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8"/>
  </bookViews>
  <sheets>
    <sheet name="封面" sheetId="1" r:id="rId1"/>
    <sheet name="自动计算表" sheetId="2" r:id="rId2"/>
    <sheet name="增值税税率表" sheetId="7" r:id="rId3"/>
    <sheet name="消费税税率表" sheetId="9" r:id="rId4"/>
    <sheet name="个人所得税税率表" sheetId="5" r:id="rId5"/>
    <sheet name="印花税税率表" sheetId="3" r:id="rId6"/>
    <sheet name="环境保护税税额" sheetId="6" r:id="rId7"/>
    <sheet name="企业所得税税率表" sheetId="8" r:id="rId8"/>
    <sheet name="船舶吨税税率" sheetId="10" r:id="rId9"/>
    <sheet name="车船税税额表" sheetId="12" r:id="rId10"/>
    <sheet name="资源税税率表" sheetId="13" r:id="rId11"/>
  </sheets>
  <calcPr calcId="144525"/>
</workbook>
</file>

<file path=xl/comments1.xml><?xml version="1.0" encoding="utf-8"?>
<comments xmlns="http://schemas.openxmlformats.org/spreadsheetml/2006/main">
  <authors>
    <author>12</author>
  </authors>
  <commentList>
    <comment ref="B1" authorId="0">
      <text>
        <r>
          <rPr>
            <sz val="12"/>
            <rFont val="宋体"/>
            <charset val="134"/>
          </rPr>
          <t>我国税种经历增加、精简、合并等过程，截止目前为止，现行实施的税种共有18种，其中由税务机关征收的有16种，由海关征收的2种（不考虑委托海关代征的情形）。
16种税种分别是：增值税、消费税、城建税、企业所得税、个人所得税、契税、房产税、印花税、城镇土地使用税、土地增值税、车船使用税、车辆购置税、资源税、耕地占用税、烟叶税、环保税；
2种税种分别是关税、船舶吨税。</t>
        </r>
      </text>
    </comment>
  </commentList>
</comments>
</file>

<file path=xl/comments2.xml><?xml version="1.0" encoding="utf-8"?>
<comments xmlns="http://schemas.openxmlformats.org/spreadsheetml/2006/main">
  <authors>
    <author>12</author>
  </authors>
  <commentList>
    <comment ref="F8" authorId="0">
      <text>
        <r>
          <rPr>
            <sz val="12"/>
            <rFont val="微软雅黑"/>
            <charset val="134"/>
          </rPr>
          <t>扣除项目主要有：子女教育、继续教育、大病医疗、住房贷款利息、住房租金、赡养老人。</t>
        </r>
      </text>
    </comment>
    <comment ref="J8" authorId="0">
      <text>
        <r>
          <rPr>
            <sz val="9"/>
            <rFont val="宋体"/>
            <charset val="134"/>
          </rPr>
          <t xml:space="preserve">内含公式，请勿修改。
</t>
        </r>
      </text>
    </comment>
    <comment ref="K8" authorId="0">
      <text>
        <r>
          <rPr>
            <sz val="9"/>
            <rFont val="宋体"/>
            <charset val="134"/>
          </rPr>
          <t xml:space="preserve">内含公式，请勿修改。
</t>
        </r>
      </text>
    </comment>
    <comment ref="N8" authorId="0">
      <text>
        <r>
          <rPr>
            <b/>
            <sz val="12"/>
            <rFont val="微软雅黑"/>
            <charset val="134"/>
          </rPr>
          <t>月标准。</t>
        </r>
      </text>
    </comment>
    <comment ref="F9" authorId="0">
      <text>
        <r>
          <rPr>
            <b/>
            <sz val="12"/>
            <rFont val="微软雅黑"/>
            <charset val="134"/>
          </rPr>
          <t>扣除项目包括成本、费用、损失。</t>
        </r>
      </text>
    </comment>
    <comment ref="J9" authorId="0">
      <text>
        <r>
          <rPr>
            <b/>
            <sz val="12"/>
            <rFont val="微软雅黑"/>
            <charset val="134"/>
          </rPr>
          <t>内含公式，请勿修改。</t>
        </r>
      </text>
    </comment>
    <comment ref="K9" authorId="0">
      <text>
        <r>
          <rPr>
            <sz val="9"/>
            <rFont val="宋体"/>
            <charset val="134"/>
          </rPr>
          <t xml:space="preserve">内含公式，请勿修改。
</t>
        </r>
      </text>
    </comment>
    <comment ref="N9" authorId="0">
      <text>
        <r>
          <rPr>
            <b/>
            <sz val="12"/>
            <rFont val="微软雅黑"/>
            <charset val="134"/>
          </rPr>
          <t xml:space="preserve">月标准。
</t>
        </r>
      </text>
    </comment>
    <comment ref="N10" authorId="0">
      <text>
        <r>
          <rPr>
            <b/>
            <sz val="12"/>
            <rFont val="微软雅黑"/>
            <charset val="134"/>
          </rPr>
          <t>月标准。</t>
        </r>
      </text>
    </comment>
    <comment ref="D11" authorId="0">
      <text>
        <r>
          <rPr>
            <b/>
            <sz val="12"/>
            <rFont val="宋体"/>
            <charset val="134"/>
          </rPr>
          <t>完税价格=离岸价格+运输费、保险费等=国内批发价/(1+进口税率+费用和利润率（20%））</t>
        </r>
      </text>
    </comment>
    <comment ref="D12" authorId="0">
      <text>
        <r>
          <rPr>
            <b/>
            <sz val="12"/>
            <rFont val="宋体"/>
            <charset val="134"/>
          </rPr>
          <t xml:space="preserve">完税价格=离岸价格/(1+出口税率）
</t>
        </r>
      </text>
    </comment>
    <comment ref="J14" authorId="0">
      <text>
        <r>
          <rPr>
            <sz val="9"/>
            <rFont val="宋体"/>
            <charset val="134"/>
          </rPr>
          <t>(1) 大城市5角至10元; 
(2) 中等城市4角至8元;
(3) 小城市3角至6元; 
(4) 县城、建制镇、工矿区2角至4元。</t>
        </r>
      </text>
    </comment>
    <comment ref="A15" authorId="0">
      <text>
        <r>
          <rPr>
            <sz val="9"/>
            <rFont val="宋体"/>
            <charset val="134"/>
          </rPr>
          <t>缴纳增值税、消费税、营业税的单位和个人，为城建税的纳税人</t>
        </r>
      </text>
    </comment>
    <comment ref="C17" authorId="0">
      <text>
        <r>
          <rPr>
            <sz val="9"/>
            <rFont val="宋体"/>
            <charset val="134"/>
          </rPr>
          <t>贴花件数。</t>
        </r>
      </text>
    </comment>
    <comment ref="B18" authorId="0">
      <text>
        <r>
          <rPr>
            <sz val="9"/>
            <rFont val="宋体"/>
            <charset val="134"/>
          </rPr>
          <t>(1)以房产原值为计税依据的
应纳税额=房产原值*(1-10%至30%)*税率(1.2%)
(2)以房产租金收入为计税依据的
应纳税额=房产租金收入*税率(12%)</t>
        </r>
      </text>
    </comment>
    <comment ref="J20" authorId="0">
      <text>
        <r>
          <rPr>
            <sz val="9"/>
            <rFont val="宋体"/>
            <charset val="134"/>
          </rPr>
          <t>(一)以县为单位(以下同)，人均耕地在1亩以下(含1亩)的地区，每平方米为2元至10元;
(二)人均耕地在1亩至2亩(含2亩)的地区，每平方米为1.6元至8元;
(三)人均耕地在2亩至3亩(含3亩)的地区，每平方米为1.3元至6.5元;
(四)人均耕地在3亩以上的地区，每平方米为1元至5元。
农村居民占用耕地新建住宅，按上述规定税额减半征收。
经济特区、经济技术开发区和经济发达、人均耕地特别少的地区，适用税额可以适当提高，但是最高不得超过上述规定税额的50%</t>
        </r>
      </text>
    </comment>
    <comment ref="A21" authorId="0">
      <text>
        <r>
          <rPr>
            <b/>
            <sz val="12"/>
            <rFont val="微软雅黑"/>
            <charset val="134"/>
          </rPr>
          <t>车船税和船舶吨税的最大区别在于车船税只针对国内的汽车和船舶，船舶吨税是针对进出中国港口的国际航行船舶，两者针对的对象不一样。</t>
        </r>
      </text>
    </comment>
    <comment ref="D22" authorId="0">
      <text>
        <r>
          <rPr>
            <sz val="9"/>
            <rFont val="宋体"/>
            <charset val="134"/>
          </rPr>
          <t>收购金额=收购价款×（1+10%）</t>
        </r>
      </text>
    </comment>
    <comment ref="D23" authorId="0">
      <text>
        <r>
          <rPr>
            <b/>
            <sz val="12"/>
            <rFont val="微软雅黑"/>
            <charset val="134"/>
          </rPr>
          <t>车辆购置税计税价格=发票价÷1.13
进口车税率计算：计税价格=关税完税价+关税+消费税计税价格×10%</t>
        </r>
      </text>
    </comment>
  </commentList>
</comments>
</file>

<file path=xl/sharedStrings.xml><?xml version="1.0" encoding="utf-8"?>
<sst xmlns="http://schemas.openxmlformats.org/spreadsheetml/2006/main" count="470" uniqueCount="404">
  <si>
    <t>十八税种应纳税额自动计算模板</t>
  </si>
  <si>
    <t>增值税</t>
  </si>
  <si>
    <t>消费税</t>
  </si>
  <si>
    <t>个人所得税</t>
  </si>
  <si>
    <t>企业所得税</t>
  </si>
  <si>
    <t>土地增值税</t>
  </si>
  <si>
    <t>环境保护税</t>
  </si>
  <si>
    <t>城市维护建设税</t>
  </si>
  <si>
    <t>城镇土地使用税</t>
  </si>
  <si>
    <t>耕地占用税</t>
  </si>
  <si>
    <t>资源税</t>
  </si>
  <si>
    <t>车辆购置税</t>
  </si>
  <si>
    <t>车船税</t>
  </si>
  <si>
    <t>房产税</t>
  </si>
  <si>
    <t>契税</t>
  </si>
  <si>
    <t>烟叶税</t>
  </si>
  <si>
    <t>印花税</t>
  </si>
  <si>
    <t>船舶吨税</t>
  </si>
  <si>
    <t>关税</t>
  </si>
  <si>
    <t>十八税种应纳税额自动计算表</t>
  </si>
  <si>
    <t xml:space="preserve">      项目
税种</t>
  </si>
  <si>
    <t>收入总额
销售总额
合同金额</t>
  </si>
  <si>
    <t>销售数量
课税数量
数量单位
船舶净吨</t>
  </si>
  <si>
    <t>完税价格
计税价格
收购金额</t>
  </si>
  <si>
    <t>转让房地产收入</t>
  </si>
  <si>
    <t>扣除项目金额</t>
  </si>
  <si>
    <t>土地增值额</t>
  </si>
  <si>
    <t>使用占用面积</t>
  </si>
  <si>
    <t>应纳税
所得额</t>
  </si>
  <si>
    <t>税率
单位税额</t>
  </si>
  <si>
    <t>速算扣除数</t>
  </si>
  <si>
    <t>销项税额</t>
  </si>
  <si>
    <t>进项税额</t>
  </si>
  <si>
    <t>应纳税额</t>
  </si>
  <si>
    <t>增值税（一般纳税人）</t>
  </si>
  <si>
    <t>增值税（小规模纳税人）</t>
  </si>
  <si>
    <t>消费税（从价定率）</t>
  </si>
  <si>
    <t>消费税（从量定额）</t>
  </si>
  <si>
    <t>个人所得税（综合所得）</t>
  </si>
  <si>
    <t>个人所得税（经营所得）</t>
  </si>
  <si>
    <t>个人所得税（利息股息红利所得、财产租赁所得、财产转让所得和偶然所得）</t>
  </si>
  <si>
    <t>关税（进口关税）</t>
  </si>
  <si>
    <t>关税（出口关税）</t>
  </si>
  <si>
    <t>合计</t>
  </si>
  <si>
    <t>2019年4月1日后增值税税率表</t>
  </si>
  <si>
    <t>纳税人种类</t>
  </si>
  <si>
    <t>序号</t>
  </si>
  <si>
    <t>增值税项目</t>
  </si>
  <si>
    <t>项目明细</t>
  </si>
  <si>
    <t>税率</t>
  </si>
  <si>
    <t>一般纳税人</t>
  </si>
  <si>
    <t>一、</t>
  </si>
  <si>
    <t>销售或进口货物（另有列举的除外）；销售劳务</t>
  </si>
  <si>
    <t>二、</t>
  </si>
  <si>
    <t>销售或者进口</t>
  </si>
  <si>
    <t>粮食等农产品、食用植物油、食用盐</t>
  </si>
  <si>
    <t>自来水、暖气、冷气、热水、煤气、石油液化气、天然气、二甲醚、沼气、居民用煤炭制品</t>
  </si>
  <si>
    <t>图书、报纸、杂志、音像制品、电子出版物</t>
  </si>
  <si>
    <t>饲料、化肥、农药、农机、农膜黑体</t>
  </si>
  <si>
    <t>国务院规定的其他货物</t>
  </si>
  <si>
    <t>三、</t>
  </si>
  <si>
    <t>交通运输服务</t>
  </si>
  <si>
    <t>陆路运输服务</t>
  </si>
  <si>
    <t>水路运输服务</t>
  </si>
  <si>
    <t>航空运输服务</t>
  </si>
  <si>
    <t>管道运输服务</t>
  </si>
  <si>
    <t>无运输工具承运业务</t>
  </si>
  <si>
    <t>四、</t>
  </si>
  <si>
    <t>邮政服务</t>
  </si>
  <si>
    <t>邮政普遍服务</t>
  </si>
  <si>
    <t>邮政特殊服务</t>
  </si>
  <si>
    <t>其他邮政服务</t>
  </si>
  <si>
    <t>五、</t>
  </si>
  <si>
    <t>电信服务</t>
  </si>
  <si>
    <t>基础电信服务</t>
  </si>
  <si>
    <t>增值电信服务</t>
  </si>
  <si>
    <t>六、</t>
  </si>
  <si>
    <t>建筑服务</t>
  </si>
  <si>
    <t>工程服务</t>
  </si>
  <si>
    <t>安装服务</t>
  </si>
  <si>
    <t>修缮服务</t>
  </si>
  <si>
    <t>装饰服务</t>
  </si>
  <si>
    <t>其他建筑服务</t>
  </si>
  <si>
    <t>七、</t>
  </si>
  <si>
    <t>销售不动产</t>
  </si>
  <si>
    <t>转让建筑物、构筑物等不动产产权</t>
  </si>
  <si>
    <t>八、</t>
  </si>
  <si>
    <t>金融服务</t>
  </si>
  <si>
    <t>贷款服务</t>
  </si>
  <si>
    <t>直接收费金融服务</t>
  </si>
  <si>
    <t>保险服务</t>
  </si>
  <si>
    <t>金融商品转让</t>
  </si>
  <si>
    <t>九、</t>
  </si>
  <si>
    <t>现代服务</t>
  </si>
  <si>
    <t>科研和技术服务</t>
  </si>
  <si>
    <t>信息技术服务</t>
  </si>
  <si>
    <t>文化创意服务</t>
  </si>
  <si>
    <t>物流辅助服务</t>
  </si>
  <si>
    <t>鉴证咨询服务</t>
  </si>
  <si>
    <t>广播影视服务</t>
  </si>
  <si>
    <t>商务辅助服务</t>
  </si>
  <si>
    <t>其他现代服务</t>
  </si>
  <si>
    <t>有形动产租赁服务</t>
  </si>
  <si>
    <t>不动产租赁服务</t>
  </si>
  <si>
    <t>十、</t>
  </si>
  <si>
    <t>生活服务</t>
  </si>
  <si>
    <t>文化体育服务</t>
  </si>
  <si>
    <t>教育医疗服务</t>
  </si>
  <si>
    <t>餐饮住宿服务</t>
  </si>
  <si>
    <t>居民日常服务</t>
  </si>
  <si>
    <t>其他生活服务</t>
  </si>
  <si>
    <t>十一、</t>
  </si>
  <si>
    <t>销售无形资产</t>
  </si>
  <si>
    <t>转让技术、商标、著作权、商誉、自然资源和其他权益性无形资产使用权或所有权</t>
  </si>
  <si>
    <t>转让土地使用权</t>
  </si>
  <si>
    <t>十二、</t>
  </si>
  <si>
    <t>购进农产品进项税额扣除率</t>
  </si>
  <si>
    <t>对增值税一般纳税人购进农产品</t>
  </si>
  <si>
    <t>对增值税一般纳税人购进用于生产或委托加工13%税率货物的农产品</t>
  </si>
  <si>
    <t>小规模纳税人及采用简易计税的一般纳税人</t>
  </si>
  <si>
    <t>十三、</t>
  </si>
  <si>
    <t>小规模纳税人销售或则加工、修理修配劳务；销售应税服务、无形资产；一般纳税人发生按规定使用或者可以选择使用简易计税方法计税的特定应税行为，但使用5%征收率的除外</t>
  </si>
  <si>
    <t>十四、</t>
  </si>
  <si>
    <t>销售不动产；符合条件的经营租赁不懂产（土地使用权）；转让营改增前取得的土地使用权；房地产开发企业销售、出租自行开发的房地产老项目；符合条件的不动产融资租赁；选择差额纳税的劳务派遣、安全保护服务；一般纳税人提供人力资源外包服务</t>
  </si>
  <si>
    <t>个人出租住房，</t>
  </si>
  <si>
    <t>5%减按1.5%</t>
  </si>
  <si>
    <t>十五、</t>
  </si>
  <si>
    <t>纳税人销售旧货；小规模纳税人（不含其它个人）以及符合规定情形的一般纳税人销售自己使用过的固定资产</t>
  </si>
  <si>
    <t>3%减按2%</t>
  </si>
  <si>
    <t>纳税人</t>
  </si>
  <si>
    <t>十六、</t>
  </si>
  <si>
    <t>纳税人出口货物</t>
  </si>
  <si>
    <t>零税率</t>
  </si>
  <si>
    <t>十七、</t>
  </si>
  <si>
    <t>境内单位和个人跨境销售国务院规定范围内的服务、无形资产</t>
  </si>
  <si>
    <t>十八、</t>
  </si>
  <si>
    <t>销售货物、劳务，提供的跨境应税行为，符合免税条件的</t>
  </si>
  <si>
    <t>免税</t>
  </si>
  <si>
    <t>十九、</t>
  </si>
  <si>
    <t>境内的单位和个人销售适用增值税零税率的服务或无形资产的，可以放弃适用增值税零税率，选择免税或按规定缴纳增值税。放弃适用增值税零税率后，36个月内不得再申请增值税零税率。</t>
  </si>
  <si>
    <t>2019年消费税最新税率表</t>
  </si>
  <si>
    <t>税目</t>
  </si>
  <si>
    <t>税率（税额）</t>
  </si>
  <si>
    <t>生产（进口）环节</t>
  </si>
  <si>
    <t>批发环节</t>
  </si>
  <si>
    <t>零售环节</t>
  </si>
  <si>
    <t>一、烟</t>
  </si>
  <si>
    <t>1.卷烟</t>
  </si>
  <si>
    <t>甲类卷烟</t>
  </si>
  <si>
    <t>56%加0.003元/支</t>
  </si>
  <si>
    <r>
      <rPr>
        <sz val="10"/>
        <color theme="1"/>
        <rFont val="微软雅黑"/>
        <charset val="134"/>
      </rPr>
      <t>11%</t>
    </r>
    <r>
      <rPr>
        <sz val="10"/>
        <color rgb="FF000000"/>
        <rFont val="微软雅黑"/>
        <charset val="134"/>
      </rPr>
      <t>加0.005元/支</t>
    </r>
  </si>
  <si>
    <t>乙类卷烟</t>
  </si>
  <si>
    <t>36%加0.003元/支</t>
  </si>
  <si>
    <t>2.雪茄烟</t>
  </si>
  <si>
    <t>3.烟丝</t>
  </si>
  <si>
    <t>二、酒</t>
  </si>
  <si>
    <t>1.白酒</t>
  </si>
  <si>
    <t>20%加0.5元/500克（或者500毫升）</t>
  </si>
  <si>
    <t>2.黄酒</t>
  </si>
  <si>
    <t>240元/吨</t>
  </si>
  <si>
    <t>3.啤酒</t>
  </si>
  <si>
    <t>甲类啤酒</t>
  </si>
  <si>
    <t>250元/吨</t>
  </si>
  <si>
    <t>乙类啤酒</t>
  </si>
  <si>
    <t>220元/吨</t>
  </si>
  <si>
    <t>4.其他酒</t>
  </si>
  <si>
    <t>5.酒精</t>
  </si>
  <si>
    <t>5%%</t>
  </si>
  <si>
    <t>三、高档化妆品</t>
  </si>
  <si>
    <t>四、贵重首饰及珠宝玉石</t>
  </si>
  <si>
    <t>1.金银首饰、铂金首饰和钻石及钻石饰品</t>
  </si>
  <si>
    <t>2.其他贵重首饰和珠宝玉石</t>
  </si>
  <si>
    <t>五、鞭炮焰火</t>
  </si>
  <si>
    <t>六、成品油</t>
  </si>
  <si>
    <t>1.汽油</t>
  </si>
  <si>
    <t>1.52元/升</t>
  </si>
  <si>
    <t>2.柴油</t>
  </si>
  <si>
    <t>1.2元/升</t>
  </si>
  <si>
    <t>3.航空煤油</t>
  </si>
  <si>
    <t>4.石脑油</t>
  </si>
  <si>
    <t>5.溶剂油</t>
  </si>
  <si>
    <t>6.润滑油</t>
  </si>
  <si>
    <t>7.燃料油</t>
  </si>
  <si>
    <t>七、汽车轮胎</t>
  </si>
  <si>
    <t>八、摩托车</t>
  </si>
  <si>
    <t>1.气缸容量250毫升</t>
  </si>
  <si>
    <t>2.气缸容量在250毫升（不含）以上的</t>
  </si>
  <si>
    <t>九、小汽车</t>
  </si>
  <si>
    <t>1.乘用车</t>
  </si>
  <si>
    <r>
      <rPr>
        <sz val="10"/>
        <color theme="1"/>
        <rFont val="微软雅黑"/>
        <charset val="134"/>
      </rPr>
      <t>（</t>
    </r>
    <r>
      <rPr>
        <sz val="10"/>
        <color rgb="FF000000"/>
        <rFont val="微软雅黑"/>
        <charset val="134"/>
      </rPr>
      <t>1）气缸容量（排气量，下同）在1.0升（含1.0升）以下的</t>
    </r>
  </si>
  <si>
    <r>
      <rPr>
        <sz val="10"/>
        <color theme="1"/>
        <rFont val="微软雅黑"/>
        <charset val="134"/>
      </rPr>
      <t>（</t>
    </r>
    <r>
      <rPr>
        <sz val="10"/>
        <color rgb="FF000000"/>
        <rFont val="微软雅黑"/>
        <charset val="134"/>
      </rPr>
      <t>2）气缸容量在1.0升以上至1.5升（含1.5升）的</t>
    </r>
  </si>
  <si>
    <r>
      <rPr>
        <sz val="10"/>
        <color theme="1"/>
        <rFont val="微软雅黑"/>
        <charset val="134"/>
      </rPr>
      <t>（</t>
    </r>
    <r>
      <rPr>
        <sz val="10"/>
        <color rgb="FF000000"/>
        <rFont val="微软雅黑"/>
        <charset val="134"/>
      </rPr>
      <t>3）气缸容量在1.5升以上至2.0升（含2.0升）的</t>
    </r>
  </si>
  <si>
    <r>
      <rPr>
        <sz val="10"/>
        <color theme="1"/>
        <rFont val="微软雅黑"/>
        <charset val="134"/>
      </rPr>
      <t>（</t>
    </r>
    <r>
      <rPr>
        <sz val="10"/>
        <color rgb="FF000000"/>
        <rFont val="微软雅黑"/>
        <charset val="134"/>
      </rPr>
      <t>4）气缸容量在2.0升以上至2.5升（含2.5升）的</t>
    </r>
  </si>
  <si>
    <r>
      <rPr>
        <sz val="10"/>
        <color theme="1"/>
        <rFont val="微软雅黑"/>
        <charset val="134"/>
      </rPr>
      <t>（</t>
    </r>
    <r>
      <rPr>
        <sz val="10"/>
        <color rgb="FF000000"/>
        <rFont val="微软雅黑"/>
        <charset val="134"/>
      </rPr>
      <t>5）气缸容量在2.5升以上至3.0升（含3.0升）的</t>
    </r>
  </si>
  <si>
    <r>
      <rPr>
        <sz val="10"/>
        <color theme="1"/>
        <rFont val="微软雅黑"/>
        <charset val="134"/>
      </rPr>
      <t>（</t>
    </r>
    <r>
      <rPr>
        <sz val="10"/>
        <color rgb="FF000000"/>
        <rFont val="微软雅黑"/>
        <charset val="134"/>
      </rPr>
      <t>6）气缸容量在3.0升以上至4.0升（含4.0升）的</t>
    </r>
  </si>
  <si>
    <r>
      <rPr>
        <sz val="10"/>
        <color theme="1"/>
        <rFont val="微软雅黑"/>
        <charset val="134"/>
      </rPr>
      <t>（</t>
    </r>
    <r>
      <rPr>
        <sz val="10"/>
        <color rgb="FF000000"/>
        <rFont val="微软雅黑"/>
        <charset val="134"/>
      </rPr>
      <t>7）气缸容量在4.0升以上的</t>
    </r>
  </si>
  <si>
    <t>2.中轻型商用客车</t>
  </si>
  <si>
    <t>3.超豪华小汽车</t>
  </si>
  <si>
    <r>
      <rPr>
        <sz val="10"/>
        <color theme="1"/>
        <rFont val="微软雅黑"/>
        <charset val="134"/>
      </rPr>
      <t>按子税目</t>
    </r>
    <r>
      <rPr>
        <sz val="10"/>
        <color rgb="FF000000"/>
        <rFont val="微软雅黑"/>
        <charset val="134"/>
      </rPr>
      <t>1和子税目2的规定征收</t>
    </r>
  </si>
  <si>
    <t>十、高尔夫球及球具</t>
  </si>
  <si>
    <t>十一、高档手表</t>
  </si>
  <si>
    <t>十二、游艇</t>
  </si>
  <si>
    <t>十三、木制一次性筷子</t>
  </si>
  <si>
    <t>十四、实木地板</t>
  </si>
  <si>
    <t>个人所得税税率表</t>
  </si>
  <si>
    <t>(一) 工资、薪金所得适用</t>
  </si>
  <si>
    <t>级数</t>
  </si>
  <si>
    <t>全年应纳税所得额</t>
  </si>
  <si>
    <t>税率(%)</t>
  </si>
  <si>
    <t>说明</t>
  </si>
  <si>
    <t>不超过36000元的</t>
  </si>
  <si>
    <t>本表所称全年应纳税所得额是指依照本法第六条的规定，居民个人取得综合所得以每一纳税年度收入额减除费用六万元以及专项扣除、专项附加扣除和依法确定的其他扣除后的余额。</t>
  </si>
  <si>
    <t>超过36000元至144000元的部分</t>
  </si>
  <si>
    <t>超过144000元至300000元的部分</t>
  </si>
  <si>
    <t>超过300000元至420000元的部分</t>
  </si>
  <si>
    <t>超过420000元至660000元的部分</t>
  </si>
  <si>
    <t>超过660000元至960000元的部分</t>
  </si>
  <si>
    <t>超过960000元的部分</t>
  </si>
  <si>
    <t>(二) 个体工商户的生产、经营所得和对企事业单位的承包经营、承租经营所得适用</t>
  </si>
  <si>
    <t>不超过30000元的</t>
  </si>
  <si>
    <t>超过30000元到90000元的部分</t>
  </si>
  <si>
    <t>超过90000元至300000元的部分</t>
  </si>
  <si>
    <t>超过300000元至500000元的部分</t>
  </si>
  <si>
    <t>超过500000元的部分</t>
  </si>
  <si>
    <t>(三) 劳动报酬所得，稿酬所得，特许权使用费所得、财产租赁所得适用</t>
  </si>
  <si>
    <t>每次应纳税所得额（含税级距）</t>
  </si>
  <si>
    <t>不超过20000元的</t>
  </si>
  <si>
    <t>超过20000元至50000元的部分</t>
  </si>
  <si>
    <t>超过50000元部分</t>
  </si>
  <si>
    <t>(四) 财产转让所得适用</t>
  </si>
  <si>
    <t>减除财产原值和合理费用后的余额，按比例税率20%征收。</t>
  </si>
  <si>
    <t>(五) 利息、股息、红利所得，偶然所得和其他所得适用</t>
  </si>
  <si>
    <t>级距</t>
  </si>
  <si>
    <t>劳务报酬所得</t>
  </si>
  <si>
    <t>税款加征</t>
  </si>
  <si>
    <t>不超过20,000部分</t>
  </si>
  <si>
    <t>一成</t>
  </si>
  <si>
    <t>超过20,000-50,000元部分</t>
  </si>
  <si>
    <t>五成</t>
  </si>
  <si>
    <t>超过50,000元部分</t>
  </si>
  <si>
    <t>十成</t>
  </si>
  <si>
    <t>印花税税目税率表</t>
  </si>
  <si>
    <r>
      <rPr>
        <b/>
        <sz val="11"/>
        <color theme="0"/>
        <rFont val="微软雅黑"/>
        <charset val="134"/>
      </rPr>
      <t>税目</t>
    </r>
    <r>
      <rPr>
        <b/>
        <sz val="9"/>
        <color rgb="FF363636"/>
        <rFont val="微软雅黑"/>
        <charset val="134"/>
      </rPr>
      <t> </t>
    </r>
  </si>
  <si>
    <r>
      <rPr>
        <b/>
        <sz val="11"/>
        <color theme="0"/>
        <rFont val="微软雅黑"/>
        <charset val="134"/>
      </rPr>
      <t>范围</t>
    </r>
    <r>
      <rPr>
        <b/>
        <sz val="9"/>
        <color rgb="FF363636"/>
        <rFont val="微软雅黑"/>
        <charset val="134"/>
      </rPr>
      <t> </t>
    </r>
  </si>
  <si>
    <r>
      <rPr>
        <b/>
        <sz val="11"/>
        <color theme="0"/>
        <rFont val="微软雅黑"/>
        <charset val="134"/>
      </rPr>
      <t>税率</t>
    </r>
    <r>
      <rPr>
        <b/>
        <sz val="9"/>
        <color rgb="FF363636"/>
        <rFont val="微软雅黑"/>
        <charset val="134"/>
      </rPr>
      <t> </t>
    </r>
  </si>
  <si>
    <r>
      <rPr>
        <b/>
        <sz val="11"/>
        <color theme="0"/>
        <rFont val="微软雅黑"/>
        <charset val="134"/>
      </rPr>
      <t>纳税义务人</t>
    </r>
    <r>
      <rPr>
        <b/>
        <sz val="9"/>
        <color rgb="FF363636"/>
        <rFont val="微软雅黑"/>
        <charset val="134"/>
      </rPr>
      <t> </t>
    </r>
  </si>
  <si>
    <r>
      <rPr>
        <b/>
        <sz val="11"/>
        <color theme="0"/>
        <rFont val="微软雅黑"/>
        <charset val="134"/>
      </rPr>
      <t>说明</t>
    </r>
    <r>
      <rPr>
        <b/>
        <sz val="9"/>
        <color rgb="FF363636"/>
        <rFont val="微软雅黑"/>
        <charset val="134"/>
      </rPr>
      <t> </t>
    </r>
  </si>
  <si>
    <r>
      <rPr>
        <sz val="11"/>
        <color theme="1"/>
        <rFont val="微软雅黑"/>
        <charset val="134"/>
      </rPr>
      <t>1</t>
    </r>
    <r>
      <rPr>
        <b/>
        <sz val="9"/>
        <rFont val="微软雅黑"/>
        <charset val="134"/>
      </rPr>
      <t>．购销合同</t>
    </r>
  </si>
  <si>
    <t>包括供应、预购、采购、购销结合及协作、调剂、补偿、易货等合同</t>
  </si>
  <si>
    <t>按购销金额万分之三贴花</t>
  </si>
  <si>
    <t>立合同人</t>
  </si>
  <si>
    <t>　　</t>
  </si>
  <si>
    <r>
      <rPr>
        <sz val="11"/>
        <color theme="1"/>
        <rFont val="微软雅黑"/>
        <charset val="134"/>
      </rPr>
      <t>2</t>
    </r>
    <r>
      <rPr>
        <b/>
        <sz val="9"/>
        <rFont val="微软雅黑"/>
        <charset val="134"/>
      </rPr>
      <t>．加工承榄合同</t>
    </r>
  </si>
  <si>
    <t>包括加工、定作、修缮、修理、印刷、广告、测绘、测试等合同</t>
  </si>
  <si>
    <t>按加工或承揽收入万分之五贴花</t>
  </si>
  <si>
    <r>
      <rPr>
        <sz val="11"/>
        <color theme="1"/>
        <rFont val="微软雅黑"/>
        <charset val="134"/>
      </rPr>
      <t>3</t>
    </r>
    <r>
      <rPr>
        <b/>
        <sz val="9"/>
        <rFont val="微软雅黑"/>
        <charset val="134"/>
      </rPr>
      <t>．建设工程勘察设计合同</t>
    </r>
  </si>
  <si>
    <t>包括勘察、设计合同</t>
  </si>
  <si>
    <t>按收取费用万分之五贴花</t>
  </si>
  <si>
    <r>
      <rPr>
        <sz val="11"/>
        <color theme="1"/>
        <rFont val="微软雅黑"/>
        <charset val="134"/>
      </rPr>
      <t>4</t>
    </r>
    <r>
      <rPr>
        <b/>
        <sz val="9"/>
        <rFont val="微软雅黑"/>
        <charset val="134"/>
      </rPr>
      <t>．建筑安装工程承包合同</t>
    </r>
  </si>
  <si>
    <t>包括建筑、安装工程承包合同</t>
  </si>
  <si>
    <t>按承包金额万分之三贴花</t>
  </si>
  <si>
    <t>　　　</t>
  </si>
  <si>
    <r>
      <rPr>
        <sz val="11"/>
        <color theme="1"/>
        <rFont val="微软雅黑"/>
        <charset val="134"/>
      </rPr>
      <t>5</t>
    </r>
    <r>
      <rPr>
        <b/>
        <sz val="9"/>
        <rFont val="微软雅黑"/>
        <charset val="134"/>
      </rPr>
      <t>．财产租赁合同</t>
    </r>
  </si>
  <si>
    <t>包括租赁房屋、船舶、飞机、机动车辆、机械、器具、设备等</t>
  </si>
  <si>
    <t>按租赁金额千分之一贴花。税额不足一元的按一元贴花</t>
  </si>
  <si>
    <r>
      <rPr>
        <sz val="11"/>
        <color theme="1"/>
        <rFont val="微软雅黑"/>
        <charset val="134"/>
      </rPr>
      <t>6</t>
    </r>
    <r>
      <rPr>
        <b/>
        <sz val="9"/>
        <rFont val="微软雅黑"/>
        <charset val="134"/>
      </rPr>
      <t>．货物运输合同</t>
    </r>
  </si>
  <si>
    <t>包括民用航空、铁路运输、海上运输、内河运输、公路运输和联运合同</t>
  </si>
  <si>
    <t>按运输费用万分之五贴花</t>
  </si>
  <si>
    <t>单据作为合同使用的，按合同贴花</t>
  </si>
  <si>
    <r>
      <rPr>
        <sz val="11"/>
        <color theme="1"/>
        <rFont val="微软雅黑"/>
        <charset val="134"/>
      </rPr>
      <t>7</t>
    </r>
    <r>
      <rPr>
        <b/>
        <sz val="9"/>
        <rFont val="微软雅黑"/>
        <charset val="134"/>
      </rPr>
      <t>．仓储保管合同</t>
    </r>
  </si>
  <si>
    <t>包括仓储、保管合同</t>
  </si>
  <si>
    <t>按仓储保管费用千分之一贴花</t>
  </si>
  <si>
    <t>仓单或栈单作为合同使用的，按合同贴花</t>
  </si>
  <si>
    <r>
      <rPr>
        <sz val="11"/>
        <color theme="1"/>
        <rFont val="微软雅黑"/>
        <charset val="134"/>
      </rPr>
      <t>8</t>
    </r>
    <r>
      <rPr>
        <b/>
        <sz val="9"/>
        <rFont val="微软雅黑"/>
        <charset val="134"/>
      </rPr>
      <t>．借款合同</t>
    </r>
  </si>
  <si>
    <r>
      <rPr>
        <sz val="11"/>
        <color theme="1"/>
        <rFont val="微软雅黑"/>
        <charset val="134"/>
      </rPr>
      <t>银行及其他金融组织和借款人</t>
    </r>
    <r>
      <rPr>
        <sz val="9"/>
        <color rgb="FF363636"/>
        <rFont val="微软雅黑"/>
        <charset val="134"/>
      </rPr>
      <t>（</t>
    </r>
    <r>
      <rPr>
        <sz val="9"/>
        <rFont val="微软雅黑"/>
        <charset val="134"/>
      </rPr>
      <t>不包括银行同业拆借</t>
    </r>
    <r>
      <rPr>
        <sz val="9"/>
        <color rgb="FF363636"/>
        <rFont val="微软雅黑"/>
        <charset val="134"/>
      </rPr>
      <t>）</t>
    </r>
    <r>
      <rPr>
        <sz val="9"/>
        <rFont val="微软雅黑"/>
        <charset val="134"/>
      </rPr>
      <t>所签订的借款合同</t>
    </r>
  </si>
  <si>
    <t>按借款金额万分之零点五贴花</t>
  </si>
  <si>
    <r>
      <rPr>
        <sz val="11"/>
        <color theme="1"/>
        <rFont val="微软雅黑"/>
        <charset val="134"/>
      </rPr>
      <t>9</t>
    </r>
    <r>
      <rPr>
        <b/>
        <sz val="9"/>
        <rFont val="微软雅黑"/>
        <charset val="134"/>
      </rPr>
      <t>．财产保险合同</t>
    </r>
  </si>
  <si>
    <t>包括财产、责任、保证、信用等保险合同</t>
  </si>
  <si>
    <t>按投保金额万分之零点三贴花</t>
  </si>
  <si>
    <r>
      <rPr>
        <sz val="11"/>
        <color theme="1"/>
        <rFont val="微软雅黑"/>
        <charset val="134"/>
      </rPr>
      <t>10</t>
    </r>
    <r>
      <rPr>
        <b/>
        <sz val="9"/>
        <rFont val="微软雅黑"/>
        <charset val="134"/>
      </rPr>
      <t>．技术合同</t>
    </r>
  </si>
  <si>
    <t>包括技术开发、转让、咨询、服务等合同</t>
  </si>
  <si>
    <t>按所载金额万分之三贴花</t>
  </si>
  <si>
    <r>
      <rPr>
        <sz val="11"/>
        <color theme="1"/>
        <rFont val="微软雅黑"/>
        <charset val="134"/>
      </rPr>
      <t>11</t>
    </r>
    <r>
      <rPr>
        <b/>
        <sz val="9"/>
        <rFont val="微软雅黑"/>
        <charset val="134"/>
      </rPr>
      <t>．产权转移书据</t>
    </r>
  </si>
  <si>
    <t>包括财产所有权和版权、商标专用权、专利权、专有技术使用权等转移书据</t>
  </si>
  <si>
    <t>按所载金额万分之五贴花</t>
  </si>
  <si>
    <t>立据人</t>
  </si>
  <si>
    <r>
      <rPr>
        <sz val="11"/>
        <color theme="1"/>
        <rFont val="微软雅黑"/>
        <charset val="134"/>
      </rPr>
      <t>12</t>
    </r>
    <r>
      <rPr>
        <b/>
        <sz val="9"/>
        <rFont val="微软雅黑"/>
        <charset val="134"/>
      </rPr>
      <t>．营业帐簿</t>
    </r>
  </si>
  <si>
    <t>生产经营用帐册</t>
  </si>
  <si>
    <t>记载资金的帐簿，按固定资产原值与自有流动资金总额万分之五贴花。其他帐簿按件贴花五元</t>
  </si>
  <si>
    <t>立帐簿人</t>
  </si>
  <si>
    <r>
      <rPr>
        <sz val="11"/>
        <color theme="1"/>
        <rFont val="微软雅黑"/>
        <charset val="134"/>
      </rPr>
      <t>13</t>
    </r>
    <r>
      <rPr>
        <b/>
        <sz val="9"/>
        <rFont val="微软雅黑"/>
        <charset val="134"/>
      </rPr>
      <t>．权利许可证照</t>
    </r>
  </si>
  <si>
    <t>包括政府部门发给的房屋产权证、工商营业执照、商标注册证、专利证、土地使用证</t>
  </si>
  <si>
    <t>按件贴花五元</t>
  </si>
  <si>
    <t>领受人</t>
  </si>
  <si>
    <t xml:space="preserve"> </t>
  </si>
  <si>
    <t>环境保护税税目税额表</t>
  </si>
  <si>
    <t>计税单位</t>
  </si>
  <si>
    <t>税额</t>
  </si>
  <si>
    <t>备注</t>
  </si>
  <si>
    <t>大气污染物</t>
  </si>
  <si>
    <t>每污染当畳</t>
  </si>
  <si>
    <t>1.2元至12元</t>
  </si>
  <si>
    <t>水污染物</t>
  </si>
  <si>
    <t>1.4元至14元</t>
  </si>
  <si>
    <t>固体废物</t>
  </si>
  <si>
    <t>煤石</t>
  </si>
  <si>
    <t>每吨</t>
  </si>
  <si>
    <r>
      <rPr>
        <sz val="11"/>
        <color theme="1"/>
        <rFont val="微软雅黑"/>
        <charset val="134"/>
      </rPr>
      <t>5</t>
    </r>
    <r>
      <rPr>
        <sz val="9"/>
        <rFont val="微软雅黑"/>
        <charset val="134"/>
      </rPr>
      <t>元</t>
    </r>
  </si>
  <si>
    <t>尾矿</t>
  </si>
  <si>
    <r>
      <rPr>
        <sz val="11"/>
        <color theme="1"/>
        <rFont val="微软雅黑"/>
        <charset val="134"/>
      </rPr>
      <t>15</t>
    </r>
    <r>
      <rPr>
        <sz val="9"/>
        <rFont val="微软雅黑"/>
        <charset val="134"/>
      </rPr>
      <t>元</t>
    </r>
  </si>
  <si>
    <t>危险废物</t>
  </si>
  <si>
    <t>1000元</t>
  </si>
  <si>
    <t>冶炼波、粉煤灰、炉流、其他固体废物（含半固态、液态废物）</t>
  </si>
  <si>
    <r>
      <rPr>
        <sz val="11"/>
        <color theme="1"/>
        <rFont val="微软雅黑"/>
        <charset val="134"/>
      </rPr>
      <t>25</t>
    </r>
    <r>
      <rPr>
        <sz val="9"/>
        <rFont val="微软雅黑"/>
        <charset val="134"/>
      </rPr>
      <t>元</t>
    </r>
  </si>
  <si>
    <t>噪声</t>
  </si>
  <si>
    <t>工业噪声</t>
  </si>
  <si>
    <t>超标1一3分贝</t>
  </si>
  <si>
    <r>
      <rPr>
        <sz val="11"/>
        <color theme="1"/>
        <rFont val="微软雅黑"/>
        <charset val="134"/>
      </rPr>
      <t>每月</t>
    </r>
    <r>
      <rPr>
        <sz val="10"/>
        <rFont val="微软雅黑"/>
        <charset val="134"/>
      </rPr>
      <t>350</t>
    </r>
    <r>
      <rPr>
        <sz val="9"/>
        <rFont val="微软雅黑"/>
        <charset val="134"/>
      </rPr>
      <t>元</t>
    </r>
  </si>
  <si>
    <t>1.一个単位边界上有多处噪声超标，根据最高一处超标声级计算应纳税额；当沿边界长度超过100米有两处以上噪声超标，按照两个单位计算应纳税额。
2.一个单位有不同地点作业场所的.应当分别计算应纳税额，合并计征。
3.昼、夜均超标的环境噪声.昼、夜分别计算应纳税额.累计计征。
4.声源一个月内超标不足15天的，减半计算应纳税额。
5.夜间频繁突发和夜间偶然突发厂界超标噪声，按等效声级和峰值噪声两种指标中超标分贝值高的一项计算应纳税额。</t>
  </si>
  <si>
    <t>超标4—6分贝</t>
  </si>
  <si>
    <r>
      <rPr>
        <sz val="11"/>
        <color theme="1"/>
        <rFont val="微软雅黑"/>
        <charset val="134"/>
      </rPr>
      <t>每月</t>
    </r>
    <r>
      <rPr>
        <sz val="10"/>
        <rFont val="微软雅黑"/>
        <charset val="134"/>
      </rPr>
      <t>700</t>
    </r>
    <r>
      <rPr>
        <sz val="9"/>
        <rFont val="微软雅黑"/>
        <charset val="134"/>
      </rPr>
      <t>元</t>
    </r>
  </si>
  <si>
    <t>超标7—9分贝</t>
  </si>
  <si>
    <t>每月1400元</t>
  </si>
  <si>
    <t>超标10—12分贝</t>
  </si>
  <si>
    <t>每月2800元</t>
  </si>
  <si>
    <t>超标13—15分贝</t>
  </si>
  <si>
    <t>每月5600元</t>
  </si>
  <si>
    <t>超标16分贝以上</t>
  </si>
  <si>
    <t>每月11200元</t>
  </si>
  <si>
    <t>企业所得税税率</t>
  </si>
  <si>
    <t>符合条件的小型微利企业（2019年1月1日至2021年12月31日,应纳税所得额不超过100万元的部分，减按25%计入应纳税所得额，对年应纳税所得额超过100万元但不超过300万元的部分，减按50%计入应纳税所得额）</t>
  </si>
  <si>
    <t>国家需要重点扶持的高新技术企业</t>
  </si>
  <si>
    <t>技术先进型服务企业（中国服务外包示范城市）</t>
  </si>
  <si>
    <t>线宽小于0.25微米的集成电路生产企业</t>
  </si>
  <si>
    <t>投资额超过80亿元的集成电路生产企业</t>
  </si>
  <si>
    <t>设在西部地区的鼓励类产业企业</t>
  </si>
  <si>
    <t>广东横琴、福建平潭、深圳前海等地区的鼓励类产业企业</t>
  </si>
  <si>
    <t>国家规划布局内的重点软件企业和集成电路设计企业</t>
  </si>
  <si>
    <t>对从事污染防治的第三方企业（从2019年1月1日至2021年底）</t>
  </si>
  <si>
    <t>非居民企业在中国境内未设立机构、场所的，或者虽设立机构、场所但取得的所得与其所设机构、场所没有实际联系的，应当就其来源于中国境内的所得缴纳企业所得税</t>
  </si>
  <si>
    <t>船舶吨税税率表</t>
  </si>
  <si>
    <t>税目（按船舶净吨位划分）</t>
  </si>
  <si>
    <t>税率（元/净吨）</t>
  </si>
  <si>
    <t>普通税率（按执照期限划分）</t>
  </si>
  <si>
    <t>优惠税率（按执照期限划分）</t>
  </si>
  <si>
    <t>1年</t>
  </si>
  <si>
    <t>90日</t>
  </si>
  <si>
    <t>30日</t>
  </si>
  <si>
    <t>不超过2000净吨</t>
  </si>
  <si>
    <t>1、拖船按照发动机功率每千瓦折合净吨位0.67吨。
2、无法提供净吨位证明文件的游艇，按照发动机功率每千瓦折合净吨位0.05吨。
3、拖船和非机动驳船分别按相同净吨位船舶税率的50%计征税款。</t>
  </si>
  <si>
    <t>超过2000净吨,但不超过10000净吨</t>
  </si>
  <si>
    <t>超过10000净吨，但不超过50000净吨</t>
  </si>
  <si>
    <t>超过50000净吨</t>
  </si>
  <si>
    <t>2019年车船税税额表</t>
  </si>
  <si>
    <t>类别</t>
  </si>
  <si>
    <t>税额标准（元）</t>
  </si>
  <si>
    <t>乘用车（按发动机汽缸容量（排气量）分档）</t>
  </si>
  <si>
    <t>1.0升（含）以下</t>
  </si>
  <si>
    <t>每辆</t>
  </si>
  <si>
    <t>1.0升以上至1.6升（含）</t>
  </si>
  <si>
    <t>1.6升以上至2.0升（含）</t>
  </si>
  <si>
    <t>2.0升以上至2.5升</t>
  </si>
  <si>
    <t>2.5升以上至3.0升</t>
  </si>
  <si>
    <t>3.0升以上至4.0升</t>
  </si>
  <si>
    <t>4.0升以上</t>
  </si>
  <si>
    <t>商用车</t>
  </si>
  <si>
    <t>大型客车（核定载客人数20（含）人以上）</t>
  </si>
  <si>
    <t>中型客车（核定载客人数大于9人且小于20人）</t>
  </si>
  <si>
    <t>货车</t>
  </si>
  <si>
    <t>整备质量每吨</t>
  </si>
  <si>
    <t>挂车</t>
  </si>
  <si>
    <t>按照货车税额的50%计算</t>
  </si>
  <si>
    <t>其他车辆</t>
  </si>
  <si>
    <t>专用作业车</t>
  </si>
  <si>
    <t>轮式专用机械车</t>
  </si>
  <si>
    <t>摩托车</t>
  </si>
  <si>
    <t>资源税税率税额表</t>
  </si>
  <si>
    <t>税　目</t>
  </si>
  <si>
    <t>税　率</t>
  </si>
  <si>
    <t>一、原油</t>
  </si>
  <si>
    <t>销售额的5%-10%</t>
  </si>
  <si>
    <t>二、天然气</t>
  </si>
  <si>
    <t>三、煤炭</t>
  </si>
  <si>
    <t>焦煤</t>
  </si>
  <si>
    <t>每吨8-20元</t>
  </si>
  <si>
    <t>其他煤炭</t>
  </si>
  <si>
    <t>每吨0.3-5元</t>
  </si>
  <si>
    <t>四、其他非金属矿原矿</t>
  </si>
  <si>
    <t>普通非金属矿原矿</t>
  </si>
  <si>
    <t>每吨或者每立方米0.5-20元</t>
  </si>
  <si>
    <t>贵重非金属矿原矿</t>
  </si>
  <si>
    <t>每千克或者每克拉0.5-20元</t>
  </si>
  <si>
    <t>五、黑色金属矿原矿</t>
  </si>
  <si>
    <t>每吨2-30元</t>
  </si>
  <si>
    <t>六、有色金属矿原矿</t>
  </si>
  <si>
    <t>稀土矿</t>
  </si>
  <si>
    <t>每吨0.4-60元</t>
  </si>
  <si>
    <t>其他有色金属矿原矿</t>
  </si>
  <si>
    <t>每吨0.4-30元</t>
  </si>
  <si>
    <t>七、盐</t>
  </si>
  <si>
    <t>固体盐</t>
  </si>
  <si>
    <t>每吨10-60元</t>
  </si>
  <si>
    <t>液体盐</t>
  </si>
  <si>
    <t>每吨2-10元</t>
  </si>
</sst>
</file>

<file path=xl/styles.xml><?xml version="1.0" encoding="utf-8"?>
<styleSheet xmlns="http://schemas.openxmlformats.org/spreadsheetml/2006/main">
  <numFmts count="9">
    <numFmt numFmtId="176" formatCode="0&quot;㎡&quot;"/>
    <numFmt numFmtId="177" formatCode="0.0"/>
    <numFmt numFmtId="178"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9" formatCode="#,##0.00_ "/>
    <numFmt numFmtId="180" formatCode="0&quot;元/㎡&quot;"/>
  </numFmts>
  <fonts count="47">
    <font>
      <sz val="11"/>
      <name val="宋体"/>
      <charset val="134"/>
    </font>
    <font>
      <sz val="11"/>
      <name val="微软雅黑"/>
      <charset val="134"/>
    </font>
    <font>
      <sz val="10"/>
      <name val="微软雅黑"/>
      <charset val="134"/>
    </font>
    <font>
      <b/>
      <sz val="20"/>
      <color rgb="FFFF0000"/>
      <name val="微软雅黑"/>
      <charset val="134"/>
    </font>
    <font>
      <b/>
      <sz val="11"/>
      <color theme="0"/>
      <name val="微软雅黑"/>
      <charset val="134"/>
    </font>
    <font>
      <sz val="10"/>
      <color theme="1"/>
      <name val="微软雅黑"/>
      <charset val="134"/>
    </font>
    <font>
      <sz val="11"/>
      <color theme="1"/>
      <name val="微软雅黑"/>
      <charset val="134"/>
    </font>
    <font>
      <sz val="12"/>
      <name val="微软雅黑"/>
      <charset val="134"/>
    </font>
    <font>
      <b/>
      <sz val="12"/>
      <color theme="0"/>
      <name val="微软雅黑"/>
      <charset val="134"/>
    </font>
    <font>
      <sz val="11"/>
      <color rgb="FF000000"/>
      <name val="微软雅黑"/>
      <charset val="134"/>
    </font>
    <font>
      <sz val="9"/>
      <color rgb="FF000000"/>
      <name val="微软雅黑"/>
      <charset val="134"/>
    </font>
    <font>
      <sz val="9"/>
      <name val="微软雅黑"/>
      <charset val="134"/>
    </font>
    <font>
      <sz val="10.5"/>
      <name val="微软雅黑"/>
      <charset val="134"/>
    </font>
    <font>
      <sz val="10"/>
      <name val="宋体"/>
      <charset val="134"/>
    </font>
    <font>
      <b/>
      <sz val="11"/>
      <color theme="1"/>
      <name val="微软雅黑"/>
      <charset val="134"/>
    </font>
    <font>
      <sz val="10"/>
      <color rgb="FF000000"/>
      <name val="微软雅黑"/>
      <charset val="134"/>
    </font>
    <font>
      <sz val="20"/>
      <color rgb="FFFF0000"/>
      <name val="微软雅黑"/>
      <charset val="134"/>
    </font>
    <font>
      <sz val="11"/>
      <color theme="0"/>
      <name val="微软雅黑"/>
      <charset val="134"/>
    </font>
    <font>
      <b/>
      <sz val="20"/>
      <color theme="3"/>
      <name val="微软雅黑"/>
      <charset val="134"/>
    </font>
    <font>
      <sz val="12"/>
      <color theme="0"/>
      <name val="微软雅黑"/>
      <charset val="0"/>
    </font>
    <font>
      <sz val="11"/>
      <color theme="0"/>
      <name val="宋体"/>
      <charset val="0"/>
      <scheme val="minor"/>
    </font>
    <font>
      <b/>
      <sz val="11"/>
      <color rgb="FF3F3F3F"/>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9"/>
      <color rgb="FF363636"/>
      <name val="微软雅黑"/>
      <charset val="134"/>
    </font>
    <font>
      <b/>
      <sz val="9"/>
      <name val="微软雅黑"/>
      <charset val="134"/>
    </font>
    <font>
      <sz val="9"/>
      <color rgb="FF363636"/>
      <name val="微软雅黑"/>
      <charset val="134"/>
    </font>
    <font>
      <b/>
      <sz val="12"/>
      <name val="宋体"/>
      <charset val="134"/>
    </font>
    <font>
      <sz val="9"/>
      <name val="宋体"/>
      <charset val="134"/>
    </font>
    <font>
      <sz val="12"/>
      <name val="宋体"/>
      <charset val="134"/>
    </font>
    <font>
      <b/>
      <sz val="12"/>
      <name val="微软雅黑"/>
      <charset val="134"/>
    </font>
  </fonts>
  <fills count="39">
    <fill>
      <patternFill patternType="none"/>
    </fill>
    <fill>
      <patternFill patternType="gray125"/>
    </fill>
    <fill>
      <patternFill patternType="solid">
        <fgColor theme="9"/>
        <bgColor theme="9"/>
      </patternFill>
    </fill>
    <fill>
      <patternFill patternType="solid">
        <fgColor theme="9" tint="0.599993896298105"/>
        <bgColor theme="9" tint="0.599993896298105"/>
      </patternFill>
    </fill>
    <fill>
      <patternFill patternType="solid">
        <fgColor theme="9" tint="0.799981688894314"/>
        <bgColor theme="9" tint="0.799981688894314"/>
      </patternFill>
    </fill>
    <fill>
      <patternFill patternType="solid">
        <fgColor theme="8"/>
        <bgColor theme="8"/>
      </patternFill>
    </fill>
    <fill>
      <patternFill patternType="solid">
        <fgColor theme="8" tint="0.599993896298105"/>
        <bgColor theme="8" tint="0.599993896298105"/>
      </patternFill>
    </fill>
    <fill>
      <patternFill patternType="solid">
        <fgColor theme="8" tint="0.799981688894314"/>
        <bgColor theme="8" tint="0.799981688894314"/>
      </patternFill>
    </fill>
    <fill>
      <patternFill patternType="solid">
        <fgColor theme="8"/>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30">
    <border>
      <left/>
      <right/>
      <top/>
      <bottom/>
      <diagonal/>
    </border>
    <border>
      <left/>
      <right style="thin">
        <color theme="0"/>
      </right>
      <top/>
      <bottom style="thick">
        <color theme="0"/>
      </bottom>
      <diagonal/>
    </border>
    <border>
      <left style="thin">
        <color theme="0"/>
      </left>
      <right/>
      <top/>
      <bottom style="thick">
        <color theme="0"/>
      </bottom>
      <diagonal/>
    </border>
    <border>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ck">
        <color theme="0"/>
      </bottom>
      <diagonal/>
    </border>
    <border>
      <left style="thin">
        <color theme="0"/>
      </left>
      <right style="thin">
        <color theme="0"/>
      </right>
      <top style="thick">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ck">
        <color theme="0"/>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top/>
      <bottom/>
      <diagonal/>
    </border>
    <border>
      <left/>
      <right style="thin">
        <color theme="0"/>
      </right>
      <top style="thick">
        <color theme="0"/>
      </top>
      <bottom/>
      <diagonal/>
    </border>
    <border>
      <left/>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22" fillId="0" borderId="0" applyFont="0" applyFill="0" applyBorder="0" applyAlignment="0" applyProtection="0">
      <alignment vertical="center"/>
    </xf>
    <xf numFmtId="0" fontId="25" fillId="22" borderId="0" applyNumberFormat="0" applyBorder="0" applyAlignment="0" applyProtection="0">
      <alignment vertical="center"/>
    </xf>
    <xf numFmtId="0" fontId="36" fillId="31" borderId="28"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5" fillId="19" borderId="0" applyNumberFormat="0" applyBorder="0" applyAlignment="0" applyProtection="0">
      <alignment vertical="center"/>
    </xf>
    <xf numFmtId="0" fontId="24" fillId="16" borderId="0" applyNumberFormat="0" applyBorder="0" applyAlignment="0" applyProtection="0">
      <alignment vertical="center"/>
    </xf>
    <xf numFmtId="43" fontId="22" fillId="0" borderId="0" applyFont="0" applyFill="0" applyBorder="0" applyAlignment="0" applyProtection="0">
      <alignment vertical="center"/>
    </xf>
    <xf numFmtId="0" fontId="20" fillId="30" borderId="0" applyNumberFormat="0" applyBorder="0" applyAlignment="0" applyProtection="0">
      <alignment vertical="center"/>
    </xf>
    <xf numFmtId="0" fontId="35"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13" borderId="25" applyNumberFormat="0" applyFont="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22" applyNumberFormat="0" applyFill="0" applyAlignment="0" applyProtection="0">
      <alignment vertical="center"/>
    </xf>
    <xf numFmtId="0" fontId="37" fillId="0" borderId="22" applyNumberFormat="0" applyFill="0" applyAlignment="0" applyProtection="0">
      <alignment vertical="center"/>
    </xf>
    <xf numFmtId="0" fontId="20" fillId="38" borderId="0" applyNumberFormat="0" applyBorder="0" applyAlignment="0" applyProtection="0">
      <alignment vertical="center"/>
    </xf>
    <xf numFmtId="0" fontId="23" fillId="0" borderId="26" applyNumberFormat="0" applyFill="0" applyAlignment="0" applyProtection="0">
      <alignment vertical="center"/>
    </xf>
    <xf numFmtId="0" fontId="20" fillId="37" borderId="0" applyNumberFormat="0" applyBorder="0" applyAlignment="0" applyProtection="0">
      <alignment vertical="center"/>
    </xf>
    <xf numFmtId="0" fontId="21" fillId="11" borderId="24" applyNumberFormat="0" applyAlignment="0" applyProtection="0">
      <alignment vertical="center"/>
    </xf>
    <xf numFmtId="0" fontId="39" fillId="11" borderId="28" applyNumberFormat="0" applyAlignment="0" applyProtection="0">
      <alignment vertical="center"/>
    </xf>
    <xf numFmtId="0" fontId="33" fillId="29" borderId="23" applyNumberFormat="0" applyAlignment="0" applyProtection="0">
      <alignment vertical="center"/>
    </xf>
    <xf numFmtId="0" fontId="25" fillId="28" borderId="0" applyNumberFormat="0" applyBorder="0" applyAlignment="0" applyProtection="0">
      <alignment vertical="center"/>
    </xf>
    <xf numFmtId="0" fontId="20" fillId="21" borderId="0" applyNumberFormat="0" applyBorder="0" applyAlignment="0" applyProtection="0">
      <alignment vertical="center"/>
    </xf>
    <xf numFmtId="0" fontId="31" fillId="0" borderId="27" applyNumberFormat="0" applyFill="0" applyAlignment="0" applyProtection="0">
      <alignment vertical="center"/>
    </xf>
    <xf numFmtId="0" fontId="38" fillId="0" borderId="29" applyNumberFormat="0" applyFill="0" applyAlignment="0" applyProtection="0">
      <alignment vertical="center"/>
    </xf>
    <xf numFmtId="0" fontId="30" fillId="26" borderId="0" applyNumberFormat="0" applyBorder="0" applyAlignment="0" applyProtection="0">
      <alignment vertical="center"/>
    </xf>
    <xf numFmtId="0" fontId="29" fillId="25" borderId="0" applyNumberFormat="0" applyBorder="0" applyAlignment="0" applyProtection="0">
      <alignment vertical="center"/>
    </xf>
    <xf numFmtId="0" fontId="25" fillId="27" borderId="0" applyNumberFormat="0" applyBorder="0" applyAlignment="0" applyProtection="0">
      <alignment vertical="center"/>
    </xf>
    <xf numFmtId="0" fontId="20" fillId="10" borderId="0" applyNumberFormat="0" applyBorder="0" applyAlignment="0" applyProtection="0">
      <alignment vertical="center"/>
    </xf>
    <xf numFmtId="0" fontId="25" fillId="24" borderId="0" applyNumberFormat="0" applyBorder="0" applyAlignment="0" applyProtection="0">
      <alignment vertical="center"/>
    </xf>
    <xf numFmtId="0" fontId="25" fillId="20" borderId="0" applyNumberFormat="0" applyBorder="0" applyAlignment="0" applyProtection="0">
      <alignment vertical="center"/>
    </xf>
    <xf numFmtId="0" fontId="25" fillId="18" borderId="0" applyNumberFormat="0" applyBorder="0" applyAlignment="0" applyProtection="0">
      <alignment vertical="center"/>
    </xf>
    <xf numFmtId="0" fontId="25" fillId="17" borderId="0" applyNumberFormat="0" applyBorder="0" applyAlignment="0" applyProtection="0">
      <alignment vertical="center"/>
    </xf>
    <xf numFmtId="0" fontId="20" fillId="15" borderId="0" applyNumberFormat="0" applyBorder="0" applyAlignment="0" applyProtection="0">
      <alignment vertical="center"/>
    </xf>
    <xf numFmtId="0" fontId="20" fillId="34" borderId="0" applyNumberFormat="0" applyBorder="0" applyAlignment="0" applyProtection="0">
      <alignment vertical="center"/>
    </xf>
    <xf numFmtId="0" fontId="25" fillId="36" borderId="0" applyNumberFormat="0" applyBorder="0" applyAlignment="0" applyProtection="0">
      <alignment vertical="center"/>
    </xf>
    <xf numFmtId="0" fontId="25" fillId="23" borderId="0" applyNumberFormat="0" applyBorder="0" applyAlignment="0" applyProtection="0">
      <alignment vertical="center"/>
    </xf>
    <xf numFmtId="0" fontId="20" fillId="8" borderId="0" applyNumberFormat="0" applyBorder="0" applyAlignment="0" applyProtection="0">
      <alignment vertical="center"/>
    </xf>
    <xf numFmtId="0" fontId="25" fillId="33" borderId="0" applyNumberFormat="0" applyBorder="0" applyAlignment="0" applyProtection="0">
      <alignment vertical="center"/>
    </xf>
    <xf numFmtId="0" fontId="20" fillId="9" borderId="0" applyNumberFormat="0" applyBorder="0" applyAlignment="0" applyProtection="0">
      <alignment vertical="center"/>
    </xf>
    <xf numFmtId="0" fontId="20" fillId="14" borderId="0" applyNumberFormat="0" applyBorder="0" applyAlignment="0" applyProtection="0">
      <alignment vertical="center"/>
    </xf>
    <xf numFmtId="0" fontId="25" fillId="32" borderId="0" applyNumberFormat="0" applyBorder="0" applyAlignment="0" applyProtection="0">
      <alignment vertical="center"/>
    </xf>
    <xf numFmtId="0" fontId="20" fillId="35" borderId="0" applyNumberFormat="0" applyBorder="0" applyAlignment="0" applyProtection="0">
      <alignment vertical="center"/>
    </xf>
  </cellStyleXfs>
  <cellXfs count="216">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0" borderId="0" xfId="0" applyFont="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6" fillId="3" borderId="3" xfId="0" applyFont="1" applyFill="1" applyBorder="1" applyAlignment="1">
      <alignment horizontal="left" vertical="center" wrapText="1"/>
    </xf>
    <xf numFmtId="177" fontId="6" fillId="3" borderId="11" xfId="0" applyNumberFormat="1" applyFont="1" applyFill="1" applyBorder="1" applyAlignment="1">
      <alignment horizontal="center" vertical="center"/>
    </xf>
    <xf numFmtId="0" fontId="2" fillId="3" borderId="4" xfId="0" applyFont="1" applyFill="1" applyBorder="1" applyAlignment="1">
      <alignment horizontal="justify" vertical="center" wrapText="1"/>
    </xf>
    <xf numFmtId="0" fontId="6" fillId="4" borderId="5" xfId="0" applyFont="1" applyFill="1" applyBorder="1" applyAlignment="1">
      <alignment horizontal="left" vertical="center" wrapText="1"/>
    </xf>
    <xf numFmtId="177" fontId="6" fillId="4" borderId="7" xfId="0" applyNumberFormat="1" applyFont="1" applyFill="1" applyBorder="1" applyAlignment="1">
      <alignment horizontal="center" vertical="center"/>
    </xf>
    <xf numFmtId="0" fontId="6" fillId="3" borderId="4" xfId="0" applyFont="1" applyFill="1" applyBorder="1" applyAlignment="1">
      <alignment horizontal="justify" vertical="center" wrapText="1"/>
    </xf>
    <xf numFmtId="0" fontId="6" fillId="3" borderId="5" xfId="0" applyFont="1" applyFill="1" applyBorder="1" applyAlignment="1">
      <alignment horizontal="left" vertical="center" wrapText="1"/>
    </xf>
    <xf numFmtId="177" fontId="6" fillId="3" borderId="7" xfId="0" applyNumberFormat="1" applyFont="1" applyFill="1" applyBorder="1" applyAlignment="1">
      <alignment horizontal="center" vertical="center"/>
    </xf>
    <xf numFmtId="0" fontId="2" fillId="4" borderId="12" xfId="0" applyFont="1" applyFill="1" applyBorder="1" applyAlignment="1">
      <alignment horizontal="left" vertical="center"/>
    </xf>
    <xf numFmtId="177" fontId="6" fillId="4" borderId="8"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3" borderId="3" xfId="0" applyFont="1" applyFill="1" applyBorder="1" applyAlignment="1">
      <alignment horizontal="justify"/>
    </xf>
    <xf numFmtId="9" fontId="5" fillId="3" borderId="4" xfId="0" applyNumberFormat="1" applyFont="1" applyFill="1" applyBorder="1" applyAlignment="1">
      <alignment horizontal="center"/>
    </xf>
    <xf numFmtId="0" fontId="5" fillId="4" borderId="5" xfId="0" applyFont="1" applyFill="1" applyBorder="1" applyAlignment="1">
      <alignment horizontal="left" wrapText="1"/>
    </xf>
    <xf numFmtId="9" fontId="5" fillId="4" borderId="6" xfId="0" applyNumberFormat="1" applyFont="1" applyFill="1" applyBorder="1" applyAlignment="1">
      <alignment horizontal="center" vertical="center"/>
    </xf>
    <xf numFmtId="0" fontId="5" fillId="3" borderId="5" xfId="0" applyFont="1" applyFill="1" applyBorder="1" applyAlignment="1">
      <alignment horizontal="justify" wrapText="1"/>
    </xf>
    <xf numFmtId="9" fontId="5" fillId="3" borderId="6" xfId="0" applyNumberFormat="1" applyFont="1" applyFill="1" applyBorder="1" applyAlignment="1">
      <alignment horizontal="center" vertical="center"/>
    </xf>
    <xf numFmtId="0" fontId="5" fillId="4" borderId="5" xfId="0" applyFont="1" applyFill="1" applyBorder="1" applyAlignment="1">
      <alignment horizontal="justify" wrapText="1"/>
    </xf>
    <xf numFmtId="0" fontId="5" fillId="3" borderId="12" xfId="0" applyFont="1" applyFill="1" applyBorder="1" applyAlignment="1">
      <alignment horizontal="justify" wrapText="1"/>
    </xf>
    <xf numFmtId="9" fontId="5" fillId="3" borderId="9" xfId="0" applyNumberFormat="1" applyFont="1" applyFill="1" applyBorder="1" applyAlignment="1">
      <alignment horizontal="center" vertical="center"/>
    </xf>
    <xf numFmtId="0" fontId="2" fillId="0" borderId="0" xfId="0" applyFont="1" applyFill="1" applyAlignment="1">
      <alignment vertical="top"/>
    </xf>
    <xf numFmtId="0" fontId="7" fillId="0" borderId="0" xfId="0" applyFont="1" applyFill="1" applyAlignment="1">
      <alignment horizontal="center" vertical="center"/>
    </xf>
    <xf numFmtId="0" fontId="3" fillId="0" borderId="0" xfId="0" applyFont="1" applyFill="1" applyAlignment="1">
      <alignment horizontal="center" vertical="center"/>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11" xfId="0" applyFont="1" applyFill="1" applyBorder="1" applyAlignment="1">
      <alignment horizontal="left" vertical="top"/>
    </xf>
    <xf numFmtId="0" fontId="6" fillId="3" borderId="11" xfId="0" applyFont="1" applyFill="1" applyBorder="1" applyAlignment="1">
      <alignment horizontal="justify" vertical="top" wrapText="1"/>
    </xf>
    <xf numFmtId="0" fontId="6" fillId="3" borderId="4" xfId="0" applyFont="1" applyFill="1" applyBorder="1" applyAlignment="1">
      <alignment horizontal="left" vertical="top"/>
    </xf>
    <xf numFmtId="0" fontId="6" fillId="4" borderId="5" xfId="0" applyFont="1" applyFill="1" applyBorder="1" applyAlignment="1">
      <alignment horizontal="center" vertical="top"/>
    </xf>
    <xf numFmtId="0" fontId="6" fillId="4" borderId="7" xfId="0" applyFont="1" applyFill="1" applyBorder="1" applyAlignment="1">
      <alignment horizontal="left" vertical="top"/>
    </xf>
    <xf numFmtId="0" fontId="6" fillId="4" borderId="7" xfId="0" applyFont="1" applyFill="1" applyBorder="1" applyAlignment="1">
      <alignment horizontal="justify" vertical="top" wrapText="1"/>
    </xf>
    <xf numFmtId="0" fontId="6" fillId="4" borderId="6" xfId="0" applyFont="1" applyFill="1" applyBorder="1" applyAlignment="1">
      <alignment horizontal="left" vertical="top"/>
    </xf>
    <xf numFmtId="0" fontId="6" fillId="3" borderId="5" xfId="0" applyFont="1" applyFill="1" applyBorder="1" applyAlignment="1">
      <alignment horizontal="center" vertical="center" wrapText="1"/>
    </xf>
    <xf numFmtId="0" fontId="6" fillId="3" borderId="7" xfId="0" applyFont="1" applyFill="1" applyBorder="1" applyAlignment="1">
      <alignment horizontal="justify" vertical="top"/>
    </xf>
    <xf numFmtId="0" fontId="6" fillId="3" borderId="7" xfId="0" applyFont="1" applyFill="1" applyBorder="1" applyAlignment="1">
      <alignment horizontal="left" vertical="top"/>
    </xf>
    <xf numFmtId="0" fontId="6" fillId="3" borderId="6" xfId="0" applyFont="1" applyFill="1" applyBorder="1" applyAlignment="1">
      <alignment horizontal="left" vertical="top"/>
    </xf>
    <xf numFmtId="0" fontId="6" fillId="4" borderId="7" xfId="0" applyFont="1" applyFill="1" applyBorder="1" applyAlignment="1">
      <alignment horizontal="justify" vertical="top"/>
    </xf>
    <xf numFmtId="0" fontId="6" fillId="4" borderId="7" xfId="0" applyFont="1" applyFill="1" applyBorder="1" applyAlignment="1">
      <alignment horizontal="justify" vertical="center"/>
    </xf>
    <xf numFmtId="0" fontId="6" fillId="3" borderId="5" xfId="0" applyFont="1" applyFill="1" applyBorder="1" applyAlignment="1">
      <alignment horizontal="center" vertical="center"/>
    </xf>
    <xf numFmtId="0" fontId="6" fillId="3" borderId="7" xfId="0" applyFont="1" applyFill="1" applyBorder="1" applyAlignment="1">
      <alignment horizontal="justify" vertical="center"/>
    </xf>
    <xf numFmtId="0" fontId="6" fillId="3" borderId="7" xfId="0" applyFont="1" applyFill="1" applyBorder="1" applyAlignment="1">
      <alignment horizontal="left" vertical="center" wrapText="1"/>
    </xf>
    <xf numFmtId="0" fontId="6" fillId="3" borderId="6" xfId="0" applyFont="1" applyFill="1" applyBorder="1" applyAlignment="1">
      <alignment horizontal="justify" vertical="center" wrapText="1"/>
    </xf>
    <xf numFmtId="0" fontId="6" fillId="4" borderId="7" xfId="0" applyFont="1" applyFill="1" applyBorder="1" applyAlignment="1">
      <alignment horizontal="left" vertical="center" wrapText="1"/>
    </xf>
    <xf numFmtId="0" fontId="6" fillId="3" borderId="7" xfId="0" applyFont="1" applyFill="1" applyBorder="1" applyAlignment="1">
      <alignment horizontal="justify" vertical="center" wrapText="1"/>
    </xf>
    <xf numFmtId="0" fontId="6" fillId="4" borderId="7" xfId="0" applyFont="1" applyFill="1" applyBorder="1" applyAlignment="1">
      <alignment horizontal="justify" vertical="center" wrapText="1"/>
    </xf>
    <xf numFmtId="0" fontId="6" fillId="4" borderId="8" xfId="0" applyFont="1" applyFill="1" applyBorder="1" applyAlignment="1">
      <alignment horizontal="left" vertical="center" wrapText="1"/>
    </xf>
    <xf numFmtId="0" fontId="6" fillId="4" borderId="8" xfId="0" applyFont="1" applyFill="1" applyBorder="1" applyAlignment="1">
      <alignment horizontal="justify" vertical="center" wrapText="1"/>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6"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2" fillId="0" borderId="0" xfId="0" applyFont="1" applyAlignment="1">
      <alignment horizontal="justify" vertical="center"/>
    </xf>
    <xf numFmtId="0" fontId="3" fillId="0" borderId="0" xfId="0" applyFont="1">
      <alignment vertical="center"/>
    </xf>
    <xf numFmtId="0" fontId="4" fillId="2" borderId="13"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3" borderId="20" xfId="0" applyFont="1" applyFill="1" applyBorder="1" applyAlignment="1">
      <alignment horizontal="left" vertical="center" wrapText="1" indent="1"/>
    </xf>
    <xf numFmtId="0" fontId="6" fillId="3" borderId="9" xfId="0" applyFont="1" applyFill="1" applyBorder="1" applyAlignment="1">
      <alignment horizontal="left" vertical="center" wrapText="1"/>
    </xf>
    <xf numFmtId="0" fontId="0"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pplyBorder="1" applyAlignment="1">
      <alignment horizontal="center" vertical="center" wrapText="1"/>
    </xf>
    <xf numFmtId="0" fontId="4" fillId="2" borderId="14"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11"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5" xfId="0" applyFont="1" applyFill="1" applyBorder="1" applyAlignment="1">
      <alignment horizontal="left" vertical="center" wrapText="1" indent="2"/>
    </xf>
    <xf numFmtId="0" fontId="5" fillId="3" borderId="6" xfId="0" applyFont="1" applyFill="1" applyBorder="1" applyAlignment="1">
      <alignment horizontal="center" vertical="center"/>
    </xf>
    <xf numFmtId="0" fontId="5" fillId="4" borderId="5" xfId="0" applyFont="1" applyFill="1" applyBorder="1" applyAlignment="1">
      <alignment horizontal="left" vertical="center" wrapText="1" indent="2"/>
    </xf>
    <xf numFmtId="0" fontId="5" fillId="3" borderId="5" xfId="0" applyFont="1" applyFill="1" applyBorder="1" applyAlignment="1">
      <alignment horizontal="left" vertical="center" wrapText="1" indent="1"/>
    </xf>
    <xf numFmtId="9"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xf>
    <xf numFmtId="9" fontId="5" fillId="4" borderId="7" xfId="0" applyNumberFormat="1" applyFont="1" applyFill="1" applyBorder="1" applyAlignment="1">
      <alignment horizontal="center" vertical="center" wrapText="1"/>
    </xf>
    <xf numFmtId="0" fontId="5" fillId="3" borderId="5" xfId="0" applyFont="1" applyFill="1" applyBorder="1" applyAlignment="1">
      <alignment vertical="center" wrapText="1"/>
    </xf>
    <xf numFmtId="0" fontId="5" fillId="4" borderId="5" xfId="0" applyFont="1" applyFill="1" applyBorder="1" applyAlignment="1">
      <alignment vertical="center" wrapText="1"/>
    </xf>
    <xf numFmtId="9" fontId="5" fillId="3" borderId="6"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9" fontId="5" fillId="4" borderId="7" xfId="0" applyNumberFormat="1" applyFont="1" applyFill="1" applyBorder="1" applyAlignment="1">
      <alignment horizontal="center" wrapText="1"/>
    </xf>
    <xf numFmtId="9" fontId="5" fillId="3" borderId="7" xfId="0" applyNumberFormat="1" applyFont="1" applyFill="1" applyBorder="1" applyAlignment="1">
      <alignment horizontal="center" wrapText="1"/>
    </xf>
    <xf numFmtId="0" fontId="5" fillId="3" borderId="12" xfId="0" applyFont="1" applyFill="1" applyBorder="1" applyAlignment="1">
      <alignment horizontal="justify" vertical="center" wrapText="1"/>
    </xf>
    <xf numFmtId="9" fontId="5" fillId="3" borderId="8" xfId="0" applyNumberFormat="1" applyFont="1" applyFill="1" applyBorder="1" applyAlignment="1">
      <alignment horizont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4"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21" xfId="0" applyFont="1" applyFill="1" applyBorder="1" applyAlignment="1">
      <alignment horizontal="center" vertical="center"/>
    </xf>
    <xf numFmtId="0" fontId="4" fillId="2"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left" vertical="center"/>
    </xf>
    <xf numFmtId="9" fontId="5" fillId="3" borderId="4" xfId="0" applyNumberFormat="1" applyFont="1" applyFill="1" applyBorder="1" applyAlignment="1">
      <alignment horizontal="center" vertical="center"/>
    </xf>
    <xf numFmtId="0" fontId="5" fillId="4" borderId="7" xfId="0" applyFont="1" applyFill="1" applyBorder="1" applyAlignment="1">
      <alignment horizontal="left" vertical="center"/>
    </xf>
    <xf numFmtId="0" fontId="5" fillId="3" borderId="7" xfId="0" applyFont="1" applyFill="1" applyBorder="1" applyAlignment="1">
      <alignment horizontal="left" vertical="center"/>
    </xf>
    <xf numFmtId="0" fontId="5" fillId="4" borderId="5" xfId="0" applyFont="1" applyFill="1" applyBorder="1" applyAlignment="1">
      <alignment horizontal="center" vertical="center"/>
    </xf>
    <xf numFmtId="0" fontId="9" fillId="0" borderId="0" xfId="0" applyFont="1" applyAlignment="1">
      <alignment horizontal="center" vertical="center" wrapText="1"/>
    </xf>
    <xf numFmtId="0" fontId="15" fillId="0" borderId="0" xfId="0" applyFont="1" applyFill="1" applyAlignment="1">
      <alignment vertical="center" wrapText="1"/>
    </xf>
    <xf numFmtId="0" fontId="9" fillId="0" borderId="0" xfId="0" applyFont="1">
      <alignment vertical="center"/>
    </xf>
    <xf numFmtId="0" fontId="16" fillId="0" borderId="0" xfId="0" applyFont="1" applyAlignment="1">
      <alignment horizontal="center" vertical="center"/>
    </xf>
    <xf numFmtId="0" fontId="17" fillId="5" borderId="1" xfId="0" applyFont="1" applyFill="1" applyBorder="1" applyAlignment="1">
      <alignment horizontal="left" vertical="center" wrapText="1" indent="2"/>
    </xf>
    <xf numFmtId="0" fontId="17" fillId="5" borderId="10" xfId="0" applyFont="1" applyFill="1" applyBorder="1" applyAlignment="1">
      <alignment horizontal="center" vertical="center" wrapText="1"/>
    </xf>
    <xf numFmtId="0" fontId="5" fillId="6" borderId="3" xfId="0" applyFont="1" applyFill="1" applyBorder="1" applyAlignment="1">
      <alignment vertical="center" wrapText="1"/>
    </xf>
    <xf numFmtId="178" fontId="5" fillId="6" borderId="11" xfId="0" applyNumberFormat="1" applyFont="1" applyFill="1" applyBorder="1" applyAlignment="1">
      <alignment vertical="center" wrapText="1"/>
    </xf>
    <xf numFmtId="178" fontId="5" fillId="6" borderId="11" xfId="0" applyNumberFormat="1" applyFont="1" applyFill="1" applyBorder="1" applyAlignment="1">
      <alignment horizontal="center" vertical="center" wrapText="1"/>
    </xf>
    <xf numFmtId="0" fontId="5" fillId="7" borderId="5" xfId="0" applyFont="1" applyFill="1" applyBorder="1" applyAlignment="1">
      <alignment vertical="center" wrapText="1"/>
    </xf>
    <xf numFmtId="178" fontId="5" fillId="7" borderId="7" xfId="0" applyNumberFormat="1" applyFont="1" applyFill="1" applyBorder="1" applyAlignment="1">
      <alignment vertical="center" wrapText="1"/>
    </xf>
    <xf numFmtId="178" fontId="5" fillId="7" borderId="7" xfId="0" applyNumberFormat="1" applyFont="1" applyFill="1" applyBorder="1" applyAlignment="1">
      <alignment horizontal="center" vertical="center" wrapText="1"/>
    </xf>
    <xf numFmtId="0" fontId="5" fillId="6" borderId="5" xfId="0" applyFont="1" applyFill="1" applyBorder="1" applyAlignment="1">
      <alignment vertical="center" wrapText="1"/>
    </xf>
    <xf numFmtId="178" fontId="5" fillId="6" borderId="7" xfId="0" applyNumberFormat="1" applyFont="1" applyFill="1" applyBorder="1" applyAlignment="1">
      <alignment vertical="center" wrapText="1"/>
    </xf>
    <xf numFmtId="178" fontId="5" fillId="6" borderId="7" xfId="0" applyNumberFormat="1" applyFont="1" applyFill="1" applyBorder="1" applyAlignment="1">
      <alignment horizontal="center" vertical="center" wrapText="1"/>
    </xf>
    <xf numFmtId="0" fontId="5" fillId="7" borderId="7" xfId="0" applyFont="1" applyFill="1" applyBorder="1" applyAlignment="1">
      <alignment horizontal="center" vertical="center" wrapText="1"/>
    </xf>
    <xf numFmtId="176" fontId="5" fillId="6" borderId="7" xfId="0" applyNumberFormat="1" applyFont="1" applyFill="1" applyBorder="1" applyAlignment="1">
      <alignment vertical="center" wrapText="1"/>
    </xf>
    <xf numFmtId="178" fontId="5" fillId="7" borderId="7" xfId="0" applyNumberFormat="1" applyFont="1" applyFill="1" applyBorder="1" applyAlignment="1">
      <alignment horizontal="right" vertical="center" wrapText="1"/>
    </xf>
    <xf numFmtId="43" fontId="5" fillId="6" borderId="7" xfId="0" applyNumberFormat="1" applyFont="1" applyFill="1" applyBorder="1" applyAlignment="1">
      <alignment vertical="center" wrapText="1"/>
    </xf>
    <xf numFmtId="43" fontId="5" fillId="7" borderId="7" xfId="0" applyNumberFormat="1" applyFont="1" applyFill="1" applyBorder="1" applyAlignment="1">
      <alignment vertical="center" wrapText="1"/>
    </xf>
    <xf numFmtId="0" fontId="5" fillId="6" borderId="7" xfId="0" applyFont="1" applyFill="1" applyBorder="1">
      <alignment vertical="center"/>
    </xf>
    <xf numFmtId="178" fontId="5" fillId="6" borderId="5" xfId="0" applyNumberFormat="1" applyFont="1" applyFill="1" applyBorder="1" applyAlignment="1">
      <alignment vertical="center" wrapText="1"/>
    </xf>
    <xf numFmtId="43" fontId="5" fillId="7" borderId="7"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178" fontId="5" fillId="6" borderId="8" xfId="0" applyNumberFormat="1" applyFont="1" applyFill="1" applyBorder="1" applyAlignment="1">
      <alignment horizontal="center" vertical="center" wrapText="1"/>
    </xf>
    <xf numFmtId="43" fontId="5" fillId="6" borderId="8"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9" fontId="5" fillId="6" borderId="11" xfId="0" applyNumberFormat="1" applyFont="1" applyFill="1" applyBorder="1" applyAlignment="1">
      <alignment horizontal="center" vertical="center" wrapText="1"/>
    </xf>
    <xf numFmtId="179" fontId="5" fillId="6" borderId="11" xfId="0" applyNumberFormat="1" applyFont="1" applyFill="1" applyBorder="1" applyAlignment="1">
      <alignment horizontal="right" vertical="center" wrapText="1"/>
    </xf>
    <xf numFmtId="179" fontId="5" fillId="6" borderId="11" xfId="0" applyNumberFormat="1" applyFont="1" applyFill="1" applyBorder="1" applyAlignment="1">
      <alignment horizontal="center" vertical="center" wrapText="1"/>
    </xf>
    <xf numFmtId="43" fontId="5" fillId="6" borderId="4" xfId="0" applyNumberFormat="1" applyFont="1" applyFill="1" applyBorder="1" applyAlignment="1">
      <alignment horizontal="right" vertical="center" wrapText="1"/>
    </xf>
    <xf numFmtId="9" fontId="5" fillId="7" borderId="7" xfId="0" applyNumberFormat="1" applyFont="1" applyFill="1" applyBorder="1" applyAlignment="1" applyProtection="1">
      <alignment horizontal="center" vertical="center" wrapText="1"/>
    </xf>
    <xf numFmtId="9" fontId="5" fillId="7" borderId="7" xfId="0" applyNumberFormat="1" applyFont="1" applyFill="1" applyBorder="1" applyAlignment="1">
      <alignment horizontal="center" vertical="center" wrapText="1"/>
    </xf>
    <xf numFmtId="43" fontId="5" fillId="7" borderId="6" xfId="0" applyNumberFormat="1" applyFont="1" applyFill="1" applyBorder="1" applyAlignment="1">
      <alignment horizontal="right" vertical="center" wrapText="1"/>
    </xf>
    <xf numFmtId="178" fontId="5" fillId="6" borderId="7" xfId="0" applyNumberFormat="1" applyFont="1" applyFill="1" applyBorder="1" applyAlignment="1">
      <alignment horizontal="right" vertical="center" wrapText="1"/>
    </xf>
    <xf numFmtId="9" fontId="5" fillId="6" borderId="7" xfId="0" applyNumberFormat="1" applyFont="1" applyFill="1" applyBorder="1" applyAlignment="1">
      <alignment horizontal="center" vertical="center" wrapText="1"/>
    </xf>
    <xf numFmtId="43" fontId="5" fillId="6" borderId="6" xfId="0" applyNumberFormat="1" applyFont="1" applyFill="1" applyBorder="1" applyAlignment="1">
      <alignment horizontal="right" vertical="center" wrapText="1"/>
    </xf>
    <xf numFmtId="0" fontId="5" fillId="7" borderId="7" xfId="0" applyNumberFormat="1" applyFont="1" applyFill="1" applyBorder="1" applyAlignment="1">
      <alignment horizontal="center" vertical="center" wrapText="1"/>
    </xf>
    <xf numFmtId="0" fontId="5" fillId="6" borderId="7" xfId="0" applyNumberFormat="1" applyFont="1" applyFill="1" applyBorder="1" applyAlignment="1">
      <alignment horizontal="center" vertical="center" wrapText="1"/>
    </xf>
    <xf numFmtId="180" fontId="5" fillId="6" borderId="7"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10" fontId="5" fillId="7" borderId="7" xfId="0" applyNumberFormat="1" applyFont="1" applyFill="1" applyBorder="1" applyAlignment="1">
      <alignment horizontal="center" vertical="center"/>
    </xf>
    <xf numFmtId="0" fontId="5" fillId="7" borderId="7" xfId="0" applyNumberFormat="1" applyFont="1" applyFill="1" applyBorder="1" applyAlignment="1">
      <alignment horizontal="center" vertical="center"/>
    </xf>
    <xf numFmtId="0" fontId="5" fillId="6" borderId="8" xfId="0" applyNumberFormat="1" applyFont="1" applyFill="1" applyBorder="1" applyAlignment="1">
      <alignment horizontal="center" vertical="center" wrapText="1"/>
    </xf>
    <xf numFmtId="9" fontId="5" fillId="6" borderId="8" xfId="0" applyNumberFormat="1" applyFont="1" applyFill="1" applyBorder="1" applyAlignment="1">
      <alignment horizontal="center" vertical="center" wrapText="1"/>
    </xf>
    <xf numFmtId="43" fontId="5" fillId="6" borderId="9" xfId="0" applyNumberFormat="1" applyFont="1" applyFill="1" applyBorder="1" applyAlignment="1">
      <alignment horizontal="right" vertical="center" wrapText="1"/>
    </xf>
    <xf numFmtId="0" fontId="7" fillId="0" borderId="0" xfId="0" applyFont="1">
      <alignment vertical="center"/>
    </xf>
    <xf numFmtId="0" fontId="18" fillId="0" borderId="22" xfId="20" applyFont="1" applyAlignment="1">
      <alignment horizontal="center" vertical="center"/>
    </xf>
    <xf numFmtId="0" fontId="7" fillId="0" borderId="0" xfId="0" applyFont="1" applyAlignment="1">
      <alignment horizontal="center" vertical="center"/>
    </xf>
    <xf numFmtId="0" fontId="19" fillId="8" borderId="23" xfId="43"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hyperlink" Target="https://baike.sogou.com/lemma/ShowInnerLink.htm?lemmaId=392941&amp;ss_c=ssc.citiao.link"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hyperlink" Target="http://www.chinaacc.com/wangxiao/zixu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showGridLines="0" workbookViewId="0">
      <selection activeCell="J12" sqref="J12"/>
    </sheetView>
  </sheetViews>
  <sheetFormatPr defaultColWidth="9" defaultRowHeight="13.5" outlineLevelCol="5"/>
  <cols>
    <col min="2" max="2" width="16.625" customWidth="1"/>
    <col min="3" max="3" width="12.625" customWidth="1"/>
    <col min="4" max="4" width="16.625" customWidth="1"/>
    <col min="5" max="5" width="12.625" customWidth="1"/>
    <col min="6" max="6" width="16.625" customWidth="1"/>
    <col min="7" max="7" width="14.75" customWidth="1"/>
  </cols>
  <sheetData>
    <row r="1" ht="30" spans="2:6">
      <c r="B1" s="213" t="s">
        <v>0</v>
      </c>
      <c r="C1" s="213"/>
      <c r="D1" s="213"/>
      <c r="E1" s="213"/>
      <c r="F1" s="213"/>
    </row>
    <row r="2" s="212" customFormat="1" ht="17" customHeight="1" spans="1:6">
      <c r="A2" s="214"/>
      <c r="B2" s="214"/>
      <c r="C2" s="214"/>
      <c r="D2" s="214"/>
      <c r="E2" s="214"/>
      <c r="F2" s="214"/>
    </row>
    <row r="3" s="212" customFormat="1" ht="32" customHeight="1" spans="1:6">
      <c r="A3" s="214"/>
      <c r="B3" s="215" t="s">
        <v>1</v>
      </c>
      <c r="C3" s="214"/>
      <c r="D3" s="215" t="s">
        <v>2</v>
      </c>
      <c r="E3" s="214"/>
      <c r="F3" s="215" t="s">
        <v>3</v>
      </c>
    </row>
    <row r="4" s="212" customFormat="1" ht="17" customHeight="1" spans="1:6">
      <c r="A4" s="214"/>
      <c r="B4" s="214"/>
      <c r="C4" s="214"/>
      <c r="D4" s="214"/>
      <c r="E4" s="214"/>
      <c r="F4" s="214"/>
    </row>
    <row r="5" s="212" customFormat="1" ht="32" customHeight="1" spans="1:6">
      <c r="A5" s="214"/>
      <c r="B5" s="215" t="s">
        <v>4</v>
      </c>
      <c r="C5" s="214"/>
      <c r="D5" s="215" t="s">
        <v>5</v>
      </c>
      <c r="E5" s="214"/>
      <c r="F5" s="215" t="s">
        <v>6</v>
      </c>
    </row>
    <row r="6" s="212" customFormat="1" ht="17" customHeight="1" spans="1:6">
      <c r="A6" s="214"/>
      <c r="B6" s="214"/>
      <c r="C6" s="214"/>
      <c r="D6" s="214"/>
      <c r="E6" s="214"/>
      <c r="F6" s="214"/>
    </row>
    <row r="7" s="212" customFormat="1" ht="32" customHeight="1" spans="1:6">
      <c r="A7" s="214"/>
      <c r="B7" s="215" t="s">
        <v>7</v>
      </c>
      <c r="C7" s="214"/>
      <c r="D7" s="215" t="s">
        <v>8</v>
      </c>
      <c r="E7" s="214"/>
      <c r="F7" s="215" t="s">
        <v>9</v>
      </c>
    </row>
    <row r="8" s="212" customFormat="1" ht="17" customHeight="1" spans="1:6">
      <c r="A8" s="214"/>
      <c r="B8" s="214"/>
      <c r="C8" s="214"/>
      <c r="D8" s="214"/>
      <c r="E8" s="214"/>
      <c r="F8" s="214"/>
    </row>
    <row r="9" s="212" customFormat="1" ht="32" customHeight="1" spans="1:6">
      <c r="A9" s="214"/>
      <c r="B9" s="215" t="s">
        <v>10</v>
      </c>
      <c r="C9" s="214"/>
      <c r="D9" s="215" t="s">
        <v>11</v>
      </c>
      <c r="E9" s="214"/>
      <c r="F9" s="215" t="s">
        <v>12</v>
      </c>
    </row>
    <row r="10" s="212" customFormat="1" ht="17" customHeight="1" spans="1:6">
      <c r="A10" s="214"/>
      <c r="B10" s="214"/>
      <c r="C10" s="214"/>
      <c r="D10" s="214"/>
      <c r="E10" s="214"/>
      <c r="F10" s="214"/>
    </row>
    <row r="11" ht="32" customHeight="1" spans="2:6">
      <c r="B11" s="215" t="s">
        <v>13</v>
      </c>
      <c r="D11" s="215" t="s">
        <v>14</v>
      </c>
      <c r="F11" s="215" t="s">
        <v>15</v>
      </c>
    </row>
    <row r="12" s="212" customFormat="1" ht="17" customHeight="1" spans="1:6">
      <c r="A12" s="214"/>
      <c r="B12" s="214"/>
      <c r="C12" s="214"/>
      <c r="D12" s="214"/>
      <c r="E12" s="214"/>
      <c r="F12" s="214"/>
    </row>
    <row r="13" ht="32" customHeight="1" spans="2:6">
      <c r="B13" s="215" t="s">
        <v>16</v>
      </c>
      <c r="D13" s="215" t="s">
        <v>17</v>
      </c>
      <c r="F13" s="215" t="s">
        <v>18</v>
      </c>
    </row>
    <row r="14" ht="14.25"/>
  </sheetData>
  <mergeCells count="1">
    <mergeCell ref="B1:F1"/>
  </mergeCells>
  <conditionalFormatting sqref="F13 B7 D5 D7 F5 D11 B11 F7 D9 F3 B9 F9 B13 D3 B5 B3 F11 D13">
    <cfRule type="duplicateValues" dxfId="0" priority="1"/>
  </conditionalFormatting>
  <printOptions horizontalCentered="1"/>
  <pageMargins left="0.751388888888889" right="0.751388888888889" top="1" bottom="1" header="0.5" footer="0.5"/>
  <pageSetup paperSize="9" orientation="landscape" horizontalDpi="600"/>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E20" sqref="E20"/>
    </sheetView>
  </sheetViews>
  <sheetFormatPr defaultColWidth="9" defaultRowHeight="16.5" outlineLevelCol="3"/>
  <cols>
    <col min="1" max="1" width="23.25" style="2" customWidth="1"/>
    <col min="2" max="2" width="38.25" style="2" customWidth="1"/>
    <col min="3" max="3" width="16.125" style="2" customWidth="1"/>
    <col min="4" max="4" width="26.375" style="2" customWidth="1"/>
    <col min="5" max="16384" width="9" style="2"/>
  </cols>
  <sheetData>
    <row r="1" ht="29.25" spans="1:4">
      <c r="A1" s="4" t="s">
        <v>353</v>
      </c>
      <c r="B1" s="4"/>
      <c r="C1" s="4"/>
      <c r="D1" s="4"/>
    </row>
    <row r="2" s="3" customFormat="1" ht="35.25" customHeight="1" spans="1:4">
      <c r="A2" s="5" t="s">
        <v>354</v>
      </c>
      <c r="B2" s="17" t="s">
        <v>141</v>
      </c>
      <c r="C2" s="17" t="s">
        <v>296</v>
      </c>
      <c r="D2" s="6" t="s">
        <v>355</v>
      </c>
    </row>
    <row r="3" ht="18" spans="1:4">
      <c r="A3" s="18" t="s">
        <v>356</v>
      </c>
      <c r="B3" s="19" t="s">
        <v>357</v>
      </c>
      <c r="C3" s="20" t="s">
        <v>358</v>
      </c>
      <c r="D3" s="21">
        <v>270</v>
      </c>
    </row>
    <row r="4" ht="18" spans="1:4">
      <c r="A4" s="18"/>
      <c r="B4" s="14" t="s">
        <v>359</v>
      </c>
      <c r="C4" s="20"/>
      <c r="D4" s="22">
        <v>390</v>
      </c>
    </row>
    <row r="5" ht="18" spans="1:4">
      <c r="A5" s="18"/>
      <c r="B5" s="12" t="s">
        <v>360</v>
      </c>
      <c r="C5" s="20"/>
      <c r="D5" s="23">
        <v>450</v>
      </c>
    </row>
    <row r="6" ht="18" spans="1:4">
      <c r="A6" s="18"/>
      <c r="B6" s="14" t="s">
        <v>361</v>
      </c>
      <c r="C6" s="20"/>
      <c r="D6" s="22">
        <v>900</v>
      </c>
    </row>
    <row r="7" ht="18" spans="1:4">
      <c r="A7" s="18"/>
      <c r="B7" s="12" t="s">
        <v>362</v>
      </c>
      <c r="C7" s="20"/>
      <c r="D7" s="23">
        <v>1800</v>
      </c>
    </row>
    <row r="8" ht="18" spans="1:4">
      <c r="A8" s="18"/>
      <c r="B8" s="14" t="s">
        <v>363</v>
      </c>
      <c r="C8" s="20"/>
      <c r="D8" s="22">
        <v>3000</v>
      </c>
    </row>
    <row r="9" ht="15" customHeight="1" spans="1:4">
      <c r="A9" s="18"/>
      <c r="B9" s="12" t="s">
        <v>364</v>
      </c>
      <c r="C9" s="20"/>
      <c r="D9" s="23">
        <v>4500</v>
      </c>
    </row>
    <row r="10" spans="1:4">
      <c r="A10" s="24" t="s">
        <v>365</v>
      </c>
      <c r="B10" s="14" t="s">
        <v>366</v>
      </c>
      <c r="C10" s="25" t="s">
        <v>358</v>
      </c>
      <c r="D10" s="22">
        <v>1140</v>
      </c>
    </row>
    <row r="11" spans="1:4">
      <c r="A11" s="24"/>
      <c r="B11" s="12" t="s">
        <v>367</v>
      </c>
      <c r="C11" s="25"/>
      <c r="D11" s="23">
        <v>960</v>
      </c>
    </row>
    <row r="12" spans="1:4">
      <c r="A12" s="24"/>
      <c r="B12" s="14" t="s">
        <v>368</v>
      </c>
      <c r="C12" s="25" t="s">
        <v>369</v>
      </c>
      <c r="D12" s="22">
        <v>96</v>
      </c>
    </row>
    <row r="13" ht="24" customHeight="1" spans="1:4">
      <c r="A13" s="26" t="s">
        <v>370</v>
      </c>
      <c r="B13" s="12"/>
      <c r="C13" s="27" t="s">
        <v>369</v>
      </c>
      <c r="D13" s="23" t="s">
        <v>371</v>
      </c>
    </row>
    <row r="14" spans="1:4">
      <c r="A14" s="24" t="s">
        <v>372</v>
      </c>
      <c r="B14" s="14" t="s">
        <v>373</v>
      </c>
      <c r="C14" s="25" t="s">
        <v>369</v>
      </c>
      <c r="D14" s="22">
        <v>96</v>
      </c>
    </row>
    <row r="15" spans="1:4">
      <c r="A15" s="24"/>
      <c r="B15" s="12" t="s">
        <v>374</v>
      </c>
      <c r="C15" s="25"/>
      <c r="D15" s="23">
        <v>96</v>
      </c>
    </row>
    <row r="16" spans="1:4">
      <c r="A16" s="28" t="s">
        <v>375</v>
      </c>
      <c r="B16" s="29"/>
      <c r="C16" s="29" t="s">
        <v>358</v>
      </c>
      <c r="D16" s="30">
        <v>120</v>
      </c>
    </row>
  </sheetData>
  <mergeCells count="7">
    <mergeCell ref="A1:D1"/>
    <mergeCell ref="A3:A9"/>
    <mergeCell ref="A10:A12"/>
    <mergeCell ref="A14:A15"/>
    <mergeCell ref="C3:C9"/>
    <mergeCell ref="C10:C11"/>
    <mergeCell ref="C14:C1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I16" sqref="I16"/>
    </sheetView>
  </sheetViews>
  <sheetFormatPr defaultColWidth="9" defaultRowHeight="16.5" outlineLevelCol="2"/>
  <cols>
    <col min="1" max="1" width="28.5" style="3" customWidth="1"/>
    <col min="2" max="2" width="27.375" style="3" customWidth="1"/>
    <col min="3" max="3" width="37.875" style="3" customWidth="1"/>
    <col min="4" max="16384" width="9" style="3"/>
  </cols>
  <sheetData>
    <row r="1" ht="38" customHeight="1" spans="1:3">
      <c r="A1" s="4" t="s">
        <v>376</v>
      </c>
      <c r="B1" s="4"/>
      <c r="C1" s="4"/>
    </row>
    <row r="2" s="1" customFormat="1" ht="17.25" spans="1:3">
      <c r="A2" s="5" t="s">
        <v>377</v>
      </c>
      <c r="B2" s="5"/>
      <c r="C2" s="6" t="s">
        <v>378</v>
      </c>
    </row>
    <row r="3" s="2" customFormat="1" ht="17.25" spans="1:3">
      <c r="A3" s="7" t="s">
        <v>379</v>
      </c>
      <c r="B3" s="7"/>
      <c r="C3" s="8" t="s">
        <v>380</v>
      </c>
    </row>
    <row r="4" s="2" customFormat="1" spans="1:3">
      <c r="A4" s="9" t="s">
        <v>381</v>
      </c>
      <c r="B4" s="9"/>
      <c r="C4" s="10" t="s">
        <v>380</v>
      </c>
    </row>
    <row r="5" s="2" customFormat="1" spans="1:3">
      <c r="A5" s="11" t="s">
        <v>382</v>
      </c>
      <c r="B5" s="12" t="s">
        <v>383</v>
      </c>
      <c r="C5" s="13" t="s">
        <v>384</v>
      </c>
    </row>
    <row r="6" s="2" customFormat="1" spans="1:3">
      <c r="A6" s="11"/>
      <c r="B6" s="14" t="s">
        <v>385</v>
      </c>
      <c r="C6" s="10" t="s">
        <v>386</v>
      </c>
    </row>
    <row r="7" s="2" customFormat="1" spans="1:3">
      <c r="A7" s="11" t="s">
        <v>387</v>
      </c>
      <c r="B7" s="12" t="s">
        <v>388</v>
      </c>
      <c r="C7" s="13" t="s">
        <v>389</v>
      </c>
    </row>
    <row r="8" s="2" customFormat="1" spans="1:3">
      <c r="A8" s="11"/>
      <c r="B8" s="14" t="s">
        <v>390</v>
      </c>
      <c r="C8" s="10" t="s">
        <v>391</v>
      </c>
    </row>
    <row r="9" s="2" customFormat="1" spans="1:3">
      <c r="A9" s="11" t="s">
        <v>392</v>
      </c>
      <c r="B9" s="11"/>
      <c r="C9" s="13" t="s">
        <v>393</v>
      </c>
    </row>
    <row r="10" s="2" customFormat="1" spans="1:3">
      <c r="A10" s="9" t="s">
        <v>394</v>
      </c>
      <c r="B10" s="14" t="s">
        <v>395</v>
      </c>
      <c r="C10" s="10" t="s">
        <v>396</v>
      </c>
    </row>
    <row r="11" s="2" customFormat="1" spans="1:3">
      <c r="A11" s="9"/>
      <c r="B11" s="12" t="s">
        <v>397</v>
      </c>
      <c r="C11" s="13" t="s">
        <v>398</v>
      </c>
    </row>
    <row r="12" s="2" customFormat="1" spans="1:3">
      <c r="A12" s="9" t="s">
        <v>399</v>
      </c>
      <c r="B12" s="14" t="s">
        <v>400</v>
      </c>
      <c r="C12" s="10" t="s">
        <v>401</v>
      </c>
    </row>
    <row r="13" s="2" customFormat="1" spans="1:3">
      <c r="A13" s="9"/>
      <c r="B13" s="15" t="s">
        <v>402</v>
      </c>
      <c r="C13" s="16" t="s">
        <v>403</v>
      </c>
    </row>
  </sheetData>
  <mergeCells count="9">
    <mergeCell ref="A1:C1"/>
    <mergeCell ref="A2:B2"/>
    <mergeCell ref="A3:B3"/>
    <mergeCell ref="A4:B4"/>
    <mergeCell ref="A9:B9"/>
    <mergeCell ref="A5:A6"/>
    <mergeCell ref="A7:A8"/>
    <mergeCell ref="A10:A11"/>
    <mergeCell ref="A12:A13"/>
  </mergeCells>
  <hyperlinks>
    <hyperlink ref="B10" r:id="rId1" display="稀土矿" tooltip="https://baike.sogou.com/lemma/ShowInnerLink.htm?lemmaId=392941&amp;ss_c=ssc.citiao.link"/>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26"/>
  <sheetViews>
    <sheetView showZeros="0" workbookViewId="0">
      <pane xSplit="1" ySplit="2" topLeftCell="B3" activePane="bottomRight" state="frozen"/>
      <selection/>
      <selection pane="topRight"/>
      <selection pane="bottomLeft"/>
      <selection pane="bottomRight" activeCell="M2" sqref="A$1:N$1048576"/>
    </sheetView>
  </sheetViews>
  <sheetFormatPr defaultColWidth="9" defaultRowHeight="16.5"/>
  <cols>
    <col min="1" max="1" width="22.75" style="168" customWidth="1"/>
    <col min="2" max="2" width="10.0916666666667" style="168" customWidth="1"/>
    <col min="3" max="3" width="9.54166666666667" style="168" customWidth="1"/>
    <col min="4" max="4" width="9.75" style="168" customWidth="1"/>
    <col min="5" max="5" width="9.25" style="168" customWidth="1"/>
    <col min="6" max="6" width="7.375" style="168" customWidth="1"/>
    <col min="7" max="7" width="7.5" style="168" customWidth="1"/>
    <col min="8" max="8" width="7.625" style="168" customWidth="1"/>
    <col min="9" max="9" width="8" style="91" customWidth="1"/>
    <col min="10" max="10" width="8.90833333333333" style="91" customWidth="1"/>
    <col min="11" max="11" width="6.375" style="91" hidden="1" customWidth="1"/>
    <col min="12" max="12" width="9.75" style="91" hidden="1" customWidth="1"/>
    <col min="13" max="13" width="9.5" style="91" hidden="1" customWidth="1"/>
    <col min="14" max="14" width="10.75" style="168" customWidth="1"/>
    <col min="15" max="16383" width="9" style="168" customWidth="1"/>
    <col min="16384" max="16384" width="9" style="168"/>
  </cols>
  <sheetData>
    <row r="1" ht="30" customHeight="1" spans="1:14">
      <c r="A1" s="169" t="s">
        <v>19</v>
      </c>
      <c r="B1" s="169"/>
      <c r="C1" s="169"/>
      <c r="D1" s="169"/>
      <c r="E1" s="169"/>
      <c r="F1" s="169"/>
      <c r="G1" s="169"/>
      <c r="H1" s="169"/>
      <c r="I1" s="169"/>
      <c r="J1" s="169"/>
      <c r="K1" s="169"/>
      <c r="L1" s="169"/>
      <c r="M1" s="169"/>
      <c r="N1" s="169"/>
    </row>
    <row r="2" s="166" customFormat="1" ht="75" customHeight="1" spans="1:14">
      <c r="A2" s="170" t="s">
        <v>20</v>
      </c>
      <c r="B2" s="171" t="s">
        <v>21</v>
      </c>
      <c r="C2" s="171" t="s">
        <v>22</v>
      </c>
      <c r="D2" s="171" t="s">
        <v>23</v>
      </c>
      <c r="E2" s="171" t="s">
        <v>24</v>
      </c>
      <c r="F2" s="171" t="s">
        <v>25</v>
      </c>
      <c r="G2" s="171" t="s">
        <v>26</v>
      </c>
      <c r="H2" s="171" t="s">
        <v>27</v>
      </c>
      <c r="I2" s="171" t="s">
        <v>28</v>
      </c>
      <c r="J2" s="171" t="s">
        <v>29</v>
      </c>
      <c r="K2" s="171" t="s">
        <v>30</v>
      </c>
      <c r="L2" s="171" t="s">
        <v>31</v>
      </c>
      <c r="M2" s="171" t="s">
        <v>32</v>
      </c>
      <c r="N2" s="192" t="s">
        <v>33</v>
      </c>
    </row>
    <row r="3" s="2" customFormat="1" ht="17.25" spans="1:14">
      <c r="A3" s="172" t="s">
        <v>34</v>
      </c>
      <c r="B3" s="173">
        <v>10000</v>
      </c>
      <c r="C3" s="174"/>
      <c r="D3" s="174"/>
      <c r="E3" s="174"/>
      <c r="F3" s="174"/>
      <c r="G3" s="174"/>
      <c r="H3" s="174"/>
      <c r="I3" s="174"/>
      <c r="J3" s="193">
        <v>0.13</v>
      </c>
      <c r="K3" s="193"/>
      <c r="L3" s="194">
        <f>B3*J3</f>
        <v>1300</v>
      </c>
      <c r="M3" s="195">
        <v>1040</v>
      </c>
      <c r="N3" s="196">
        <f>L3-M3</f>
        <v>260</v>
      </c>
    </row>
    <row r="4" s="2" customFormat="1" ht="17.25" customHeight="1" spans="1:14">
      <c r="A4" s="175" t="s">
        <v>35</v>
      </c>
      <c r="B4" s="176">
        <v>10000</v>
      </c>
      <c r="C4" s="177"/>
      <c r="D4" s="177"/>
      <c r="E4" s="177"/>
      <c r="F4" s="177"/>
      <c r="G4" s="177"/>
      <c r="H4" s="177"/>
      <c r="I4" s="183"/>
      <c r="J4" s="197">
        <v>0.03</v>
      </c>
      <c r="K4" s="198"/>
      <c r="L4" s="177"/>
      <c r="M4" s="177"/>
      <c r="N4" s="199">
        <f>B4*J4</f>
        <v>300</v>
      </c>
    </row>
    <row r="5" s="167" customFormat="1" spans="1:14">
      <c r="A5" s="178" t="s">
        <v>36</v>
      </c>
      <c r="B5" s="179">
        <v>10000</v>
      </c>
      <c r="C5" s="180"/>
      <c r="D5" s="180"/>
      <c r="E5" s="180"/>
      <c r="F5" s="180"/>
      <c r="G5" s="180"/>
      <c r="H5" s="180"/>
      <c r="I5" s="200"/>
      <c r="J5" s="201">
        <v>0.3</v>
      </c>
      <c r="K5" s="201"/>
      <c r="L5" s="180"/>
      <c r="M5" s="180"/>
      <c r="N5" s="202">
        <f>B5*J5</f>
        <v>3000</v>
      </c>
    </row>
    <row r="6" s="167" customFormat="1" spans="1:14">
      <c r="A6" s="175" t="s">
        <v>37</v>
      </c>
      <c r="B6" s="177"/>
      <c r="C6" s="176">
        <v>100</v>
      </c>
      <c r="D6" s="177"/>
      <c r="E6" s="177"/>
      <c r="F6" s="177"/>
      <c r="G6" s="177"/>
      <c r="H6" s="177"/>
      <c r="I6" s="183"/>
      <c r="J6" s="203">
        <v>220</v>
      </c>
      <c r="K6" s="181"/>
      <c r="L6" s="177"/>
      <c r="M6" s="177"/>
      <c r="N6" s="199">
        <f>C6*J6</f>
        <v>22000</v>
      </c>
    </row>
    <row r="7" s="2" customFormat="1" spans="1:14">
      <c r="A7" s="178" t="s">
        <v>4</v>
      </c>
      <c r="B7" s="179">
        <v>100000</v>
      </c>
      <c r="C7" s="180"/>
      <c r="D7" s="180"/>
      <c r="E7" s="180"/>
      <c r="F7" s="179">
        <v>20000</v>
      </c>
      <c r="G7" s="180"/>
      <c r="H7" s="180"/>
      <c r="I7" s="200"/>
      <c r="J7" s="201">
        <v>0.25</v>
      </c>
      <c r="K7" s="201"/>
      <c r="L7" s="180"/>
      <c r="M7" s="180"/>
      <c r="N7" s="202">
        <f>(B7-F7)*J7</f>
        <v>20000</v>
      </c>
    </row>
    <row r="8" s="167" customFormat="1" spans="1:14">
      <c r="A8" s="178" t="s">
        <v>38</v>
      </c>
      <c r="B8" s="179">
        <v>20000</v>
      </c>
      <c r="C8" s="180"/>
      <c r="D8" s="180"/>
      <c r="E8" s="180"/>
      <c r="F8" s="179">
        <v>8329</v>
      </c>
      <c r="G8" s="180"/>
      <c r="H8" s="180"/>
      <c r="I8" s="179">
        <f>B8-F8-5000</f>
        <v>6671</v>
      </c>
      <c r="J8" s="204" t="str">
        <f>IF(I8&lt;=0,"0",IF(AND(I8&gt;0,I8&lt;=3000),"3%",IF(AND(I8&gt;3000,I8&lt;=12000),"10%",IF(AND(I8&gt;12000,I8&lt;=25000),"20%",IF(AND(I8&gt;25000,I8&lt;=35000),"25%",IF(AND(I8&gt;35000,I8&lt;=55000),"30%",IF(AND(I8&gt;55000,I8&lt;=80000),"35%","45%")))))))</f>
        <v>10%</v>
      </c>
      <c r="K8" s="201" t="str">
        <f>IF(J8="45%","15160",IF(J8="35%","7160",IF(J8="30%","4410",IF(J8="25%","2660",IF(J8="20%","1410",IF(J8="10%","210","0"))))))</f>
        <v>210</v>
      </c>
      <c r="L8" s="180"/>
      <c r="M8" s="180"/>
      <c r="N8" s="202">
        <f>I8*J8-K8</f>
        <v>457.1</v>
      </c>
    </row>
    <row r="9" s="167" customFormat="1" spans="1:14">
      <c r="A9" s="175" t="s">
        <v>39</v>
      </c>
      <c r="B9" s="176">
        <v>60000</v>
      </c>
      <c r="C9" s="177"/>
      <c r="D9" s="177"/>
      <c r="E9" s="177"/>
      <c r="F9" s="176">
        <v>40000</v>
      </c>
      <c r="G9" s="177"/>
      <c r="H9" s="177"/>
      <c r="I9" s="176">
        <f>B9-F9</f>
        <v>20000</v>
      </c>
      <c r="J9" s="203" t="str">
        <f>IF(I9&lt;=0,"0",IF(AND(I9&gt;0,I9&lt;=2500),"5%",IF(AND(I9&gt;2500,I9&lt;=7500),"10%",IF(AND(I9&gt;7500,I9&lt;=25000),"20%",IF(AND(I9&gt;25000,I9&lt;=41667),"30%","35%")))))</f>
        <v>20%</v>
      </c>
      <c r="K9" s="198" t="str">
        <f>IF(J9="35%","5458",IF(J9="30%","3375",IF(J9="20%","875",IF(J9="10%","125","0"))))</f>
        <v>875</v>
      </c>
      <c r="L9" s="177"/>
      <c r="M9" s="177"/>
      <c r="N9" s="199">
        <f>I9*J9-K9</f>
        <v>3125</v>
      </c>
    </row>
    <row r="10" s="167" customFormat="1" ht="49.5" hidden="1" spans="1:14">
      <c r="A10" s="178" t="s">
        <v>40</v>
      </c>
      <c r="B10" s="179">
        <v>100000</v>
      </c>
      <c r="C10" s="180"/>
      <c r="D10" s="180"/>
      <c r="E10" s="180"/>
      <c r="F10" s="179"/>
      <c r="G10" s="180"/>
      <c r="H10" s="180"/>
      <c r="I10" s="179">
        <f>B10-F10</f>
        <v>100000</v>
      </c>
      <c r="J10" s="201">
        <v>0.2</v>
      </c>
      <c r="K10" s="201"/>
      <c r="L10" s="180"/>
      <c r="M10" s="180"/>
      <c r="N10" s="202">
        <f>I10*J10</f>
        <v>20000</v>
      </c>
    </row>
    <row r="11" s="167" customFormat="1" ht="18" customHeight="1" spans="1:14">
      <c r="A11" s="175" t="s">
        <v>41</v>
      </c>
      <c r="B11" s="177"/>
      <c r="C11" s="177"/>
      <c r="D11" s="176">
        <v>50000</v>
      </c>
      <c r="E11" s="177"/>
      <c r="F11" s="177"/>
      <c r="G11" s="177"/>
      <c r="H11" s="177"/>
      <c r="I11" s="183"/>
      <c r="J11" s="198">
        <v>0.05</v>
      </c>
      <c r="K11" s="198"/>
      <c r="L11" s="177"/>
      <c r="M11" s="177"/>
      <c r="N11" s="199">
        <f>D11*J11</f>
        <v>2500</v>
      </c>
    </row>
    <row r="12" s="167" customFormat="1" ht="18" customHeight="1" spans="1:14">
      <c r="A12" s="178" t="s">
        <v>42</v>
      </c>
      <c r="B12" s="180"/>
      <c r="C12" s="180"/>
      <c r="D12" s="179">
        <v>20000</v>
      </c>
      <c r="E12" s="180"/>
      <c r="F12" s="180"/>
      <c r="G12" s="180"/>
      <c r="H12" s="180"/>
      <c r="I12" s="200"/>
      <c r="J12" s="201">
        <v>0.1</v>
      </c>
      <c r="K12" s="201"/>
      <c r="L12" s="180"/>
      <c r="M12" s="180"/>
      <c r="N12" s="202">
        <f>D12*J12</f>
        <v>2000</v>
      </c>
    </row>
    <row r="13" s="167" customFormat="1" ht="18" customHeight="1" spans="1:14">
      <c r="A13" s="175" t="s">
        <v>5</v>
      </c>
      <c r="B13" s="177"/>
      <c r="C13" s="177"/>
      <c r="D13" s="177"/>
      <c r="E13" s="176">
        <v>100000</v>
      </c>
      <c r="F13" s="176">
        <v>20000</v>
      </c>
      <c r="G13" s="176">
        <f>E13-F13</f>
        <v>80000</v>
      </c>
      <c r="H13" s="181"/>
      <c r="I13" s="183"/>
      <c r="J13" s="198">
        <f>IF($G$13/$F$13&lt;=50%,30%,IF(AND($G$13/$F$13&gt;50%,$G$13/$F$13&lt;=100%),40%,IF(AND($G$13/$F$13&gt;100%,$G$13/$F$13&lt;=200%),50%,60%)))</f>
        <v>0.6</v>
      </c>
      <c r="K13" s="198"/>
      <c r="L13" s="177"/>
      <c r="M13" s="177"/>
      <c r="N13" s="199">
        <f>IF($G$13/$F$13&lt;=50%,$G$13*30%,IF(AND($G$13/$F$13&gt;50%,$G$13/$F$13&lt;=100%),$G$13*40%-$F$13*0.05,IF(AND($G$13/$F$13&gt;100%,$G$13/$F$13&lt;=200%),$G$13*50%-$F$13*0.15,$G$13*60%-$F$13*0.35)))</f>
        <v>41000</v>
      </c>
    </row>
    <row r="14" s="167" customFormat="1" ht="18" customHeight="1" spans="1:14">
      <c r="A14" s="178" t="s">
        <v>8</v>
      </c>
      <c r="B14" s="180"/>
      <c r="C14" s="180"/>
      <c r="D14" s="180"/>
      <c r="E14" s="180"/>
      <c r="F14" s="180"/>
      <c r="G14" s="180"/>
      <c r="H14" s="182">
        <v>1000</v>
      </c>
      <c r="I14" s="200"/>
      <c r="J14" s="204">
        <v>3</v>
      </c>
      <c r="K14" s="205"/>
      <c r="L14" s="180"/>
      <c r="M14" s="180"/>
      <c r="N14" s="202">
        <f>H14*J14</f>
        <v>3000</v>
      </c>
    </row>
    <row r="15" s="167" customFormat="1" ht="18" customHeight="1" spans="1:14">
      <c r="A15" s="175" t="s">
        <v>7</v>
      </c>
      <c r="B15" s="176"/>
      <c r="C15" s="177"/>
      <c r="D15" s="183">
        <v>100000</v>
      </c>
      <c r="E15" s="177"/>
      <c r="F15" s="177"/>
      <c r="G15" s="177"/>
      <c r="H15" s="177"/>
      <c r="I15" s="183"/>
      <c r="J15" s="198">
        <v>0.03</v>
      </c>
      <c r="K15" s="198"/>
      <c r="L15" s="177"/>
      <c r="M15" s="177"/>
      <c r="N15" s="199">
        <f>D15*J15</f>
        <v>3000</v>
      </c>
    </row>
    <row r="16" s="167" customFormat="1" ht="18" customHeight="1" spans="1:14">
      <c r="A16" s="178" t="s">
        <v>10</v>
      </c>
      <c r="B16" s="180"/>
      <c r="C16" s="179">
        <v>1000</v>
      </c>
      <c r="D16" s="180"/>
      <c r="E16" s="180"/>
      <c r="F16" s="180"/>
      <c r="G16" s="180"/>
      <c r="H16" s="180"/>
      <c r="I16" s="200"/>
      <c r="J16" s="204">
        <v>5</v>
      </c>
      <c r="K16" s="206"/>
      <c r="L16" s="180"/>
      <c r="M16" s="180"/>
      <c r="N16" s="202">
        <f>C16*J16</f>
        <v>5000</v>
      </c>
    </row>
    <row r="17" s="167" customFormat="1" ht="18" customHeight="1" spans="1:14">
      <c r="A17" s="175" t="s">
        <v>16</v>
      </c>
      <c r="B17" s="183">
        <v>200000</v>
      </c>
      <c r="C17" s="176"/>
      <c r="D17" s="177"/>
      <c r="E17" s="177"/>
      <c r="F17" s="177"/>
      <c r="G17" s="177"/>
      <c r="H17" s="177"/>
      <c r="I17" s="183"/>
      <c r="J17" s="207">
        <v>0.0003</v>
      </c>
      <c r="K17" s="208"/>
      <c r="L17" s="177"/>
      <c r="M17" s="177"/>
      <c r="N17" s="199">
        <f>(B17+C17)*J17</f>
        <v>60</v>
      </c>
    </row>
    <row r="18" s="2" customFormat="1" spans="1:14">
      <c r="A18" s="178" t="s">
        <v>13</v>
      </c>
      <c r="B18" s="179">
        <v>10000</v>
      </c>
      <c r="C18" s="179"/>
      <c r="D18" s="179"/>
      <c r="E18" s="179"/>
      <c r="F18" s="179"/>
      <c r="G18" s="179"/>
      <c r="H18" s="184"/>
      <c r="I18" s="200"/>
      <c r="J18" s="201">
        <v>0.12</v>
      </c>
      <c r="K18" s="201"/>
      <c r="L18" s="180"/>
      <c r="M18" s="180"/>
      <c r="N18" s="202">
        <f>B18*J18</f>
        <v>1200</v>
      </c>
    </row>
    <row r="19" s="2" customFormat="1" spans="1:14">
      <c r="A19" s="175" t="s">
        <v>14</v>
      </c>
      <c r="B19" s="176">
        <v>200000</v>
      </c>
      <c r="C19" s="176"/>
      <c r="D19" s="176"/>
      <c r="E19" s="176"/>
      <c r="F19" s="176"/>
      <c r="G19" s="176"/>
      <c r="H19" s="185"/>
      <c r="I19" s="183"/>
      <c r="J19" s="198">
        <v>0.03</v>
      </c>
      <c r="K19" s="198"/>
      <c r="L19" s="177"/>
      <c r="M19" s="177"/>
      <c r="N19" s="199">
        <f>B19*J19</f>
        <v>6000</v>
      </c>
    </row>
    <row r="20" s="2" customFormat="1" spans="1:14">
      <c r="A20" s="178" t="s">
        <v>9</v>
      </c>
      <c r="B20" s="186"/>
      <c r="C20" s="179"/>
      <c r="D20" s="179"/>
      <c r="E20" s="179"/>
      <c r="F20" s="179"/>
      <c r="G20" s="179"/>
      <c r="H20" s="182">
        <v>120</v>
      </c>
      <c r="I20" s="200"/>
      <c r="J20" s="204">
        <v>4.5</v>
      </c>
      <c r="K20" s="201"/>
      <c r="L20" s="180"/>
      <c r="M20" s="180"/>
      <c r="N20" s="202">
        <f>H20*J20</f>
        <v>540</v>
      </c>
    </row>
    <row r="21" s="2" customFormat="1" spans="1:14">
      <c r="A21" s="175" t="s">
        <v>17</v>
      </c>
      <c r="B21" s="176"/>
      <c r="C21" s="176">
        <v>2500</v>
      </c>
      <c r="D21" s="176"/>
      <c r="E21" s="176"/>
      <c r="F21" s="176"/>
      <c r="G21" s="176"/>
      <c r="H21" s="185"/>
      <c r="I21" s="183"/>
      <c r="J21" s="203">
        <v>8</v>
      </c>
      <c r="K21" s="198"/>
      <c r="L21" s="177"/>
      <c r="M21" s="177"/>
      <c r="N21" s="199">
        <f>C21*J21</f>
        <v>20000</v>
      </c>
    </row>
    <row r="22" s="2" customFormat="1" spans="1:14">
      <c r="A22" s="187" t="s">
        <v>15</v>
      </c>
      <c r="B22" s="179"/>
      <c r="C22" s="179"/>
      <c r="D22" s="179">
        <v>20000</v>
      </c>
      <c r="E22" s="179"/>
      <c r="F22" s="179"/>
      <c r="G22" s="179"/>
      <c r="H22" s="184"/>
      <c r="I22" s="200"/>
      <c r="J22" s="201">
        <v>0.2</v>
      </c>
      <c r="K22" s="201"/>
      <c r="L22" s="180"/>
      <c r="M22" s="180"/>
      <c r="N22" s="202">
        <f>D22*J22</f>
        <v>4000</v>
      </c>
    </row>
    <row r="23" s="2" customFormat="1" spans="1:14">
      <c r="A23" s="175" t="s">
        <v>11</v>
      </c>
      <c r="B23" s="176"/>
      <c r="C23" s="176"/>
      <c r="D23" s="176">
        <v>120000</v>
      </c>
      <c r="E23" s="176"/>
      <c r="F23" s="176"/>
      <c r="G23" s="176"/>
      <c r="H23" s="185"/>
      <c r="I23" s="183"/>
      <c r="J23" s="198">
        <v>0.1</v>
      </c>
      <c r="K23" s="198"/>
      <c r="L23" s="177"/>
      <c r="M23" s="177"/>
      <c r="N23" s="199">
        <f>D23*J23</f>
        <v>12000</v>
      </c>
    </row>
    <row r="24" s="2" customFormat="1" spans="1:14">
      <c r="A24" s="178" t="s">
        <v>12</v>
      </c>
      <c r="B24" s="179"/>
      <c r="C24" s="179">
        <v>1</v>
      </c>
      <c r="D24" s="179"/>
      <c r="E24" s="179"/>
      <c r="F24" s="179"/>
      <c r="G24" s="179"/>
      <c r="H24" s="184"/>
      <c r="I24" s="200"/>
      <c r="J24" s="204">
        <v>390</v>
      </c>
      <c r="K24" s="201"/>
      <c r="L24" s="180"/>
      <c r="M24" s="180"/>
      <c r="N24" s="202">
        <f>C24*J24</f>
        <v>390</v>
      </c>
    </row>
    <row r="25" s="2" customFormat="1" spans="1:14">
      <c r="A25" s="175" t="s">
        <v>6</v>
      </c>
      <c r="B25" s="177"/>
      <c r="C25" s="176">
        <v>100</v>
      </c>
      <c r="D25" s="177"/>
      <c r="E25" s="177"/>
      <c r="F25" s="177"/>
      <c r="G25" s="177"/>
      <c r="H25" s="188"/>
      <c r="I25" s="177"/>
      <c r="J25" s="203">
        <v>5</v>
      </c>
      <c r="K25" s="198"/>
      <c r="L25" s="177"/>
      <c r="M25" s="177"/>
      <c r="N25" s="199">
        <f>C25*J25</f>
        <v>500</v>
      </c>
    </row>
    <row r="26" s="2" customFormat="1" spans="1:14">
      <c r="A26" s="189" t="s">
        <v>43</v>
      </c>
      <c r="B26" s="190"/>
      <c r="C26" s="190"/>
      <c r="D26" s="190"/>
      <c r="E26" s="190"/>
      <c r="F26" s="190"/>
      <c r="G26" s="190"/>
      <c r="H26" s="191"/>
      <c r="I26" s="190"/>
      <c r="J26" s="209"/>
      <c r="K26" s="210"/>
      <c r="L26" s="190"/>
      <c r="M26" s="190"/>
      <c r="N26" s="211">
        <f>SUM(N3:N25)</f>
        <v>170332.1</v>
      </c>
    </row>
  </sheetData>
  <mergeCells count="1">
    <mergeCell ref="A1:N1"/>
  </mergeCells>
  <conditionalFormatting sqref="A25">
    <cfRule type="duplicateValues" dxfId="0" priority="2"/>
  </conditionalFormatting>
  <conditionalFormatting sqref="A$1:A$1048576">
    <cfRule type="duplicateValues" dxfId="1" priority="1"/>
  </conditionalFormatting>
  <conditionalFormatting sqref="A3:A23">
    <cfRule type="duplicateValues" dxfId="0" priority="3"/>
  </conditionalFormatting>
  <dataValidations count="1">
    <dataValidation type="list" allowBlank="1" showInputMessage="1" showErrorMessage="1" sqref="K17">
      <formula1>印花税税率表!#REF!</formula1>
    </dataValidation>
  </dataValidations>
  <printOptions horizontalCentered="1"/>
  <pageMargins left="0.751388888888889" right="0.751388888888889" top="1" bottom="1" header="0.5" footer="0.5"/>
  <pageSetup paperSize="9" orientation="landscape" horizontalDpi="600"/>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G11" sqref="G11"/>
    </sheetView>
  </sheetViews>
  <sheetFormatPr defaultColWidth="9" defaultRowHeight="25" customHeight="1" outlineLevelCol="4"/>
  <cols>
    <col min="1" max="1" width="14.75" style="155" customWidth="1"/>
    <col min="2" max="2" width="9.375" style="156" customWidth="1"/>
    <col min="3" max="3" width="43" style="157" customWidth="1"/>
    <col min="4" max="4" width="78" style="157" customWidth="1"/>
    <col min="5" max="5" width="13.625" style="156" customWidth="1"/>
    <col min="6" max="16384" width="9" style="157"/>
  </cols>
  <sheetData>
    <row r="1" ht="33" customHeight="1" spans="1:5">
      <c r="A1" s="158" t="s">
        <v>44</v>
      </c>
      <c r="B1" s="158"/>
      <c r="C1" s="158"/>
      <c r="D1" s="158"/>
      <c r="E1" s="158"/>
    </row>
    <row r="2" s="153" customFormat="1" customHeight="1" spans="1:5">
      <c r="A2" s="51" t="s">
        <v>45</v>
      </c>
      <c r="B2" s="159" t="s">
        <v>46</v>
      </c>
      <c r="C2" s="159" t="s">
        <v>47</v>
      </c>
      <c r="D2" s="159" t="s">
        <v>48</v>
      </c>
      <c r="E2" s="52" t="s">
        <v>49</v>
      </c>
    </row>
    <row r="3" s="154" customFormat="1" ht="18" spans="1:5">
      <c r="A3" s="160" t="s">
        <v>50</v>
      </c>
      <c r="B3" s="130" t="s">
        <v>51</v>
      </c>
      <c r="C3" s="19" t="s">
        <v>52</v>
      </c>
      <c r="D3" s="161"/>
      <c r="E3" s="162">
        <v>0.13</v>
      </c>
    </row>
    <row r="4" s="154" customFormat="1" ht="18" spans="1:5">
      <c r="A4" s="160"/>
      <c r="B4" s="132" t="s">
        <v>53</v>
      </c>
      <c r="C4" s="163" t="s">
        <v>54</v>
      </c>
      <c r="D4" s="163" t="s">
        <v>55</v>
      </c>
      <c r="E4" s="56">
        <v>0.09</v>
      </c>
    </row>
    <row r="5" s="154" customFormat="1" ht="18" spans="1:5">
      <c r="A5" s="160"/>
      <c r="B5" s="132"/>
      <c r="C5" s="163"/>
      <c r="D5" s="12" t="s">
        <v>56</v>
      </c>
      <c r="E5" s="56"/>
    </row>
    <row r="6" s="154" customFormat="1" ht="18" spans="1:5">
      <c r="A6" s="160"/>
      <c r="B6" s="132"/>
      <c r="C6" s="163"/>
      <c r="D6" s="163" t="s">
        <v>57</v>
      </c>
      <c r="E6" s="56"/>
    </row>
    <row r="7" s="154" customFormat="1" ht="18" spans="1:5">
      <c r="A7" s="160"/>
      <c r="B7" s="132"/>
      <c r="C7" s="163"/>
      <c r="D7" s="164" t="s">
        <v>58</v>
      </c>
      <c r="E7" s="56"/>
    </row>
    <row r="8" s="154" customFormat="1" ht="18" spans="1:5">
      <c r="A8" s="160"/>
      <c r="B8" s="132"/>
      <c r="C8" s="163"/>
      <c r="D8" s="163" t="s">
        <v>59</v>
      </c>
      <c r="E8" s="56"/>
    </row>
    <row r="9" s="154" customFormat="1" ht="18" spans="1:5">
      <c r="A9" s="160"/>
      <c r="B9" s="139" t="s">
        <v>60</v>
      </c>
      <c r="C9" s="164" t="s">
        <v>61</v>
      </c>
      <c r="D9" s="164" t="s">
        <v>62</v>
      </c>
      <c r="E9" s="58">
        <v>0.09</v>
      </c>
    </row>
    <row r="10" s="154" customFormat="1" ht="18" spans="1:5">
      <c r="A10" s="160"/>
      <c r="B10" s="139"/>
      <c r="C10" s="164"/>
      <c r="D10" s="163" t="s">
        <v>63</v>
      </c>
      <c r="E10" s="58"/>
    </row>
    <row r="11" s="154" customFormat="1" ht="18" spans="1:5">
      <c r="A11" s="160"/>
      <c r="B11" s="139"/>
      <c r="C11" s="164"/>
      <c r="D11" s="164" t="s">
        <v>64</v>
      </c>
      <c r="E11" s="58"/>
    </row>
    <row r="12" s="154" customFormat="1" ht="18" spans="1:5">
      <c r="A12" s="160"/>
      <c r="B12" s="139"/>
      <c r="C12" s="164"/>
      <c r="D12" s="163" t="s">
        <v>65</v>
      </c>
      <c r="E12" s="58"/>
    </row>
    <row r="13" s="154" customFormat="1" ht="18" spans="1:5">
      <c r="A13" s="160"/>
      <c r="B13" s="139"/>
      <c r="C13" s="164"/>
      <c r="D13" s="164" t="s">
        <v>66</v>
      </c>
      <c r="E13" s="58"/>
    </row>
    <row r="14" s="154" customFormat="1" ht="18" spans="1:5">
      <c r="A14" s="160"/>
      <c r="B14" s="132" t="s">
        <v>67</v>
      </c>
      <c r="C14" s="163" t="s">
        <v>68</v>
      </c>
      <c r="D14" s="163" t="s">
        <v>69</v>
      </c>
      <c r="E14" s="56">
        <v>0.09</v>
      </c>
    </row>
    <row r="15" s="154" customFormat="1" ht="18" spans="1:5">
      <c r="A15" s="160"/>
      <c r="B15" s="132"/>
      <c r="C15" s="163"/>
      <c r="D15" s="164" t="s">
        <v>70</v>
      </c>
      <c r="E15" s="56"/>
    </row>
    <row r="16" s="154" customFormat="1" ht="18" spans="1:5">
      <c r="A16" s="160"/>
      <c r="B16" s="132"/>
      <c r="C16" s="163"/>
      <c r="D16" s="163" t="s">
        <v>71</v>
      </c>
      <c r="E16" s="56"/>
    </row>
    <row r="17" s="154" customFormat="1" ht="18" spans="1:5">
      <c r="A17" s="160"/>
      <c r="B17" s="139" t="s">
        <v>72</v>
      </c>
      <c r="C17" s="164" t="s">
        <v>73</v>
      </c>
      <c r="D17" s="164" t="s">
        <v>74</v>
      </c>
      <c r="E17" s="58">
        <v>0.09</v>
      </c>
    </row>
    <row r="18" s="154" customFormat="1" ht="18" spans="1:5">
      <c r="A18" s="160"/>
      <c r="B18" s="139"/>
      <c r="C18" s="164"/>
      <c r="D18" s="163" t="s">
        <v>75</v>
      </c>
      <c r="E18" s="56">
        <v>0.06</v>
      </c>
    </row>
    <row r="19" s="154" customFormat="1" ht="18" spans="1:5">
      <c r="A19" s="160"/>
      <c r="B19" s="139" t="s">
        <v>76</v>
      </c>
      <c r="C19" s="164" t="s">
        <v>77</v>
      </c>
      <c r="D19" s="164" t="s">
        <v>78</v>
      </c>
      <c r="E19" s="58">
        <v>0.09</v>
      </c>
    </row>
    <row r="20" s="154" customFormat="1" ht="18" spans="1:5">
      <c r="A20" s="160"/>
      <c r="B20" s="139"/>
      <c r="C20" s="164"/>
      <c r="D20" s="163" t="s">
        <v>79</v>
      </c>
      <c r="E20" s="58"/>
    </row>
    <row r="21" s="154" customFormat="1" ht="18" spans="1:5">
      <c r="A21" s="160"/>
      <c r="B21" s="139"/>
      <c r="C21" s="164"/>
      <c r="D21" s="164" t="s">
        <v>80</v>
      </c>
      <c r="E21" s="58"/>
    </row>
    <row r="22" s="154" customFormat="1" ht="18" spans="1:5">
      <c r="A22" s="160"/>
      <c r="B22" s="139"/>
      <c r="C22" s="164"/>
      <c r="D22" s="163" t="s">
        <v>81</v>
      </c>
      <c r="E22" s="58"/>
    </row>
    <row r="23" s="154" customFormat="1" ht="18" spans="1:5">
      <c r="A23" s="160"/>
      <c r="B23" s="139"/>
      <c r="C23" s="164"/>
      <c r="D23" s="164" t="s">
        <v>82</v>
      </c>
      <c r="E23" s="58"/>
    </row>
    <row r="24" s="154" customFormat="1" ht="18" spans="1:5">
      <c r="A24" s="160"/>
      <c r="B24" s="132" t="s">
        <v>83</v>
      </c>
      <c r="C24" s="163" t="s">
        <v>84</v>
      </c>
      <c r="D24" s="163" t="s">
        <v>85</v>
      </c>
      <c r="E24" s="56">
        <v>0.09</v>
      </c>
    </row>
    <row r="25" s="154" customFormat="1" ht="18" spans="1:5">
      <c r="A25" s="160"/>
      <c r="B25" s="139" t="s">
        <v>86</v>
      </c>
      <c r="C25" s="164" t="s">
        <v>87</v>
      </c>
      <c r="D25" s="164" t="s">
        <v>88</v>
      </c>
      <c r="E25" s="58">
        <v>0.06</v>
      </c>
    </row>
    <row r="26" s="154" customFormat="1" ht="18" spans="1:5">
      <c r="A26" s="160"/>
      <c r="B26" s="139"/>
      <c r="C26" s="164"/>
      <c r="D26" s="163" t="s">
        <v>89</v>
      </c>
      <c r="E26" s="58"/>
    </row>
    <row r="27" s="154" customFormat="1" ht="18" spans="1:5">
      <c r="A27" s="160"/>
      <c r="B27" s="139"/>
      <c r="C27" s="164"/>
      <c r="D27" s="164" t="s">
        <v>90</v>
      </c>
      <c r="E27" s="58"/>
    </row>
    <row r="28" s="154" customFormat="1" ht="18" spans="1:5">
      <c r="A28" s="160"/>
      <c r="B28" s="139"/>
      <c r="C28" s="164"/>
      <c r="D28" s="163" t="s">
        <v>91</v>
      </c>
      <c r="E28" s="58"/>
    </row>
    <row r="29" s="154" customFormat="1" ht="18" spans="1:5">
      <c r="A29" s="160"/>
      <c r="B29" s="27" t="s">
        <v>92</v>
      </c>
      <c r="C29" s="164" t="s">
        <v>93</v>
      </c>
      <c r="D29" s="164" t="s">
        <v>94</v>
      </c>
      <c r="E29" s="58">
        <v>0.06</v>
      </c>
    </row>
    <row r="30" s="154" customFormat="1" ht="18" spans="1:5">
      <c r="A30" s="160"/>
      <c r="B30" s="27"/>
      <c r="C30" s="164"/>
      <c r="D30" s="163" t="s">
        <v>95</v>
      </c>
      <c r="E30" s="58"/>
    </row>
    <row r="31" s="154" customFormat="1" ht="18" spans="1:5">
      <c r="A31" s="160"/>
      <c r="B31" s="27"/>
      <c r="C31" s="164"/>
      <c r="D31" s="164" t="s">
        <v>96</v>
      </c>
      <c r="E31" s="58"/>
    </row>
    <row r="32" s="154" customFormat="1" ht="18" spans="1:5">
      <c r="A32" s="160"/>
      <c r="B32" s="27"/>
      <c r="C32" s="164"/>
      <c r="D32" s="163" t="s">
        <v>97</v>
      </c>
      <c r="E32" s="58"/>
    </row>
    <row r="33" s="154" customFormat="1" ht="18" spans="1:5">
      <c r="A33" s="160"/>
      <c r="B33" s="27"/>
      <c r="C33" s="164"/>
      <c r="D33" s="164" t="s">
        <v>98</v>
      </c>
      <c r="E33" s="58"/>
    </row>
    <row r="34" s="154" customFormat="1" ht="18" spans="1:5">
      <c r="A34" s="160"/>
      <c r="B34" s="27"/>
      <c r="C34" s="164"/>
      <c r="D34" s="163" t="s">
        <v>99</v>
      </c>
      <c r="E34" s="58"/>
    </row>
    <row r="35" s="154" customFormat="1" ht="18" spans="1:5">
      <c r="A35" s="160"/>
      <c r="B35" s="27"/>
      <c r="C35" s="164"/>
      <c r="D35" s="164" t="s">
        <v>100</v>
      </c>
      <c r="E35" s="58"/>
    </row>
    <row r="36" s="154" customFormat="1" ht="18" spans="1:5">
      <c r="A36" s="160"/>
      <c r="B36" s="27"/>
      <c r="C36" s="164"/>
      <c r="D36" s="163" t="s">
        <v>101</v>
      </c>
      <c r="E36" s="58"/>
    </row>
    <row r="37" s="154" customFormat="1" ht="18" spans="1:5">
      <c r="A37" s="160"/>
      <c r="B37" s="27"/>
      <c r="C37" s="164"/>
      <c r="D37" s="164" t="s">
        <v>102</v>
      </c>
      <c r="E37" s="58">
        <v>0.13</v>
      </c>
    </row>
    <row r="38" s="154" customFormat="1" ht="18" spans="1:5">
      <c r="A38" s="160"/>
      <c r="B38" s="27"/>
      <c r="C38" s="164"/>
      <c r="D38" s="163" t="s">
        <v>103</v>
      </c>
      <c r="E38" s="56">
        <v>0.09</v>
      </c>
    </row>
    <row r="39" s="154" customFormat="1" ht="18" spans="1:5">
      <c r="A39" s="160"/>
      <c r="B39" s="139" t="s">
        <v>104</v>
      </c>
      <c r="C39" s="164" t="s">
        <v>105</v>
      </c>
      <c r="D39" s="164" t="s">
        <v>106</v>
      </c>
      <c r="E39" s="58">
        <v>0.06</v>
      </c>
    </row>
    <row r="40" s="154" customFormat="1" ht="18" spans="1:5">
      <c r="A40" s="160"/>
      <c r="B40" s="139"/>
      <c r="C40" s="164"/>
      <c r="D40" s="163" t="s">
        <v>107</v>
      </c>
      <c r="E40" s="58"/>
    </row>
    <row r="41" s="154" customFormat="1" ht="18" spans="1:5">
      <c r="A41" s="160"/>
      <c r="B41" s="139"/>
      <c r="C41" s="164"/>
      <c r="D41" s="164" t="s">
        <v>108</v>
      </c>
      <c r="E41" s="58"/>
    </row>
    <row r="42" s="154" customFormat="1" ht="18" spans="1:5">
      <c r="A42" s="160"/>
      <c r="B42" s="139"/>
      <c r="C42" s="164"/>
      <c r="D42" s="163" t="s">
        <v>109</v>
      </c>
      <c r="E42" s="58"/>
    </row>
    <row r="43" s="154" customFormat="1" ht="18" spans="1:5">
      <c r="A43" s="160"/>
      <c r="B43" s="139"/>
      <c r="C43" s="164"/>
      <c r="D43" s="164" t="s">
        <v>110</v>
      </c>
      <c r="E43" s="58"/>
    </row>
    <row r="44" s="154" customFormat="1" ht="18" spans="1:5">
      <c r="A44" s="160"/>
      <c r="B44" s="132" t="s">
        <v>111</v>
      </c>
      <c r="C44" s="163" t="s">
        <v>112</v>
      </c>
      <c r="D44" s="14" t="s">
        <v>113</v>
      </c>
      <c r="E44" s="56">
        <v>0.06</v>
      </c>
    </row>
    <row r="45" s="154" customFormat="1" ht="18" spans="1:5">
      <c r="A45" s="160"/>
      <c r="B45" s="132"/>
      <c r="C45" s="163"/>
      <c r="D45" s="164" t="s">
        <v>114</v>
      </c>
      <c r="E45" s="58">
        <v>0.09</v>
      </c>
    </row>
    <row r="46" s="154" customFormat="1" ht="18" spans="1:5">
      <c r="A46" s="160"/>
      <c r="B46" s="132" t="s">
        <v>115</v>
      </c>
      <c r="C46" s="14" t="s">
        <v>116</v>
      </c>
      <c r="D46" s="163" t="s">
        <v>117</v>
      </c>
      <c r="E46" s="56">
        <v>0.09</v>
      </c>
    </row>
    <row r="47" s="154" customFormat="1" ht="17.25" spans="1:5">
      <c r="A47" s="160"/>
      <c r="B47" s="132"/>
      <c r="C47" s="14"/>
      <c r="D47" s="12" t="s">
        <v>118</v>
      </c>
      <c r="E47" s="58">
        <v>0.1</v>
      </c>
    </row>
    <row r="48" s="154" customFormat="1" ht="33" customHeight="1" spans="1:5">
      <c r="A48" s="24" t="s">
        <v>119</v>
      </c>
      <c r="B48" s="132" t="s">
        <v>120</v>
      </c>
      <c r="C48" s="14" t="s">
        <v>121</v>
      </c>
      <c r="D48" s="14"/>
      <c r="E48" s="56">
        <v>0.03</v>
      </c>
    </row>
    <row r="49" s="154" customFormat="1" ht="30" customHeight="1" spans="1:5">
      <c r="A49" s="24"/>
      <c r="B49" s="139" t="s">
        <v>122</v>
      </c>
      <c r="C49" s="12" t="s">
        <v>123</v>
      </c>
      <c r="D49" s="12"/>
      <c r="E49" s="58">
        <v>0.05</v>
      </c>
    </row>
    <row r="50" s="154" customFormat="1" ht="16.5" spans="1:5">
      <c r="A50" s="24"/>
      <c r="B50" s="139"/>
      <c r="C50" s="14" t="s">
        <v>124</v>
      </c>
      <c r="D50" s="14"/>
      <c r="E50" s="144" t="s">
        <v>125</v>
      </c>
    </row>
    <row r="51" s="154" customFormat="1" ht="16.5" spans="1:5">
      <c r="A51" s="24"/>
      <c r="B51" s="139" t="s">
        <v>126</v>
      </c>
      <c r="C51" s="12" t="s">
        <v>127</v>
      </c>
      <c r="D51" s="12"/>
      <c r="E51" s="23" t="s">
        <v>128</v>
      </c>
    </row>
    <row r="52" s="154" customFormat="1" ht="16.5" spans="1:5">
      <c r="A52" s="165" t="s">
        <v>129</v>
      </c>
      <c r="B52" s="132" t="s">
        <v>130</v>
      </c>
      <c r="C52" s="14" t="s">
        <v>131</v>
      </c>
      <c r="D52" s="14"/>
      <c r="E52" s="56" t="s">
        <v>132</v>
      </c>
    </row>
    <row r="53" s="154" customFormat="1" ht="16.5" spans="1:5">
      <c r="A53" s="165"/>
      <c r="B53" s="139" t="s">
        <v>133</v>
      </c>
      <c r="C53" s="12" t="s">
        <v>134</v>
      </c>
      <c r="D53" s="12"/>
      <c r="E53" s="58" t="s">
        <v>132</v>
      </c>
    </row>
    <row r="54" s="154" customFormat="1" ht="16.5" spans="1:5">
      <c r="A54" s="165"/>
      <c r="B54" s="132" t="s">
        <v>135</v>
      </c>
      <c r="C54" s="14" t="s">
        <v>136</v>
      </c>
      <c r="D54" s="14"/>
      <c r="E54" s="133" t="s">
        <v>137</v>
      </c>
    </row>
    <row r="55" s="154" customFormat="1" ht="30" customHeight="1" spans="1:5">
      <c r="A55" s="165"/>
      <c r="B55" s="151" t="s">
        <v>138</v>
      </c>
      <c r="C55" s="15" t="s">
        <v>139</v>
      </c>
      <c r="D55" s="15"/>
      <c r="E55" s="152"/>
    </row>
  </sheetData>
  <mergeCells count="40">
    <mergeCell ref="A1:E1"/>
    <mergeCell ref="C48:D48"/>
    <mergeCell ref="C49:D49"/>
    <mergeCell ref="C50:D50"/>
    <mergeCell ref="C51:D51"/>
    <mergeCell ref="C52:D52"/>
    <mergeCell ref="C53:D53"/>
    <mergeCell ref="C54:D54"/>
    <mergeCell ref="C55:D55"/>
    <mergeCell ref="A3:A47"/>
    <mergeCell ref="A48:A51"/>
    <mergeCell ref="A52:A55"/>
    <mergeCell ref="B4:B8"/>
    <mergeCell ref="B9:B13"/>
    <mergeCell ref="B14:B16"/>
    <mergeCell ref="B17:B18"/>
    <mergeCell ref="B19:B23"/>
    <mergeCell ref="B25:B28"/>
    <mergeCell ref="B29:B38"/>
    <mergeCell ref="B39:B43"/>
    <mergeCell ref="B44:B45"/>
    <mergeCell ref="B46:B47"/>
    <mergeCell ref="B49:B50"/>
    <mergeCell ref="C4:C8"/>
    <mergeCell ref="C9:C13"/>
    <mergeCell ref="C14:C16"/>
    <mergeCell ref="C17:C18"/>
    <mergeCell ref="C19:C23"/>
    <mergeCell ref="C25:C28"/>
    <mergeCell ref="C29:C38"/>
    <mergeCell ref="C39:C43"/>
    <mergeCell ref="C44:C45"/>
    <mergeCell ref="C46:C47"/>
    <mergeCell ref="E4:E8"/>
    <mergeCell ref="E9:E13"/>
    <mergeCell ref="E14:E16"/>
    <mergeCell ref="E19:E23"/>
    <mergeCell ref="E25:E28"/>
    <mergeCell ref="E29:E36"/>
    <mergeCell ref="E39:E43"/>
  </mergeCells>
  <printOptions horizontalCentered="1" verticalCentered="1"/>
  <pageMargins left="0.700694444444445" right="0.700694444444445" top="0.590277777777778" bottom="0.511805555555556"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
  <sheetViews>
    <sheetView workbookViewId="0">
      <selection activeCell="B15" sqref="B15"/>
    </sheetView>
  </sheetViews>
  <sheetFormatPr defaultColWidth="9" defaultRowHeight="13.5" outlineLevelCol="3"/>
  <cols>
    <col min="1" max="1" width="48.5" style="123" customWidth="1"/>
    <col min="2" max="2" width="28.875" style="124" customWidth="1"/>
    <col min="3" max="3" width="16.625" style="125" customWidth="1"/>
    <col min="4" max="4" width="13.5" style="125" customWidth="1"/>
    <col min="5" max="16384" width="9" style="126"/>
  </cols>
  <sheetData>
    <row r="1" ht="29.25" spans="1:4">
      <c r="A1" s="127" t="s">
        <v>140</v>
      </c>
      <c r="B1" s="127"/>
      <c r="C1" s="127"/>
      <c r="D1" s="127"/>
    </row>
    <row r="2" s="122" customFormat="1" ht="20" customHeight="1" spans="1:4">
      <c r="A2" s="32" t="s">
        <v>141</v>
      </c>
      <c r="B2" s="128" t="s">
        <v>142</v>
      </c>
      <c r="C2" s="128"/>
      <c r="D2" s="128"/>
    </row>
    <row r="3" s="122" customFormat="1" ht="20" customHeight="1" spans="1:4">
      <c r="A3" s="32"/>
      <c r="B3" s="37" t="s">
        <v>143</v>
      </c>
      <c r="C3" s="37" t="s">
        <v>144</v>
      </c>
      <c r="D3" s="111" t="s">
        <v>145</v>
      </c>
    </row>
    <row r="4" ht="17.25" spans="1:4">
      <c r="A4" s="129" t="s">
        <v>146</v>
      </c>
      <c r="B4" s="130"/>
      <c r="C4" s="130"/>
      <c r="D4" s="130"/>
    </row>
    <row r="5" ht="16.5" spans="1:4">
      <c r="A5" s="131" t="s">
        <v>147</v>
      </c>
      <c r="B5" s="132"/>
      <c r="C5" s="132"/>
      <c r="D5" s="133"/>
    </row>
    <row r="6" ht="16.5" spans="1:4">
      <c r="A6" s="134" t="s">
        <v>148</v>
      </c>
      <c r="B6" s="27" t="s">
        <v>149</v>
      </c>
      <c r="C6" s="27" t="s">
        <v>150</v>
      </c>
      <c r="D6" s="135"/>
    </row>
    <row r="7" ht="16.5" spans="1:4">
      <c r="A7" s="136" t="s">
        <v>151</v>
      </c>
      <c r="B7" s="25" t="s">
        <v>152</v>
      </c>
      <c r="C7" s="27"/>
      <c r="D7" s="133"/>
    </row>
    <row r="8" ht="16.5" spans="1:4">
      <c r="A8" s="137" t="s">
        <v>153</v>
      </c>
      <c r="B8" s="138">
        <v>0.36</v>
      </c>
      <c r="C8" s="139"/>
      <c r="D8" s="135"/>
    </row>
    <row r="9" ht="16.5" spans="1:4">
      <c r="A9" s="131" t="s">
        <v>154</v>
      </c>
      <c r="B9" s="140">
        <v>0.3</v>
      </c>
      <c r="C9" s="132"/>
      <c r="D9" s="133"/>
    </row>
    <row r="10" ht="16.5" spans="1:4">
      <c r="A10" s="141" t="s">
        <v>155</v>
      </c>
      <c r="B10" s="139"/>
      <c r="C10" s="139"/>
      <c r="D10" s="135"/>
    </row>
    <row r="11" ht="16.5" spans="1:4">
      <c r="A11" s="131" t="s">
        <v>156</v>
      </c>
      <c r="B11" s="25" t="s">
        <v>157</v>
      </c>
      <c r="C11" s="132"/>
      <c r="D11" s="133"/>
    </row>
    <row r="12" ht="16.5" spans="1:4">
      <c r="A12" s="137" t="s">
        <v>158</v>
      </c>
      <c r="B12" s="27" t="s">
        <v>159</v>
      </c>
      <c r="C12" s="139"/>
      <c r="D12" s="135"/>
    </row>
    <row r="13" ht="16.5" spans="1:4">
      <c r="A13" s="131" t="s">
        <v>160</v>
      </c>
      <c r="B13" s="132"/>
      <c r="C13" s="132"/>
      <c r="D13" s="133"/>
    </row>
    <row r="14" ht="16.5" spans="1:4">
      <c r="A14" s="134" t="s">
        <v>161</v>
      </c>
      <c r="B14" s="27" t="s">
        <v>162</v>
      </c>
      <c r="C14" s="139"/>
      <c r="D14" s="135"/>
    </row>
    <row r="15" ht="16.5" spans="1:4">
      <c r="A15" s="136" t="s">
        <v>163</v>
      </c>
      <c r="B15" s="25" t="s">
        <v>164</v>
      </c>
      <c r="C15" s="132"/>
      <c r="D15" s="133"/>
    </row>
    <row r="16" ht="16.5" spans="1:4">
      <c r="A16" s="137" t="s">
        <v>165</v>
      </c>
      <c r="B16" s="138">
        <v>0.1</v>
      </c>
      <c r="C16" s="139"/>
      <c r="D16" s="135"/>
    </row>
    <row r="17" ht="16.5" spans="1:4">
      <c r="A17" s="131" t="s">
        <v>166</v>
      </c>
      <c r="B17" s="140" t="s">
        <v>167</v>
      </c>
      <c r="C17" s="132"/>
      <c r="D17" s="133"/>
    </row>
    <row r="18" ht="16.5" spans="1:4">
      <c r="A18" s="141" t="s">
        <v>168</v>
      </c>
      <c r="B18" s="138">
        <v>0.15</v>
      </c>
      <c r="C18" s="139"/>
      <c r="D18" s="135"/>
    </row>
    <row r="19" ht="16.5" spans="1:4">
      <c r="A19" s="142" t="s">
        <v>169</v>
      </c>
      <c r="B19" s="132"/>
      <c r="C19" s="132"/>
      <c r="D19" s="133"/>
    </row>
    <row r="20" ht="16.5" spans="1:4">
      <c r="A20" s="137" t="s">
        <v>170</v>
      </c>
      <c r="B20" s="139"/>
      <c r="C20" s="139"/>
      <c r="D20" s="143">
        <v>0.05</v>
      </c>
    </row>
    <row r="21" ht="16.5" spans="1:4">
      <c r="A21" s="131" t="s">
        <v>171</v>
      </c>
      <c r="B21" s="140">
        <v>0.1</v>
      </c>
      <c r="C21" s="132"/>
      <c r="D21" s="133"/>
    </row>
    <row r="22" ht="16.5" spans="1:4">
      <c r="A22" s="141" t="s">
        <v>172</v>
      </c>
      <c r="B22" s="138">
        <v>0.15</v>
      </c>
      <c r="C22" s="139"/>
      <c r="D22" s="135"/>
    </row>
    <row r="23" ht="16.5" spans="1:4">
      <c r="A23" s="142" t="s">
        <v>173</v>
      </c>
      <c r="B23" s="132"/>
      <c r="C23" s="132"/>
      <c r="D23" s="133"/>
    </row>
    <row r="24" ht="16.5" spans="1:4">
      <c r="A24" s="137" t="s">
        <v>174</v>
      </c>
      <c r="B24" s="27" t="s">
        <v>175</v>
      </c>
      <c r="C24" s="139"/>
      <c r="D24" s="135"/>
    </row>
    <row r="25" ht="16.5" spans="1:4">
      <c r="A25" s="131" t="s">
        <v>176</v>
      </c>
      <c r="B25" s="25" t="s">
        <v>177</v>
      </c>
      <c r="C25" s="132"/>
      <c r="D25" s="133"/>
    </row>
    <row r="26" ht="16.5" spans="1:4">
      <c r="A26" s="137" t="s">
        <v>178</v>
      </c>
      <c r="B26" s="27" t="s">
        <v>177</v>
      </c>
      <c r="C26" s="139"/>
      <c r="D26" s="135"/>
    </row>
    <row r="27" ht="16.5" spans="1:4">
      <c r="A27" s="131" t="s">
        <v>179</v>
      </c>
      <c r="B27" s="25" t="s">
        <v>175</v>
      </c>
      <c r="C27" s="132"/>
      <c r="D27" s="133"/>
    </row>
    <row r="28" ht="16.5" spans="1:4">
      <c r="A28" s="137" t="s">
        <v>180</v>
      </c>
      <c r="B28" s="27" t="s">
        <v>175</v>
      </c>
      <c r="C28" s="139"/>
      <c r="D28" s="135"/>
    </row>
    <row r="29" ht="16.5" spans="1:4">
      <c r="A29" s="131" t="s">
        <v>181</v>
      </c>
      <c r="B29" s="25" t="s">
        <v>175</v>
      </c>
      <c r="C29" s="132"/>
      <c r="D29" s="133"/>
    </row>
    <row r="30" ht="16.5" spans="1:4">
      <c r="A30" s="137" t="s">
        <v>182</v>
      </c>
      <c r="B30" s="27" t="s">
        <v>177</v>
      </c>
      <c r="C30" s="139"/>
      <c r="D30" s="135"/>
    </row>
    <row r="31" ht="16.5" spans="1:4">
      <c r="A31" s="142" t="s">
        <v>183</v>
      </c>
      <c r="B31" s="140">
        <v>0.03</v>
      </c>
      <c r="C31" s="132"/>
      <c r="D31" s="133"/>
    </row>
    <row r="32" ht="16.5" spans="1:4">
      <c r="A32" s="141" t="s">
        <v>184</v>
      </c>
      <c r="B32" s="139"/>
      <c r="C32" s="139"/>
      <c r="D32" s="135"/>
    </row>
    <row r="33" ht="16.5" spans="1:4">
      <c r="A33" s="131" t="s">
        <v>185</v>
      </c>
      <c r="B33" s="140">
        <v>0.03</v>
      </c>
      <c r="C33" s="132"/>
      <c r="D33" s="133"/>
    </row>
    <row r="34" ht="16.5" spans="1:4">
      <c r="A34" s="137" t="s">
        <v>186</v>
      </c>
      <c r="B34" s="138">
        <v>0.1</v>
      </c>
      <c r="C34" s="139"/>
      <c r="D34" s="135"/>
    </row>
    <row r="35" ht="16.5" spans="1:4">
      <c r="A35" s="142" t="s">
        <v>187</v>
      </c>
      <c r="B35" s="132"/>
      <c r="C35" s="132"/>
      <c r="D35" s="133"/>
    </row>
    <row r="36" ht="16.5" spans="1:4">
      <c r="A36" s="137" t="s">
        <v>188</v>
      </c>
      <c r="B36" s="139"/>
      <c r="C36" s="139"/>
      <c r="D36" s="135"/>
    </row>
    <row r="37" ht="16.5" spans="1:4">
      <c r="A37" s="131" t="s">
        <v>189</v>
      </c>
      <c r="B37" s="140">
        <v>0.01</v>
      </c>
      <c r="C37" s="132"/>
      <c r="D37" s="133"/>
    </row>
    <row r="38" ht="16.5" spans="1:4">
      <c r="A38" s="137" t="s">
        <v>190</v>
      </c>
      <c r="B38" s="138">
        <v>0.03</v>
      </c>
      <c r="C38" s="139"/>
      <c r="D38" s="135"/>
    </row>
    <row r="39" ht="16.5" spans="1:4">
      <c r="A39" s="131" t="s">
        <v>191</v>
      </c>
      <c r="B39" s="140">
        <v>0.05</v>
      </c>
      <c r="C39" s="132"/>
      <c r="D39" s="133"/>
    </row>
    <row r="40" ht="16.5" spans="1:4">
      <c r="A40" s="137" t="s">
        <v>192</v>
      </c>
      <c r="B40" s="138">
        <v>0.09</v>
      </c>
      <c r="C40" s="139"/>
      <c r="D40" s="135"/>
    </row>
    <row r="41" ht="16.5" spans="1:4">
      <c r="A41" s="131" t="s">
        <v>193</v>
      </c>
      <c r="B41" s="140">
        <v>0.12</v>
      </c>
      <c r="C41" s="132"/>
      <c r="D41" s="133"/>
    </row>
    <row r="42" ht="16.5" spans="1:4">
      <c r="A42" s="137" t="s">
        <v>194</v>
      </c>
      <c r="B42" s="138">
        <v>0.25</v>
      </c>
      <c r="C42" s="139"/>
      <c r="D42" s="135"/>
    </row>
    <row r="43" ht="16.5" spans="1:4">
      <c r="A43" s="131" t="s">
        <v>195</v>
      </c>
      <c r="B43" s="140">
        <v>0.4</v>
      </c>
      <c r="C43" s="132"/>
      <c r="D43" s="133"/>
    </row>
    <row r="44" ht="16.5" spans="1:4">
      <c r="A44" s="137" t="s">
        <v>196</v>
      </c>
      <c r="B44" s="138">
        <v>0.05</v>
      </c>
      <c r="C44" s="139"/>
      <c r="D44" s="135"/>
    </row>
    <row r="45" ht="16.5" spans="1:4">
      <c r="A45" s="131" t="s">
        <v>197</v>
      </c>
      <c r="B45" s="25" t="s">
        <v>198</v>
      </c>
      <c r="C45" s="132"/>
      <c r="D45" s="144">
        <v>0.1</v>
      </c>
    </row>
    <row r="46" ht="16.5" spans="1:4">
      <c r="A46" s="145" t="s">
        <v>199</v>
      </c>
      <c r="B46" s="138">
        <v>0.1</v>
      </c>
      <c r="C46" s="139"/>
      <c r="D46" s="135"/>
    </row>
    <row r="47" ht="16.5" spans="1:4">
      <c r="A47" s="146" t="s">
        <v>200</v>
      </c>
      <c r="B47" s="147">
        <v>0.2</v>
      </c>
      <c r="C47" s="132"/>
      <c r="D47" s="133"/>
    </row>
    <row r="48" ht="16.5" spans="1:4">
      <c r="A48" s="145" t="s">
        <v>201</v>
      </c>
      <c r="B48" s="148">
        <v>0.1</v>
      </c>
      <c r="C48" s="139"/>
      <c r="D48" s="135"/>
    </row>
    <row r="49" ht="16.5" spans="1:4">
      <c r="A49" s="146" t="s">
        <v>202</v>
      </c>
      <c r="B49" s="147">
        <v>0.05</v>
      </c>
      <c r="C49" s="132"/>
      <c r="D49" s="133"/>
    </row>
    <row r="50" ht="16.5" spans="1:4">
      <c r="A50" s="149" t="s">
        <v>203</v>
      </c>
      <c r="B50" s="150">
        <v>0.05</v>
      </c>
      <c r="C50" s="151"/>
      <c r="D50" s="152"/>
    </row>
  </sheetData>
  <mergeCells count="5">
    <mergeCell ref="A1:D1"/>
    <mergeCell ref="B2:D2"/>
    <mergeCell ref="B4:D4"/>
    <mergeCell ref="A2:A3"/>
    <mergeCell ref="C6:C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2" sqref="D22"/>
    </sheetView>
  </sheetViews>
  <sheetFormatPr defaultColWidth="9" defaultRowHeight="16.5" outlineLevelCol="4"/>
  <cols>
    <col min="1" max="1" width="9" style="3"/>
    <col min="2" max="2" width="34.125" style="3" customWidth="1"/>
    <col min="3" max="4" width="15.25" style="3" customWidth="1"/>
    <col min="5" max="5" width="24.375" style="3" customWidth="1"/>
    <col min="6" max="16384" width="9" style="3"/>
  </cols>
  <sheetData>
    <row r="1" ht="37" customHeight="1" spans="1:5">
      <c r="A1" s="31" t="s">
        <v>204</v>
      </c>
      <c r="B1" s="31"/>
      <c r="C1" s="31"/>
      <c r="D1" s="31"/>
      <c r="E1" s="108"/>
    </row>
    <row r="2" ht="15" spans="1:5">
      <c r="A2" s="109" t="s">
        <v>205</v>
      </c>
      <c r="B2" s="109"/>
      <c r="C2" s="109"/>
      <c r="D2" s="109"/>
      <c r="E2" s="109"/>
    </row>
    <row r="3" ht="15.75" spans="1:5">
      <c r="A3" s="110" t="s">
        <v>206</v>
      </c>
      <c r="B3" s="37" t="s">
        <v>207</v>
      </c>
      <c r="C3" s="37" t="s">
        <v>208</v>
      </c>
      <c r="D3" s="111" t="s">
        <v>30</v>
      </c>
      <c r="E3" s="111" t="s">
        <v>209</v>
      </c>
    </row>
    <row r="4" ht="18" spans="1:5">
      <c r="A4" s="112">
        <v>1</v>
      </c>
      <c r="B4" s="94" t="s">
        <v>210</v>
      </c>
      <c r="C4" s="95">
        <v>3</v>
      </c>
      <c r="D4" s="96">
        <v>0</v>
      </c>
      <c r="E4" s="113" t="s">
        <v>211</v>
      </c>
    </row>
    <row r="5" ht="18" spans="1:5">
      <c r="A5" s="114">
        <v>2</v>
      </c>
      <c r="B5" s="86" t="s">
        <v>212</v>
      </c>
      <c r="C5" s="97">
        <v>10</v>
      </c>
      <c r="D5" s="115">
        <v>2520</v>
      </c>
      <c r="E5" s="113"/>
    </row>
    <row r="6" ht="18" spans="1:5">
      <c r="A6" s="76">
        <v>3</v>
      </c>
      <c r="B6" s="84" t="s">
        <v>213</v>
      </c>
      <c r="C6" s="99">
        <v>20</v>
      </c>
      <c r="D6" s="116">
        <v>16920</v>
      </c>
      <c r="E6" s="113"/>
    </row>
    <row r="7" ht="18" spans="1:5">
      <c r="A7" s="114">
        <v>4</v>
      </c>
      <c r="B7" s="86" t="s">
        <v>214</v>
      </c>
      <c r="C7" s="97">
        <v>25</v>
      </c>
      <c r="D7" s="115">
        <v>31920</v>
      </c>
      <c r="E7" s="113"/>
    </row>
    <row r="8" ht="18" spans="1:5">
      <c r="A8" s="76">
        <v>5</v>
      </c>
      <c r="B8" s="84" t="s">
        <v>215</v>
      </c>
      <c r="C8" s="99">
        <v>30</v>
      </c>
      <c r="D8" s="116">
        <v>52920</v>
      </c>
      <c r="E8" s="113"/>
    </row>
    <row r="9" ht="18" spans="1:5">
      <c r="A9" s="114">
        <v>6</v>
      </c>
      <c r="B9" s="86" t="s">
        <v>216</v>
      </c>
      <c r="C9" s="97">
        <v>35</v>
      </c>
      <c r="D9" s="115">
        <v>85920</v>
      </c>
      <c r="E9" s="113"/>
    </row>
    <row r="10" ht="17.25" spans="1:5">
      <c r="A10" s="117">
        <v>7</v>
      </c>
      <c r="B10" s="104" t="s">
        <v>217</v>
      </c>
      <c r="C10" s="105">
        <v>45</v>
      </c>
      <c r="D10" s="118">
        <v>181920</v>
      </c>
      <c r="E10" s="113"/>
    </row>
    <row r="11" ht="15" spans="1:5">
      <c r="A11" s="109" t="s">
        <v>218</v>
      </c>
      <c r="B11" s="109"/>
      <c r="C11" s="109"/>
      <c r="D11" s="109"/>
      <c r="E11" s="109"/>
    </row>
    <row r="12" ht="15.75" spans="1:5">
      <c r="A12" s="110" t="s">
        <v>206</v>
      </c>
      <c r="B12" s="37" t="s">
        <v>207</v>
      </c>
      <c r="C12" s="37" t="s">
        <v>208</v>
      </c>
      <c r="D12" s="111" t="s">
        <v>30</v>
      </c>
      <c r="E12" s="111" t="s">
        <v>209</v>
      </c>
    </row>
    <row r="13" ht="18" spans="1:5">
      <c r="A13" s="112">
        <v>1</v>
      </c>
      <c r="B13" s="94" t="s">
        <v>219</v>
      </c>
      <c r="C13" s="95">
        <v>5</v>
      </c>
      <c r="D13" s="96">
        <v>0</v>
      </c>
      <c r="E13" s="96"/>
    </row>
    <row r="14" ht="17.25" spans="1:5">
      <c r="A14" s="114">
        <v>2</v>
      </c>
      <c r="B14" s="86" t="s">
        <v>220</v>
      </c>
      <c r="C14" s="97">
        <v>10</v>
      </c>
      <c r="D14" s="115">
        <v>1500</v>
      </c>
      <c r="E14" s="96"/>
    </row>
    <row r="15" spans="1:5">
      <c r="A15" s="76">
        <v>3</v>
      </c>
      <c r="B15" s="84" t="s">
        <v>221</v>
      </c>
      <c r="C15" s="99">
        <v>20</v>
      </c>
      <c r="D15" s="100">
        <v>10500</v>
      </c>
      <c r="E15" s="100"/>
    </row>
    <row r="16" spans="1:5">
      <c r="A16" s="114">
        <v>4</v>
      </c>
      <c r="B16" s="86" t="s">
        <v>222</v>
      </c>
      <c r="C16" s="97">
        <v>30</v>
      </c>
      <c r="D16" s="98">
        <v>40500</v>
      </c>
      <c r="E16" s="100"/>
    </row>
    <row r="17" spans="1:5">
      <c r="A17" s="117">
        <v>5</v>
      </c>
      <c r="B17" s="104" t="s">
        <v>223</v>
      </c>
      <c r="C17" s="105">
        <v>35</v>
      </c>
      <c r="D17" s="106">
        <v>65500</v>
      </c>
      <c r="E17" s="100"/>
    </row>
    <row r="18" ht="15" spans="1:5">
      <c r="A18" s="109" t="s">
        <v>224</v>
      </c>
      <c r="B18" s="109"/>
      <c r="C18" s="109"/>
      <c r="D18" s="109"/>
      <c r="E18" s="109"/>
    </row>
    <row r="19" ht="15.75" spans="1:5">
      <c r="A19" s="110" t="s">
        <v>206</v>
      </c>
      <c r="B19" s="37" t="s">
        <v>225</v>
      </c>
      <c r="C19" s="37" t="s">
        <v>208</v>
      </c>
      <c r="D19" s="111" t="s">
        <v>30</v>
      </c>
      <c r="E19" s="111"/>
    </row>
    <row r="20" ht="17.25" spans="1:5">
      <c r="A20" s="112">
        <v>1</v>
      </c>
      <c r="B20" s="94" t="s">
        <v>226</v>
      </c>
      <c r="C20" s="95">
        <v>20</v>
      </c>
      <c r="D20" s="96">
        <v>0</v>
      </c>
      <c r="E20" s="96"/>
    </row>
    <row r="21" spans="1:5">
      <c r="A21" s="114">
        <v>2</v>
      </c>
      <c r="B21" s="86" t="s">
        <v>227</v>
      </c>
      <c r="C21" s="97">
        <v>30</v>
      </c>
      <c r="D21" s="98">
        <v>2000</v>
      </c>
      <c r="E21" s="98"/>
    </row>
    <row r="22" spans="1:5">
      <c r="A22" s="117">
        <v>3</v>
      </c>
      <c r="B22" s="104" t="s">
        <v>228</v>
      </c>
      <c r="C22" s="105">
        <v>40</v>
      </c>
      <c r="D22" s="106">
        <v>7000</v>
      </c>
      <c r="E22" s="106"/>
    </row>
    <row r="23" ht="15.75" spans="1:5">
      <c r="A23" s="119" t="s">
        <v>229</v>
      </c>
      <c r="B23" s="119"/>
      <c r="C23" s="119"/>
      <c r="D23" s="119"/>
      <c r="E23" s="119"/>
    </row>
    <row r="24" ht="17.25" spans="1:5">
      <c r="A24" s="120" t="s">
        <v>230</v>
      </c>
      <c r="B24" s="120"/>
      <c r="C24" s="120"/>
      <c r="D24" s="120"/>
      <c r="E24" s="120"/>
    </row>
    <row r="25" ht="15" spans="1:5">
      <c r="A25" s="109" t="s">
        <v>231</v>
      </c>
      <c r="B25" s="109"/>
      <c r="C25" s="109"/>
      <c r="D25" s="109"/>
      <c r="E25" s="109"/>
    </row>
    <row r="26" ht="15.75" spans="1:5">
      <c r="A26" s="110" t="s">
        <v>232</v>
      </c>
      <c r="B26" s="37" t="s">
        <v>233</v>
      </c>
      <c r="C26" s="37"/>
      <c r="D26" s="111"/>
      <c r="E26" s="111" t="s">
        <v>234</v>
      </c>
    </row>
    <row r="27" ht="17.25" spans="1:5">
      <c r="A27" s="112">
        <v>1</v>
      </c>
      <c r="B27" s="94" t="s">
        <v>235</v>
      </c>
      <c r="C27" s="94"/>
      <c r="D27" s="113"/>
      <c r="E27" s="96" t="s">
        <v>236</v>
      </c>
    </row>
    <row r="28" spans="1:5">
      <c r="A28" s="114">
        <v>2</v>
      </c>
      <c r="B28" s="86" t="s">
        <v>237</v>
      </c>
      <c r="C28" s="86"/>
      <c r="D28" s="101"/>
      <c r="E28" s="98" t="s">
        <v>238</v>
      </c>
    </row>
    <row r="29" spans="1:5">
      <c r="A29" s="117">
        <v>3</v>
      </c>
      <c r="B29" s="104" t="s">
        <v>239</v>
      </c>
      <c r="C29" s="104"/>
      <c r="D29" s="121"/>
      <c r="E29" s="106" t="s">
        <v>240</v>
      </c>
    </row>
  </sheetData>
  <mergeCells count="14">
    <mergeCell ref="A1:E1"/>
    <mergeCell ref="A2:E2"/>
    <mergeCell ref="A11:E11"/>
    <mergeCell ref="A18:E18"/>
    <mergeCell ref="A23:E23"/>
    <mergeCell ref="A24:E24"/>
    <mergeCell ref="A25:E25"/>
    <mergeCell ref="B26:C26"/>
    <mergeCell ref="B27:C27"/>
    <mergeCell ref="B28:C28"/>
    <mergeCell ref="B29:C29"/>
    <mergeCell ref="E4:E10"/>
    <mergeCell ref="E13:E14"/>
    <mergeCell ref="E15:E17"/>
  </mergeCells>
  <printOptions horizontalCentered="1"/>
  <pageMargins left="0.751388888888889" right="0.751388888888889"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B19" sqref="B19"/>
    </sheetView>
  </sheetViews>
  <sheetFormatPr defaultColWidth="9" defaultRowHeight="16.5" outlineLevelCol="4"/>
  <cols>
    <col min="1" max="1" width="24.125" style="3" customWidth="1"/>
    <col min="2" max="2" width="64.625" style="3" customWidth="1"/>
    <col min="3" max="3" width="47.25" style="3" customWidth="1"/>
    <col min="4" max="4" width="12.75" style="3" customWidth="1"/>
    <col min="5" max="5" width="37.125" style="3" customWidth="1"/>
    <col min="6" max="16384" width="9" style="3"/>
  </cols>
  <sheetData>
    <row r="1" ht="29.25" spans="1:5">
      <c r="A1" s="31" t="s">
        <v>241</v>
      </c>
      <c r="B1" s="31"/>
      <c r="C1" s="31"/>
      <c r="D1" s="31"/>
      <c r="E1" s="31"/>
    </row>
    <row r="2" s="91" customFormat="1" ht="32" customHeight="1" spans="1:5">
      <c r="A2" s="5" t="s">
        <v>242</v>
      </c>
      <c r="B2" s="17" t="s">
        <v>243</v>
      </c>
      <c r="C2" s="17" t="s">
        <v>244</v>
      </c>
      <c r="D2" s="17" t="s">
        <v>245</v>
      </c>
      <c r="E2" s="6" t="s">
        <v>246</v>
      </c>
    </row>
    <row r="3" s="92" customFormat="1" ht="17.25" spans="1:5">
      <c r="A3" s="38" t="s">
        <v>247</v>
      </c>
      <c r="B3" s="94" t="s">
        <v>248</v>
      </c>
      <c r="C3" s="94" t="s">
        <v>249</v>
      </c>
      <c r="D3" s="95" t="s">
        <v>250</v>
      </c>
      <c r="E3" s="96" t="s">
        <v>251</v>
      </c>
    </row>
    <row r="4" s="92" customFormat="1" spans="1:5">
      <c r="A4" s="41" t="s">
        <v>252</v>
      </c>
      <c r="B4" s="86" t="s">
        <v>253</v>
      </c>
      <c r="C4" s="86" t="s">
        <v>254</v>
      </c>
      <c r="D4" s="97" t="s">
        <v>250</v>
      </c>
      <c r="E4" s="98" t="s">
        <v>251</v>
      </c>
    </row>
    <row r="5" s="92" customFormat="1" spans="1:5">
      <c r="A5" s="44" t="s">
        <v>255</v>
      </c>
      <c r="B5" s="84" t="s">
        <v>256</v>
      </c>
      <c r="C5" s="84" t="s">
        <v>257</v>
      </c>
      <c r="D5" s="99" t="s">
        <v>250</v>
      </c>
      <c r="E5" s="100" t="s">
        <v>251</v>
      </c>
    </row>
    <row r="6" s="93" customFormat="1" spans="1:5">
      <c r="A6" s="41" t="s">
        <v>258</v>
      </c>
      <c r="B6" s="86" t="s">
        <v>259</v>
      </c>
      <c r="C6" s="86" t="s">
        <v>260</v>
      </c>
      <c r="D6" s="97" t="s">
        <v>250</v>
      </c>
      <c r="E6" s="98" t="s">
        <v>261</v>
      </c>
    </row>
    <row r="7" s="92" customFormat="1" spans="1:5">
      <c r="A7" s="44" t="s">
        <v>262</v>
      </c>
      <c r="B7" s="84" t="s">
        <v>263</v>
      </c>
      <c r="C7" s="84" t="s">
        <v>264</v>
      </c>
      <c r="D7" s="99" t="s">
        <v>250</v>
      </c>
      <c r="E7" s="100" t="s">
        <v>251</v>
      </c>
    </row>
    <row r="8" s="93" customFormat="1" spans="1:5">
      <c r="A8" s="41" t="s">
        <v>265</v>
      </c>
      <c r="B8" s="86" t="s">
        <v>266</v>
      </c>
      <c r="C8" s="86" t="s">
        <v>267</v>
      </c>
      <c r="D8" s="97" t="s">
        <v>250</v>
      </c>
      <c r="E8" s="101" t="s">
        <v>268</v>
      </c>
    </row>
    <row r="9" s="93" customFormat="1" spans="1:5">
      <c r="A9" s="44" t="s">
        <v>269</v>
      </c>
      <c r="B9" s="84" t="s">
        <v>270</v>
      </c>
      <c r="C9" s="84" t="s">
        <v>271</v>
      </c>
      <c r="D9" s="99" t="s">
        <v>250</v>
      </c>
      <c r="E9" s="102" t="s">
        <v>272</v>
      </c>
    </row>
    <row r="10" s="93" customFormat="1" spans="1:5">
      <c r="A10" s="41" t="s">
        <v>273</v>
      </c>
      <c r="B10" s="86" t="s">
        <v>274</v>
      </c>
      <c r="C10" s="86" t="s">
        <v>275</v>
      </c>
      <c r="D10" s="97" t="s">
        <v>250</v>
      </c>
      <c r="E10" s="101" t="s">
        <v>268</v>
      </c>
    </row>
    <row r="11" s="93" customFormat="1" spans="1:5">
      <c r="A11" s="44" t="s">
        <v>276</v>
      </c>
      <c r="B11" s="84" t="s">
        <v>277</v>
      </c>
      <c r="C11" s="84" t="s">
        <v>278</v>
      </c>
      <c r="D11" s="99" t="s">
        <v>250</v>
      </c>
      <c r="E11" s="102" t="s">
        <v>268</v>
      </c>
    </row>
    <row r="12" s="93" customFormat="1" spans="1:5">
      <c r="A12" s="41" t="s">
        <v>279</v>
      </c>
      <c r="B12" s="86" t="s">
        <v>280</v>
      </c>
      <c r="C12" s="86" t="s">
        <v>281</v>
      </c>
      <c r="D12" s="97" t="s">
        <v>250</v>
      </c>
      <c r="E12" s="98" t="s">
        <v>251</v>
      </c>
    </row>
    <row r="13" s="92" customFormat="1" spans="1:5">
      <c r="A13" s="44" t="s">
        <v>282</v>
      </c>
      <c r="B13" s="84" t="s">
        <v>283</v>
      </c>
      <c r="C13" s="84" t="s">
        <v>284</v>
      </c>
      <c r="D13" s="99" t="s">
        <v>285</v>
      </c>
      <c r="E13" s="100" t="s">
        <v>251</v>
      </c>
    </row>
    <row r="14" s="93" customFormat="1" ht="33" spans="1:5">
      <c r="A14" s="41" t="s">
        <v>286</v>
      </c>
      <c r="B14" s="86" t="s">
        <v>287</v>
      </c>
      <c r="C14" s="86" t="s">
        <v>288</v>
      </c>
      <c r="D14" s="97" t="s">
        <v>289</v>
      </c>
      <c r="E14" s="98" t="s">
        <v>251</v>
      </c>
    </row>
    <row r="15" s="93" customFormat="1" ht="33" spans="1:5">
      <c r="A15" s="103" t="s">
        <v>290</v>
      </c>
      <c r="B15" s="104" t="s">
        <v>291</v>
      </c>
      <c r="C15" s="104" t="s">
        <v>292</v>
      </c>
      <c r="D15" s="105" t="s">
        <v>293</v>
      </c>
      <c r="E15" s="106" t="s">
        <v>251</v>
      </c>
    </row>
    <row r="16" ht="17.25" spans="1:1">
      <c r="A16" s="107" t="s">
        <v>294</v>
      </c>
    </row>
  </sheetData>
  <mergeCells count="1">
    <mergeCell ref="A1:E1"/>
  </mergeCells>
  <hyperlinks>
    <hyperlink ref="B12" r:id="rId1" display="包括技术开发、转让、咨询、服务等合同" tooltip="http://www.chinaacc.com/wangxiao/zixun/"/>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H9" sqref="H9"/>
    </sheetView>
  </sheetViews>
  <sheetFormatPr defaultColWidth="9" defaultRowHeight="16.5" outlineLevelCol="4"/>
  <cols>
    <col min="1" max="1" width="10.25" style="48" customWidth="1"/>
    <col min="2" max="2" width="25.125" style="48" customWidth="1"/>
    <col min="3" max="3" width="32" style="48" customWidth="1"/>
    <col min="4" max="4" width="13.125" style="48" customWidth="1"/>
    <col min="5" max="5" width="35.125" style="48" customWidth="1"/>
    <col min="6" max="16384" width="9" style="48"/>
  </cols>
  <sheetData>
    <row r="1" s="48" customFormat="1" ht="35" customHeight="1" spans="1:5">
      <c r="A1" s="64" t="s">
        <v>295</v>
      </c>
      <c r="B1" s="64"/>
      <c r="C1" s="64"/>
      <c r="D1" s="64"/>
      <c r="E1" s="64"/>
    </row>
    <row r="2" s="63" customFormat="1" ht="18.75" spans="1:5">
      <c r="A2" s="65" t="s">
        <v>141</v>
      </c>
      <c r="B2" s="65"/>
      <c r="C2" s="66" t="s">
        <v>296</v>
      </c>
      <c r="D2" s="66" t="s">
        <v>297</v>
      </c>
      <c r="E2" s="67" t="s">
        <v>298</v>
      </c>
    </row>
    <row r="3" s="48" customFormat="1" ht="17.25" spans="1:5">
      <c r="A3" s="68" t="s">
        <v>299</v>
      </c>
      <c r="B3" s="68"/>
      <c r="C3" s="69" t="s">
        <v>300</v>
      </c>
      <c r="D3" s="70" t="s">
        <v>301</v>
      </c>
      <c r="E3" s="71"/>
    </row>
    <row r="4" s="48" customFormat="1" spans="1:5">
      <c r="A4" s="72" t="s">
        <v>302</v>
      </c>
      <c r="B4" s="72"/>
      <c r="C4" s="73" t="s">
        <v>300</v>
      </c>
      <c r="D4" s="74" t="s">
        <v>303</v>
      </c>
      <c r="E4" s="75"/>
    </row>
    <row r="5" s="48" customFormat="1" spans="1:5">
      <c r="A5" s="76" t="s">
        <v>304</v>
      </c>
      <c r="B5" s="77" t="s">
        <v>305</v>
      </c>
      <c r="C5" s="78" t="s">
        <v>306</v>
      </c>
      <c r="D5" s="77" t="s">
        <v>307</v>
      </c>
      <c r="E5" s="79"/>
    </row>
    <row r="6" s="48" customFormat="1" spans="1:5">
      <c r="A6" s="76"/>
      <c r="B6" s="80" t="s">
        <v>308</v>
      </c>
      <c r="C6" s="73" t="s">
        <v>306</v>
      </c>
      <c r="D6" s="80" t="s">
        <v>309</v>
      </c>
      <c r="E6" s="79"/>
    </row>
    <row r="7" s="48" customFormat="1" spans="1:5">
      <c r="A7" s="76"/>
      <c r="B7" s="77" t="s">
        <v>310</v>
      </c>
      <c r="C7" s="78" t="s">
        <v>306</v>
      </c>
      <c r="D7" s="77" t="s">
        <v>311</v>
      </c>
      <c r="E7" s="79"/>
    </row>
    <row r="8" s="48" customFormat="1" ht="49.5" spans="1:5">
      <c r="A8" s="76"/>
      <c r="B8" s="74" t="s">
        <v>312</v>
      </c>
      <c r="C8" s="73" t="s">
        <v>306</v>
      </c>
      <c r="D8" s="81" t="s">
        <v>313</v>
      </c>
      <c r="E8" s="79"/>
    </row>
    <row r="9" s="48" customFormat="1" ht="41" customHeight="1" spans="1:5">
      <c r="A9" s="82" t="s">
        <v>314</v>
      </c>
      <c r="B9" s="83" t="s">
        <v>315</v>
      </c>
      <c r="C9" s="84" t="s">
        <v>316</v>
      </c>
      <c r="D9" s="83" t="s">
        <v>317</v>
      </c>
      <c r="E9" s="85" t="s">
        <v>318</v>
      </c>
    </row>
    <row r="10" s="48" customFormat="1" ht="41" customHeight="1" spans="1:5">
      <c r="A10" s="82"/>
      <c r="B10" s="83"/>
      <c r="C10" s="86" t="s">
        <v>319</v>
      </c>
      <c r="D10" s="81" t="s">
        <v>320</v>
      </c>
      <c r="E10" s="85"/>
    </row>
    <row r="11" s="48" customFormat="1" ht="41" customHeight="1" spans="1:5">
      <c r="A11" s="82"/>
      <c r="B11" s="83"/>
      <c r="C11" s="84" t="s">
        <v>321</v>
      </c>
      <c r="D11" s="87" t="s">
        <v>322</v>
      </c>
      <c r="E11" s="85"/>
    </row>
    <row r="12" s="48" customFormat="1" ht="41" customHeight="1" spans="1:5">
      <c r="A12" s="82"/>
      <c r="B12" s="83"/>
      <c r="C12" s="86" t="s">
        <v>323</v>
      </c>
      <c r="D12" s="88" t="s">
        <v>324</v>
      </c>
      <c r="E12" s="85"/>
    </row>
    <row r="13" s="48" customFormat="1" ht="41" customHeight="1" spans="1:5">
      <c r="A13" s="82"/>
      <c r="B13" s="83"/>
      <c r="C13" s="84" t="s">
        <v>325</v>
      </c>
      <c r="D13" s="87" t="s">
        <v>326</v>
      </c>
      <c r="E13" s="85"/>
    </row>
    <row r="14" s="48" customFormat="1" ht="41" customHeight="1" spans="1:5">
      <c r="A14" s="82"/>
      <c r="B14" s="83"/>
      <c r="C14" s="89" t="s">
        <v>327</v>
      </c>
      <c r="D14" s="90" t="s">
        <v>328</v>
      </c>
      <c r="E14" s="85"/>
    </row>
  </sheetData>
  <mergeCells count="9">
    <mergeCell ref="A1:E1"/>
    <mergeCell ref="A2:B2"/>
    <mergeCell ref="A3:B3"/>
    <mergeCell ref="A4:B4"/>
    <mergeCell ref="A5:A8"/>
    <mergeCell ref="A9:A14"/>
    <mergeCell ref="B9:B14"/>
    <mergeCell ref="E5:E8"/>
    <mergeCell ref="E9:E14"/>
  </mergeCells>
  <printOptions horizontalCentered="1"/>
  <pageMargins left="0.751388888888889" right="0.751388888888889"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20" sqref="B20"/>
    </sheetView>
  </sheetViews>
  <sheetFormatPr defaultColWidth="48.875" defaultRowHeight="16.5" outlineLevelCol="1"/>
  <cols>
    <col min="1" max="1" width="64.875" style="48" customWidth="1"/>
    <col min="2" max="16384" width="48.875" style="48" customWidth="1"/>
  </cols>
  <sheetData>
    <row r="1" s="48" customFormat="1" ht="29.25" spans="1:2">
      <c r="A1" s="50" t="s">
        <v>329</v>
      </c>
      <c r="B1" s="50"/>
    </row>
    <row r="2" s="49" customFormat="1" ht="17.25" spans="1:2">
      <c r="A2" s="51" t="s">
        <v>141</v>
      </c>
      <c r="B2" s="52" t="s">
        <v>49</v>
      </c>
    </row>
    <row r="3" s="48" customFormat="1" ht="17.25" spans="1:2">
      <c r="A3" s="53" t="s">
        <v>329</v>
      </c>
      <c r="B3" s="54">
        <v>0.25</v>
      </c>
    </row>
    <row r="4" s="48" customFormat="1" ht="49.5" spans="1:2">
      <c r="A4" s="55" t="s">
        <v>330</v>
      </c>
      <c r="B4" s="56">
        <v>0.2</v>
      </c>
    </row>
    <row r="5" s="48" customFormat="1" spans="1:2">
      <c r="A5" s="57" t="s">
        <v>331</v>
      </c>
      <c r="B5" s="58">
        <v>0.15</v>
      </c>
    </row>
    <row r="6" s="48" customFormat="1" spans="1:2">
      <c r="A6" s="59" t="s">
        <v>332</v>
      </c>
      <c r="B6" s="56">
        <v>0.15</v>
      </c>
    </row>
    <row r="7" s="48" customFormat="1" spans="1:2">
      <c r="A7" s="57" t="s">
        <v>333</v>
      </c>
      <c r="B7" s="58">
        <v>0.15</v>
      </c>
    </row>
    <row r="8" s="48" customFormat="1" spans="1:2">
      <c r="A8" s="59" t="s">
        <v>334</v>
      </c>
      <c r="B8" s="56">
        <v>0.15</v>
      </c>
    </row>
    <row r="9" s="48" customFormat="1" spans="1:2">
      <c r="A9" s="57" t="s">
        <v>335</v>
      </c>
      <c r="B9" s="58">
        <v>0.15</v>
      </c>
    </row>
    <row r="10" s="48" customFormat="1" spans="1:2">
      <c r="A10" s="59" t="s">
        <v>336</v>
      </c>
      <c r="B10" s="56">
        <v>0.15</v>
      </c>
    </row>
    <row r="11" s="48" customFormat="1" spans="1:2">
      <c r="A11" s="57" t="s">
        <v>337</v>
      </c>
      <c r="B11" s="58">
        <v>0.1</v>
      </c>
    </row>
    <row r="12" s="48" customFormat="1" spans="1:2">
      <c r="A12" s="59" t="s">
        <v>338</v>
      </c>
      <c r="B12" s="56">
        <v>0.15</v>
      </c>
    </row>
    <row r="13" s="48" customFormat="1" ht="33" spans="1:2">
      <c r="A13" s="60" t="s">
        <v>339</v>
      </c>
      <c r="B13" s="61">
        <v>0.1</v>
      </c>
    </row>
    <row r="15" s="48" customFormat="1" spans="1:1">
      <c r="A15" s="62"/>
    </row>
  </sheetData>
  <mergeCells count="1">
    <mergeCell ref="A1:B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G15" sqref="G15"/>
    </sheetView>
  </sheetViews>
  <sheetFormatPr defaultColWidth="9" defaultRowHeight="16.5" outlineLevelRow="7" outlineLevelCol="7"/>
  <cols>
    <col min="1" max="1" width="35.75" style="3" customWidth="1"/>
    <col min="2" max="7" width="9" style="3"/>
    <col min="8" max="8" width="32.125" style="3" customWidth="1"/>
    <col min="9" max="16384" width="9" style="3"/>
  </cols>
  <sheetData>
    <row r="1" ht="56" customHeight="1" spans="1:8">
      <c r="A1" s="31" t="s">
        <v>340</v>
      </c>
      <c r="B1" s="31"/>
      <c r="C1" s="31"/>
      <c r="D1" s="31"/>
      <c r="E1" s="31"/>
      <c r="F1" s="31"/>
      <c r="G1" s="31"/>
      <c r="H1" s="31"/>
    </row>
    <row r="2" s="3" customFormat="1" spans="1:8">
      <c r="A2" s="32" t="s">
        <v>341</v>
      </c>
      <c r="B2" s="33" t="s">
        <v>342</v>
      </c>
      <c r="C2" s="33"/>
      <c r="D2" s="33"/>
      <c r="E2" s="33"/>
      <c r="F2" s="33"/>
      <c r="G2" s="33"/>
      <c r="H2" s="34" t="s">
        <v>298</v>
      </c>
    </row>
    <row r="3" s="3" customFormat="1" spans="1:8">
      <c r="A3" s="32"/>
      <c r="B3" s="35" t="s">
        <v>343</v>
      </c>
      <c r="C3" s="35"/>
      <c r="D3" s="35"/>
      <c r="E3" s="35" t="s">
        <v>344</v>
      </c>
      <c r="F3" s="35"/>
      <c r="G3" s="35"/>
      <c r="H3" s="34"/>
    </row>
    <row r="4" s="3" customFormat="1" ht="17.25" spans="1:8">
      <c r="A4" s="32"/>
      <c r="B4" s="36" t="s">
        <v>345</v>
      </c>
      <c r="C4" s="36" t="s">
        <v>346</v>
      </c>
      <c r="D4" s="37" t="s">
        <v>347</v>
      </c>
      <c r="E4" s="36" t="s">
        <v>345</v>
      </c>
      <c r="F4" s="37" t="s">
        <v>346</v>
      </c>
      <c r="G4" s="37" t="s">
        <v>347</v>
      </c>
      <c r="H4" s="34"/>
    </row>
    <row r="5" ht="44" customHeight="1" spans="1:8">
      <c r="A5" s="38" t="s">
        <v>348</v>
      </c>
      <c r="B5" s="39">
        <v>12.6</v>
      </c>
      <c r="C5" s="39">
        <v>4.2</v>
      </c>
      <c r="D5" s="39">
        <v>2.1</v>
      </c>
      <c r="E5" s="39">
        <v>9</v>
      </c>
      <c r="F5" s="39">
        <v>3</v>
      </c>
      <c r="G5" s="39">
        <v>1.5</v>
      </c>
      <c r="H5" s="40" t="s">
        <v>349</v>
      </c>
    </row>
    <row r="6" ht="44" customHeight="1" spans="1:8">
      <c r="A6" s="41" t="s">
        <v>350</v>
      </c>
      <c r="B6" s="42">
        <v>24</v>
      </c>
      <c r="C6" s="42">
        <v>8</v>
      </c>
      <c r="D6" s="42">
        <v>4</v>
      </c>
      <c r="E6" s="42">
        <v>17.4</v>
      </c>
      <c r="F6" s="42">
        <v>5.8</v>
      </c>
      <c r="G6" s="42">
        <v>2.9</v>
      </c>
      <c r="H6" s="43"/>
    </row>
    <row r="7" ht="44" customHeight="1" spans="1:8">
      <c r="A7" s="44" t="s">
        <v>351</v>
      </c>
      <c r="B7" s="45">
        <v>27.6</v>
      </c>
      <c r="C7" s="45">
        <v>9.2</v>
      </c>
      <c r="D7" s="45">
        <v>4.6</v>
      </c>
      <c r="E7" s="45">
        <v>19.8</v>
      </c>
      <c r="F7" s="45">
        <v>6.6</v>
      </c>
      <c r="G7" s="45">
        <v>3.3</v>
      </c>
      <c r="H7" s="43"/>
    </row>
    <row r="8" ht="44" customHeight="1" spans="1:8">
      <c r="A8" s="46" t="s">
        <v>352</v>
      </c>
      <c r="B8" s="47">
        <v>31.8</v>
      </c>
      <c r="C8" s="47">
        <v>10.6</v>
      </c>
      <c r="D8" s="47">
        <v>5.3</v>
      </c>
      <c r="E8" s="47">
        <v>22.8</v>
      </c>
      <c r="F8" s="47">
        <v>7.6</v>
      </c>
      <c r="G8" s="47">
        <v>3.8</v>
      </c>
      <c r="H8" s="43"/>
    </row>
  </sheetData>
  <mergeCells count="7">
    <mergeCell ref="A1:H1"/>
    <mergeCell ref="B2:G2"/>
    <mergeCell ref="B3:D3"/>
    <mergeCell ref="E3:G3"/>
    <mergeCell ref="A2:A4"/>
    <mergeCell ref="H2:H4"/>
    <mergeCell ref="H5:H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11</vt:i4>
      </vt:variant>
    </vt:vector>
  </HeadingPairs>
  <TitlesOfParts>
    <vt:vector size="11" baseType="lpstr">
      <vt:lpstr>封面</vt:lpstr>
      <vt:lpstr>自动计算表</vt:lpstr>
      <vt:lpstr>增值税税率表</vt:lpstr>
      <vt:lpstr>消费税税率表</vt:lpstr>
      <vt:lpstr>个人所得税税率表</vt:lpstr>
      <vt:lpstr>印花税税率表</vt:lpstr>
      <vt:lpstr>环境保护税税额</vt:lpstr>
      <vt:lpstr>企业所得税税率表</vt:lpstr>
      <vt:lpstr>船舶吨税税率</vt:lpstr>
      <vt:lpstr>车船税税额表</vt:lpstr>
      <vt:lpstr>资源税税率表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侯景丽</cp:lastModifiedBy>
  <dcterms:created xsi:type="dcterms:W3CDTF">2020-03-05T16:07:00Z</dcterms:created>
  <dcterms:modified xsi:type="dcterms:W3CDTF">2020-05-22T06:13:09Z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2052-11.1.0.9584</vt:lpwstr>
  </property>
</Properties>
</file>