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45" windowHeight="10800"/>
  </bookViews>
  <sheets>
    <sheet name="个人还款管理工具" sheetId="1" r:id="rId1"/>
  </sheets>
  <calcPr calcId="144525" concurrentCalc="0"/>
</workbook>
</file>

<file path=xl/comments1.xml><?xml version="1.0" encoding="utf-8"?>
<comments xmlns="http://schemas.openxmlformats.org/spreadsheetml/2006/main">
  <authors>
    <author>hejianxiang</author>
  </authors>
  <commentList>
    <comment ref="J4" authorId="0">
      <text>
        <r>
          <rPr>
            <sz val="9"/>
            <rFont val="宋体"/>
            <charset val="134"/>
          </rPr>
          <t>借款日算起</t>
        </r>
      </text>
    </comment>
    <comment ref="J5" authorId="0">
      <text>
        <r>
          <rPr>
            <sz val="9"/>
            <rFont val="宋体"/>
            <charset val="134"/>
          </rPr>
          <t xml:space="preserve">从当前日期算起
</t>
        </r>
      </text>
    </comment>
  </commentList>
</comments>
</file>

<file path=xl/sharedStrings.xml><?xml version="1.0" encoding="utf-8"?>
<sst xmlns="http://schemas.openxmlformats.org/spreadsheetml/2006/main" count="34" uniqueCount="33">
  <si>
    <t xml:space="preserve">         个人管理工具 </t>
  </si>
  <si>
    <r>
      <rPr>
        <b/>
        <sz val="18"/>
        <color theme="1" tint="0.35"/>
        <rFont val="微软雅黑"/>
        <charset val="134"/>
      </rPr>
      <t>个人还款管理工具</t>
    </r>
    <r>
      <rPr>
        <sz val="18"/>
        <color theme="1" tint="0.35"/>
        <rFont val="微软雅黑"/>
        <charset val="134"/>
      </rPr>
      <t>（借还账目一对一，含利息计算）</t>
    </r>
  </si>
  <si>
    <r>
      <rPr>
        <sz val="11"/>
        <rFont val="微软雅黑"/>
        <charset val="134"/>
      </rPr>
      <t>说明：本表格主要用于实时、高效、动态管理个人借款（从外部借入）的归还数据、状态等。此表突出功能：</t>
    </r>
    <r>
      <rPr>
        <b/>
        <sz val="11"/>
        <rFont val="微软雅黑"/>
        <charset val="134"/>
      </rPr>
      <t>1.利息自动计算（</t>
    </r>
    <r>
      <rPr>
        <sz val="11"/>
        <rFont val="微软雅黑"/>
        <charset val="134"/>
      </rPr>
      <t>计算公式是以年利率为准，日利率按一年365天计算，可调整</t>
    </r>
    <r>
      <rPr>
        <b/>
        <sz val="11"/>
        <rFont val="微软雅黑"/>
        <charset val="134"/>
      </rPr>
      <t>）；2.动态、自动计算实际归还日的应还金额以及今天当前的欠款及利息数据；3.自动提示相应的还款状态、逾期时长</t>
    </r>
    <r>
      <rPr>
        <sz val="11"/>
        <rFont val="微软雅黑"/>
        <charset val="134"/>
      </rPr>
      <t>（未到期限不会提示）</t>
    </r>
    <r>
      <rPr>
        <b/>
        <sz val="11"/>
        <rFont val="微软雅黑"/>
        <charset val="134"/>
      </rPr>
      <t>。</t>
    </r>
    <r>
      <rPr>
        <sz val="11"/>
        <rFont val="微软雅黑"/>
        <charset val="134"/>
      </rPr>
      <t>使用方法：标题栏标注颜色的单元格所在列，全部为自动计算，请不要录入数据，在其他黑色单元格所在列输入相应数据即可。</t>
    </r>
  </si>
  <si>
    <t>借款总额</t>
  </si>
  <si>
    <t>预计利息总额</t>
  </si>
  <si>
    <t>预计借款及利息总额</t>
  </si>
  <si>
    <t>注：目前、今日、当日数据是动态的实时数据；预计是指不提前还款，按照截止日期还款产生的预估数据。目前设置了30行，若行数不够，需要拖动复制新设公式。</t>
  </si>
  <si>
    <t>目前实还总额</t>
  </si>
  <si>
    <t>截止今日累计欠款</t>
  </si>
  <si>
    <t>目前预计欠款 总额</t>
  </si>
  <si>
    <t>序号</t>
  </si>
  <si>
    <t>出借人/出借方</t>
  </si>
  <si>
    <t>借款时间</t>
  </si>
  <si>
    <t>金额</t>
  </si>
  <si>
    <t>年利率</t>
  </si>
  <si>
    <t>归还截止日期</t>
  </si>
  <si>
    <t>截止日利息（假设不提前还款）</t>
  </si>
  <si>
    <t>截止日应还总额（假设不提前还款）</t>
  </si>
  <si>
    <t>借款凭证</t>
  </si>
  <si>
    <t>备注</t>
  </si>
  <si>
    <t>实际归还日期</t>
  </si>
  <si>
    <t>当日应还利息</t>
  </si>
  <si>
    <t>当日应还金额</t>
  </si>
  <si>
    <t>实际还款</t>
  </si>
  <si>
    <t>还款状态</t>
  </si>
  <si>
    <t>逾期时长</t>
  </si>
  <si>
    <t>当日欠款</t>
  </si>
  <si>
    <t>欠款截止今日利息</t>
  </si>
  <si>
    <t>截止今日累计欠款总额</t>
  </si>
  <si>
    <t>张三</t>
  </si>
  <si>
    <t>李四</t>
  </si>
  <si>
    <t>王五</t>
  </si>
  <si>
    <t>版权所有：北京未名潮管理顾问有限公司。若有任何疑问，请发送邮件至12642@126.com,或QQ191915585，感谢您选择我们的产品！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</si>
</sst>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8"/>
      <color theme="1"/>
      <name val="微软雅黑"/>
      <charset val="134"/>
    </font>
    <font>
      <b/>
      <sz val="10"/>
      <color theme="1"/>
      <name val="微软雅黑"/>
      <charset val="134"/>
    </font>
    <font>
      <b/>
      <sz val="9"/>
      <color theme="1"/>
      <name val="微软雅黑"/>
      <charset val="134"/>
    </font>
    <font>
      <b/>
      <sz val="16"/>
      <color theme="0"/>
      <name val="微软雅黑"/>
      <charset val="134"/>
    </font>
    <font>
      <b/>
      <sz val="18"/>
      <color theme="1" tint="0.35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b/>
      <u/>
      <sz val="12"/>
      <color theme="1"/>
      <name val="微软雅黑"/>
      <charset val="134"/>
    </font>
    <font>
      <sz val="9"/>
      <color theme="0"/>
      <name val="微软雅黑"/>
      <charset val="134"/>
    </font>
    <font>
      <b/>
      <sz val="8"/>
      <color theme="0"/>
      <name val="微软雅黑"/>
      <charset val="134"/>
    </font>
    <font>
      <sz val="9"/>
      <color theme="0" tint="-0.5"/>
      <name val="宋体"/>
      <charset val="134"/>
    </font>
    <font>
      <sz val="9"/>
      <name val="宋体"/>
      <charset val="134"/>
    </font>
    <font>
      <b/>
      <sz val="10"/>
      <color theme="0"/>
      <name val="微软雅黑"/>
      <charset val="134"/>
    </font>
    <font>
      <b/>
      <sz val="10"/>
      <color theme="1" tint="0.35"/>
      <name val="微软雅黑"/>
      <charset val="134"/>
    </font>
    <font>
      <sz val="10"/>
      <name val="微软雅黑"/>
      <charset val="134"/>
    </font>
    <font>
      <b/>
      <sz val="9"/>
      <color theme="0"/>
      <name val="微软雅黑"/>
      <charset val="134"/>
    </font>
    <font>
      <b/>
      <sz val="12"/>
      <name val="微软雅黑"/>
      <charset val="134"/>
    </font>
    <font>
      <b/>
      <sz val="11"/>
      <name val="微软雅黑"/>
      <charset val="134"/>
    </font>
    <font>
      <b/>
      <sz val="8"/>
      <color theme="1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 tint="0.35"/>
      <name val="微软雅黑"/>
      <charset val="134"/>
    </font>
    <font>
      <sz val="9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5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26" borderId="8" applyNumberFormat="0" applyAlignment="0" applyProtection="0">
      <alignment vertical="center"/>
    </xf>
    <xf numFmtId="0" fontId="38" fillId="26" borderId="7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7" fontId="2" fillId="2" borderId="0" xfId="0" applyNumberFormat="1" applyFont="1" applyFill="1" applyAlignment="1">
      <alignment horizontal="center" vertical="center"/>
    </xf>
    <xf numFmtId="7" fontId="1" fillId="2" borderId="0" xfId="0" applyNumberFormat="1" applyFont="1" applyFill="1" applyAlignment="1">
      <alignment horizontal="center" vertical="center"/>
    </xf>
    <xf numFmtId="7" fontId="3" fillId="2" borderId="0" xfId="0" applyNumberFormat="1" applyFont="1" applyFill="1" applyAlignment="1">
      <alignment horizontal="center" vertical="center" wrapText="1"/>
    </xf>
    <xf numFmtId="7" fontId="4" fillId="2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7" fillId="4" borderId="0" xfId="0" applyNumberFormat="1" applyFont="1" applyFill="1" applyAlignment="1" applyProtection="1">
      <alignment horizontal="left" vertical="center" wrapText="1"/>
    </xf>
    <xf numFmtId="0" fontId="8" fillId="0" borderId="0" xfId="0" applyFont="1" applyAlignment="1">
      <alignment horizontal="right" vertical="center"/>
    </xf>
    <xf numFmtId="7" fontId="9" fillId="0" borderId="0" xfId="0" applyNumberFormat="1" applyFont="1" applyAlignment="1">
      <alignment horizontal="left" vertical="center"/>
    </xf>
    <xf numFmtId="7" fontId="8" fillId="0" borderId="0" xfId="0" applyNumberFormat="1" applyFont="1" applyAlignment="1">
      <alignment horizontal="right" vertical="center"/>
    </xf>
    <xf numFmtId="7" fontId="9" fillId="2" borderId="0" xfId="0" applyNumberFormat="1" applyFont="1" applyFill="1" applyAlignment="1">
      <alignment horizontal="left" vertical="center"/>
    </xf>
    <xf numFmtId="7" fontId="8" fillId="2" borderId="0" xfId="0" applyNumberFormat="1" applyFont="1" applyFill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7" fontId="10" fillId="5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7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7" fontId="2" fillId="2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/>
    </xf>
    <xf numFmtId="7" fontId="1" fillId="7" borderId="2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7" fontId="2" fillId="7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0" fontId="13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vertical="center" wrapText="1"/>
    </xf>
    <xf numFmtId="0" fontId="14" fillId="3" borderId="0" xfId="0" applyNumberFormat="1" applyFont="1" applyFill="1" applyAlignment="1" applyProtection="1">
      <alignment horizontal="left" vertical="center"/>
    </xf>
    <xf numFmtId="0" fontId="15" fillId="2" borderId="0" xfId="0" applyNumberFormat="1" applyFont="1" applyFill="1" applyAlignment="1" applyProtection="1">
      <alignment horizontal="center" vertical="center"/>
    </xf>
    <xf numFmtId="0" fontId="16" fillId="4" borderId="0" xfId="0" applyNumberFormat="1" applyFont="1" applyFill="1" applyAlignment="1" applyProtection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7" fontId="2" fillId="2" borderId="0" xfId="0" applyNumberFormat="1" applyFont="1" applyFill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/>
    </xf>
    <xf numFmtId="7" fontId="11" fillId="9" borderId="1" xfId="0" applyNumberFormat="1" applyFont="1" applyFill="1" applyBorder="1" applyAlignment="1">
      <alignment horizontal="center" vertical="center" wrapText="1"/>
    </xf>
    <xf numFmtId="7" fontId="11" fillId="9" borderId="1" xfId="0" applyNumberFormat="1" applyFont="1" applyFill="1" applyBorder="1" applyAlignment="1">
      <alignment horizontal="center" vertical="center"/>
    </xf>
    <xf numFmtId="7" fontId="17" fillId="5" borderId="1" xfId="0" applyNumberFormat="1" applyFont="1" applyFill="1" applyBorder="1" applyAlignment="1">
      <alignment horizontal="center" vertical="center"/>
    </xf>
    <xf numFmtId="7" fontId="18" fillId="1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7" fontId="1" fillId="2" borderId="2" xfId="0" applyNumberFormat="1" applyFont="1" applyFill="1" applyBorder="1" applyAlignment="1">
      <alignment horizontal="center" vertical="center"/>
    </xf>
    <xf numFmtId="7" fontId="3" fillId="2" borderId="2" xfId="0" applyNumberFormat="1" applyFont="1" applyFill="1" applyBorder="1" applyAlignment="1">
      <alignment horizontal="center" vertical="center" wrapText="1"/>
    </xf>
    <xf numFmtId="7" fontId="3" fillId="7" borderId="2" xfId="0" applyNumberFormat="1" applyFont="1" applyFill="1" applyBorder="1" applyAlignment="1">
      <alignment horizontal="center" vertical="center" wrapText="1"/>
    </xf>
    <xf numFmtId="0" fontId="19" fillId="4" borderId="0" xfId="0" applyNumberFormat="1" applyFont="1" applyFill="1" applyAlignment="1" applyProtection="1">
      <alignment horizontal="left" vertical="center" wrapText="1"/>
    </xf>
    <xf numFmtId="7" fontId="20" fillId="2" borderId="0" xfId="0" applyNumberFormat="1" applyFont="1" applyFill="1" applyAlignment="1">
      <alignment horizontal="left" vertical="center" wrapText="1"/>
    </xf>
    <xf numFmtId="7" fontId="17" fillId="3" borderId="1" xfId="0" applyNumberFormat="1" applyFont="1" applyFill="1" applyBorder="1" applyAlignment="1">
      <alignment horizontal="center" vertical="center" wrapText="1"/>
    </xf>
    <xf numFmtId="7" fontId="17" fillId="11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7" fontId="4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7" borderId="2" xfId="0" applyFont="1" applyFill="1" applyBorder="1" applyAlignment="1">
      <alignment horizontal="center" vertical="center"/>
    </xf>
    <xf numFmtId="7" fontId="4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0</xdr:row>
      <xdr:rowOff>51435</xdr:rowOff>
    </xdr:from>
    <xdr:to>
      <xdr:col>1</xdr:col>
      <xdr:colOff>216535</xdr:colOff>
      <xdr:row>0</xdr:row>
      <xdr:rowOff>502920</xdr:rowOff>
    </xdr:to>
    <xdr:pic>
      <xdr:nvPicPr>
        <xdr:cNvPr id="2" name="图片 1" descr="d:\我的文档\桌面\80294.png"/>
        <xdr:cNvPicPr>
          <a:picLocks noChangeAspect="1" noChangeArrowheads="1"/>
        </xdr:cNvPicPr>
      </xdr:nvPicPr>
      <xdr:blipFill>
        <a:blip r:embed="rId1" cstate="print">
          <a:grayscl/>
        </a:blip>
        <a:srcRect/>
        <a:stretch>
          <a:fillRect/>
        </a:stretch>
      </xdr:blipFill>
      <xdr:spPr>
        <a:xfrm>
          <a:off x="66675" y="51435"/>
          <a:ext cx="505460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45720</xdr:colOff>
      <xdr:row>37</xdr:row>
      <xdr:rowOff>0</xdr:rowOff>
    </xdr:from>
    <xdr:to>
      <xdr:col>13</xdr:col>
      <xdr:colOff>230505</xdr:colOff>
      <xdr:row>40</xdr:row>
      <xdr:rowOff>26670</xdr:rowOff>
    </xdr:to>
    <xdr:pic>
      <xdr:nvPicPr>
        <xdr:cNvPr id="4" name="图片 1" descr="未名潮LOGO横专业楷体红色WEB"/>
        <xdr:cNvPicPr>
          <a:picLocks noChangeAspect="1"/>
        </xdr:cNvPicPr>
      </xdr:nvPicPr>
      <xdr:blipFill>
        <a:blip r:embed="rId2"/>
        <a:srcRect l="3857" t="18405" r="3857" b="17792"/>
        <a:stretch>
          <a:fillRect/>
        </a:stretch>
      </xdr:blipFill>
      <xdr:spPr>
        <a:xfrm>
          <a:off x="7623810" y="15195550"/>
          <a:ext cx="1869440" cy="65532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U41"/>
  <sheetViews>
    <sheetView showGridLines="0" tabSelected="1" topLeftCell="E1" workbookViewId="0">
      <selection activeCell="V3" sqref="V3"/>
    </sheetView>
  </sheetViews>
  <sheetFormatPr defaultColWidth="9" defaultRowHeight="16.5"/>
  <cols>
    <col min="1" max="1" width="4.66666666666667" style="1" customWidth="1"/>
    <col min="2" max="2" width="8.44166666666667" style="1" customWidth="1"/>
    <col min="3" max="3" width="12.3333333333333" style="1" customWidth="1"/>
    <col min="4" max="4" width="14.8916666666667" style="2" customWidth="1"/>
    <col min="5" max="5" width="6.225" style="1" customWidth="1"/>
    <col min="6" max="6" width="12.1083333333333" style="1" customWidth="1"/>
    <col min="7" max="7" width="11.225" style="3" customWidth="1"/>
    <col min="8" max="8" width="11.6666666666667" style="3" customWidth="1"/>
    <col min="9" max="9" width="9.33333333333333" style="4" customWidth="1"/>
    <col min="10" max="10" width="6.89166666666667" style="4" customWidth="1"/>
    <col min="11" max="11" width="1.66666666666667" style="4" customWidth="1"/>
    <col min="12" max="12" width="11.4416666666667" style="4" customWidth="1"/>
    <col min="13" max="14" width="10.6666666666667" style="5" customWidth="1"/>
    <col min="15" max="15" width="13" style="6" customWidth="1"/>
    <col min="16" max="16" width="13" style="7" customWidth="1"/>
    <col min="17" max="17" width="8.33333333333333" style="8" customWidth="1"/>
    <col min="18" max="18" width="11.6666666666667" style="8" customWidth="1"/>
    <col min="19" max="19" width="10.775" style="8" customWidth="1"/>
    <col min="20" max="20" width="12" style="8" customWidth="1"/>
    <col min="21" max="16384" width="9" style="9"/>
  </cols>
  <sheetData>
    <row r="1" ht="45" customHeight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5"/>
      <c r="Q1" s="10"/>
      <c r="R1" s="10"/>
      <c r="S1" s="10"/>
      <c r="T1" s="10"/>
      <c r="U1" s="10"/>
    </row>
    <row r="2" ht="34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36"/>
      <c r="Q2" s="11"/>
      <c r="R2" s="11"/>
      <c r="S2" s="11"/>
      <c r="T2" s="11"/>
      <c r="U2" s="11"/>
    </row>
    <row r="3" ht="53" customHeight="1" spans="1:2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37"/>
      <c r="Q3" s="51"/>
      <c r="R3" s="12"/>
      <c r="S3" s="12"/>
      <c r="T3" s="51"/>
      <c r="U3" s="12"/>
    </row>
    <row r="4" ht="24" customHeight="1" spans="1:21">
      <c r="A4" s="13" t="s">
        <v>3</v>
      </c>
      <c r="B4" s="13"/>
      <c r="C4" s="14">
        <f>SUM(D7:D65539)</f>
        <v>930000</v>
      </c>
      <c r="D4" s="14"/>
      <c r="E4" s="15" t="s">
        <v>4</v>
      </c>
      <c r="F4" s="15"/>
      <c r="G4" s="16">
        <f>SUM(G7:G65539)</f>
        <v>6475.56164383562</v>
      </c>
      <c r="H4" s="16"/>
      <c r="I4" s="16"/>
      <c r="J4" s="38" t="s">
        <v>5</v>
      </c>
      <c r="K4" s="38"/>
      <c r="L4" s="38"/>
      <c r="M4" s="16">
        <f>C4+G4</f>
        <v>936475.561643836</v>
      </c>
      <c r="N4" s="16"/>
      <c r="O4" s="16"/>
      <c r="P4" s="39" t="s">
        <v>6</v>
      </c>
      <c r="Q4" s="52"/>
      <c r="R4" s="39"/>
      <c r="S4" s="39"/>
      <c r="T4" s="52"/>
      <c r="U4" s="39"/>
    </row>
    <row r="5" ht="24" customHeight="1" spans="1:21">
      <c r="A5" s="17" t="s">
        <v>7</v>
      </c>
      <c r="B5" s="17"/>
      <c r="C5" s="14">
        <f>SUM(O7:O65539)</f>
        <v>651700</v>
      </c>
      <c r="D5" s="14"/>
      <c r="E5" s="15" t="s">
        <v>8</v>
      </c>
      <c r="F5" s="15"/>
      <c r="G5" s="16">
        <f ca="1">SUM(T7:T65539)</f>
        <v>343973.691870445</v>
      </c>
      <c r="H5" s="16"/>
      <c r="I5" s="16"/>
      <c r="J5" s="38" t="s">
        <v>9</v>
      </c>
      <c r="K5" s="38"/>
      <c r="L5" s="38"/>
      <c r="M5" s="16">
        <f>M4-C5</f>
        <v>284775.561643836</v>
      </c>
      <c r="N5" s="16"/>
      <c r="O5" s="16"/>
      <c r="P5" s="39"/>
      <c r="Q5" s="52"/>
      <c r="R5" s="39"/>
      <c r="S5" s="39"/>
      <c r="T5" s="52"/>
      <c r="U5" s="39"/>
    </row>
    <row r="6" ht="40" customHeight="1" spans="1:21">
      <c r="A6" s="18" t="s">
        <v>10</v>
      </c>
      <c r="B6" s="19" t="s">
        <v>11</v>
      </c>
      <c r="C6" s="18" t="s">
        <v>12</v>
      </c>
      <c r="D6" s="20" t="s">
        <v>13</v>
      </c>
      <c r="E6" s="18" t="s">
        <v>14</v>
      </c>
      <c r="F6" s="18" t="s">
        <v>15</v>
      </c>
      <c r="G6" s="21" t="s">
        <v>16</v>
      </c>
      <c r="H6" s="21" t="s">
        <v>17</v>
      </c>
      <c r="I6" s="18" t="s">
        <v>18</v>
      </c>
      <c r="J6" s="18" t="s">
        <v>19</v>
      </c>
      <c r="K6" s="40"/>
      <c r="L6" s="18" t="s">
        <v>20</v>
      </c>
      <c r="M6" s="41" t="s">
        <v>21</v>
      </c>
      <c r="N6" s="42" t="s">
        <v>22</v>
      </c>
      <c r="O6" s="43" t="s">
        <v>23</v>
      </c>
      <c r="P6" s="44" t="s">
        <v>24</v>
      </c>
      <c r="Q6" s="53" t="s">
        <v>25</v>
      </c>
      <c r="R6" s="53" t="s">
        <v>26</v>
      </c>
      <c r="S6" s="53" t="s">
        <v>27</v>
      </c>
      <c r="T6" s="54" t="s">
        <v>28</v>
      </c>
      <c r="U6" s="18" t="s">
        <v>19</v>
      </c>
    </row>
    <row r="7" ht="32" customHeight="1" spans="1:21">
      <c r="A7" s="22">
        <v>1</v>
      </c>
      <c r="B7" s="22" t="s">
        <v>29</v>
      </c>
      <c r="C7" s="23">
        <v>42689</v>
      </c>
      <c r="D7" s="24">
        <v>200000</v>
      </c>
      <c r="E7" s="25">
        <v>0.05</v>
      </c>
      <c r="F7" s="23">
        <v>42750</v>
      </c>
      <c r="G7" s="26">
        <f>(F7-C7)/365*D7*E7</f>
        <v>1671.23287671233</v>
      </c>
      <c r="H7" s="26">
        <f>G7+D7</f>
        <v>201671.232876712</v>
      </c>
      <c r="I7" s="45"/>
      <c r="J7" s="45"/>
      <c r="K7" s="46"/>
      <c r="L7" s="47">
        <v>42751</v>
      </c>
      <c r="M7" s="26">
        <f>IF(L7&lt;&gt;"",(L7-C7)/365*D7*E7,"")</f>
        <v>1698.6301369863</v>
      </c>
      <c r="N7" s="26">
        <f>IF(L7&lt;&gt;"",D7+M7,"")</f>
        <v>201698.630136986</v>
      </c>
      <c r="O7" s="48">
        <v>201700</v>
      </c>
      <c r="P7" s="49" t="str">
        <f ca="1">IF((L7="")*(F7&lt;TODAY()*(C7&lt;&gt;"")),"逾期未还",IF((L7&gt;F7)*(O7&gt;=N7),"已还清但逾期",IF((L7&gt;F7)*(O7&lt;N7),"逾期未还清",IF((L7&lt;=F7)*(O7&gt;=N7)*(C7&lt;&gt;"")*(O7&lt;&gt;""),"已按时还清",IF((L7&lt;F7)*(O7&lt;N7),"期限内已还部分但未还清","")))))</f>
        <v>已还清但逾期</v>
      </c>
      <c r="Q7" s="55">
        <f ca="1">IF((L7="")*(F7&lt;TODAY()*(F7&lt;&gt;"")),TODAY()-F7,IF(L7&gt;F7,L7-F7,""))</f>
        <v>1</v>
      </c>
      <c r="R7" s="48" t="str">
        <f>IF((N7&lt;&gt;"")*(N7&gt;O7),N7-O7,IF(L7="",D7-O7,"0"))</f>
        <v>0</v>
      </c>
      <c r="S7" s="48">
        <f ca="1">IF(L7="",(TODAY()-C7)/365*D7*E7,IF(R7&lt;&gt;0,(TODAY()-L7)/365*R7*E7,""))</f>
        <v>0</v>
      </c>
      <c r="T7" s="56">
        <f ca="1">R7+S7</f>
        <v>0</v>
      </c>
      <c r="U7" s="57"/>
    </row>
    <row r="8" ht="32" customHeight="1" spans="1:21">
      <c r="A8" s="27">
        <v>2</v>
      </c>
      <c r="B8" s="27" t="s">
        <v>30</v>
      </c>
      <c r="C8" s="28">
        <v>42690</v>
      </c>
      <c r="D8" s="29">
        <v>100000</v>
      </c>
      <c r="E8" s="30">
        <v>0.05</v>
      </c>
      <c r="F8" s="28">
        <v>42804</v>
      </c>
      <c r="G8" s="31">
        <f t="shared" ref="G8:G36" si="0">(F8-C8)/365*D8*E8</f>
        <v>1561.64383561644</v>
      </c>
      <c r="H8" s="31">
        <f t="shared" ref="H8:H36" si="1">G8+D8</f>
        <v>101561.643835616</v>
      </c>
      <c r="I8" s="27"/>
      <c r="J8" s="27"/>
      <c r="K8" s="46"/>
      <c r="L8" s="28">
        <v>42753</v>
      </c>
      <c r="M8" s="31">
        <f t="shared" ref="M8:M36" si="2">IF(L8&lt;&gt;"",(L8-C8)/365*D8*E8,"")</f>
        <v>863.013698630137</v>
      </c>
      <c r="N8" s="31">
        <f t="shared" ref="N8:N36" si="3">IF(L8&lt;&gt;"",D8+M8,"")</f>
        <v>100863.01369863</v>
      </c>
      <c r="O8" s="29">
        <v>60000</v>
      </c>
      <c r="P8" s="50" t="str">
        <f ca="1" t="shared" ref="P8:P36" si="4">IF((L8="")*(F8&lt;TODAY()*(C8&lt;&gt;"")),"逾期未还",IF((L8&gt;F8)*(O8&gt;=N8),"已还清但逾期",IF((L8&gt;F8)*(O8&lt;N8),"逾期未还清",IF((L8&lt;=F8)*(O8&gt;=N8)*(C8&lt;&gt;"")*(O8&lt;&gt;""),"已按时还清",IF((L8&lt;F8)*(O8&lt;N8),"期限内已还部分但未还清","")))))</f>
        <v>期限内已还部分但未还清</v>
      </c>
      <c r="Q8" s="58" t="str">
        <f ca="1" t="shared" ref="Q8:Q36" si="5">IF((L8="")*(F8&lt;TODAY()*(F8&lt;&gt;"")),TODAY()-F8,IF(L8&gt;F8,L8-F8,""))</f>
        <v/>
      </c>
      <c r="R8" s="29">
        <f t="shared" ref="R8:R36" si="6">IF((N8&lt;&gt;"")*(N8&gt;O8),N8-O8,IF(L8="",D8-O8,"0"))</f>
        <v>40863.0136986301</v>
      </c>
      <c r="S8" s="29">
        <f ca="1" t="shared" ref="S8:S36" si="7">IF(L8="",(TODAY()-C8)/365*D8*E8,IF(R8&lt;&gt;0,(TODAY()-L8)/365*R8*E8,""))</f>
        <v>8194.99343216363</v>
      </c>
      <c r="T8" s="59">
        <f ca="1" t="shared" ref="T8:T36" si="8">R8+S8</f>
        <v>49058.0071307937</v>
      </c>
      <c r="U8" s="60"/>
    </row>
    <row r="9" ht="32" customHeight="1" spans="1:21">
      <c r="A9" s="22">
        <v>3</v>
      </c>
      <c r="B9" s="22" t="s">
        <v>31</v>
      </c>
      <c r="C9" s="23">
        <v>42714</v>
      </c>
      <c r="D9" s="24">
        <v>90000</v>
      </c>
      <c r="E9" s="25">
        <v>0.05</v>
      </c>
      <c r="F9" s="23">
        <v>42731</v>
      </c>
      <c r="G9" s="26">
        <f t="shared" si="0"/>
        <v>209.58904109589</v>
      </c>
      <c r="H9" s="26">
        <f t="shared" si="1"/>
        <v>90209.5890410959</v>
      </c>
      <c r="I9" s="45"/>
      <c r="J9" s="45"/>
      <c r="K9" s="46"/>
      <c r="L9" s="47">
        <v>42723</v>
      </c>
      <c r="M9" s="26">
        <f t="shared" si="2"/>
        <v>110.958904109589</v>
      </c>
      <c r="N9" s="26">
        <f t="shared" si="3"/>
        <v>90110.9589041096</v>
      </c>
      <c r="O9" s="48">
        <v>50000</v>
      </c>
      <c r="P9" s="49" t="str">
        <f ca="1" t="shared" si="4"/>
        <v>期限内已还部分但未还清</v>
      </c>
      <c r="Q9" s="55" t="str">
        <f ca="1" t="shared" si="5"/>
        <v/>
      </c>
      <c r="R9" s="48">
        <f t="shared" si="6"/>
        <v>40110.9589041096</v>
      </c>
      <c r="S9" s="48">
        <f ca="1" t="shared" si="7"/>
        <v>8209.00994558078</v>
      </c>
      <c r="T9" s="56">
        <f ca="1" t="shared" si="8"/>
        <v>48319.9688496904</v>
      </c>
      <c r="U9" s="57"/>
    </row>
    <row r="10" ht="32" customHeight="1" spans="1:21">
      <c r="A10" s="27">
        <v>4</v>
      </c>
      <c r="B10" s="27"/>
      <c r="C10" s="28">
        <v>42723</v>
      </c>
      <c r="D10" s="29">
        <v>50000</v>
      </c>
      <c r="E10" s="30">
        <v>0.05</v>
      </c>
      <c r="F10" s="28">
        <v>42784</v>
      </c>
      <c r="G10" s="31">
        <f t="shared" si="0"/>
        <v>417.808219178082</v>
      </c>
      <c r="H10" s="31">
        <f t="shared" si="1"/>
        <v>50417.8082191781</v>
      </c>
      <c r="I10" s="27"/>
      <c r="J10" s="27"/>
      <c r="K10" s="46"/>
      <c r="L10" s="28"/>
      <c r="M10" s="31" t="str">
        <f t="shared" si="2"/>
        <v/>
      </c>
      <c r="N10" s="31" t="str">
        <f t="shared" si="3"/>
        <v/>
      </c>
      <c r="O10" s="29"/>
      <c r="P10" s="50" t="str">
        <f ca="1" t="shared" si="4"/>
        <v>逾期未还</v>
      </c>
      <c r="Q10" s="58">
        <f ca="1" t="shared" si="5"/>
        <v>1433</v>
      </c>
      <c r="R10" s="29">
        <f t="shared" si="6"/>
        <v>50000</v>
      </c>
      <c r="S10" s="29">
        <f ca="1" t="shared" si="7"/>
        <v>10232.8767123288</v>
      </c>
      <c r="T10" s="59">
        <f ca="1" t="shared" si="8"/>
        <v>60232.8767123288</v>
      </c>
      <c r="U10" s="60"/>
    </row>
    <row r="11" ht="32" customHeight="1" spans="1:21">
      <c r="A11" s="22">
        <v>5</v>
      </c>
      <c r="B11" s="22"/>
      <c r="C11" s="23">
        <v>42754</v>
      </c>
      <c r="D11" s="24">
        <v>50000</v>
      </c>
      <c r="E11" s="25">
        <v>0.05</v>
      </c>
      <c r="F11" s="23">
        <v>42768</v>
      </c>
      <c r="G11" s="26">
        <f t="shared" si="0"/>
        <v>95.8904109589041</v>
      </c>
      <c r="H11" s="26">
        <f t="shared" si="1"/>
        <v>50095.8904109589</v>
      </c>
      <c r="I11" s="45"/>
      <c r="J11" s="45"/>
      <c r="K11" s="46"/>
      <c r="L11" s="47">
        <v>42771</v>
      </c>
      <c r="M11" s="26">
        <f t="shared" si="2"/>
        <v>116.438356164384</v>
      </c>
      <c r="N11" s="26">
        <f t="shared" si="3"/>
        <v>50116.4383561644</v>
      </c>
      <c r="O11" s="48">
        <v>20000</v>
      </c>
      <c r="P11" s="49" t="str">
        <f ca="1" t="shared" si="4"/>
        <v>逾期未还清</v>
      </c>
      <c r="Q11" s="55">
        <f ca="1" t="shared" si="5"/>
        <v>3</v>
      </c>
      <c r="R11" s="48">
        <f t="shared" si="6"/>
        <v>30116.4383561644</v>
      </c>
      <c r="S11" s="48">
        <f ca="1" t="shared" si="7"/>
        <v>5965.53011822106</v>
      </c>
      <c r="T11" s="56">
        <f ca="1" t="shared" si="8"/>
        <v>36081.9684743855</v>
      </c>
      <c r="U11" s="57"/>
    </row>
    <row r="12" ht="32" customHeight="1" spans="1:21">
      <c r="A12" s="27">
        <v>6</v>
      </c>
      <c r="B12" s="27"/>
      <c r="C12" s="28">
        <v>42694</v>
      </c>
      <c r="D12" s="29">
        <v>20000</v>
      </c>
      <c r="E12" s="30">
        <v>0</v>
      </c>
      <c r="F12" s="28">
        <v>42823</v>
      </c>
      <c r="G12" s="31">
        <f t="shared" si="0"/>
        <v>0</v>
      </c>
      <c r="H12" s="31">
        <f t="shared" si="1"/>
        <v>20000</v>
      </c>
      <c r="I12" s="27"/>
      <c r="J12" s="27"/>
      <c r="K12" s="46"/>
      <c r="L12" s="28">
        <v>42696</v>
      </c>
      <c r="M12" s="31">
        <f t="shared" si="2"/>
        <v>0</v>
      </c>
      <c r="N12" s="31">
        <f t="shared" si="3"/>
        <v>20000</v>
      </c>
      <c r="O12" s="29">
        <v>20000</v>
      </c>
      <c r="P12" s="50" t="str">
        <f ca="1" t="shared" si="4"/>
        <v>已按时还清</v>
      </c>
      <c r="Q12" s="58" t="str">
        <f ca="1" t="shared" si="5"/>
        <v/>
      </c>
      <c r="R12" s="29" t="str">
        <f t="shared" si="6"/>
        <v>0</v>
      </c>
      <c r="S12" s="29">
        <f ca="1" t="shared" si="7"/>
        <v>0</v>
      </c>
      <c r="T12" s="59">
        <f ca="1" t="shared" si="8"/>
        <v>0</v>
      </c>
      <c r="U12" s="60"/>
    </row>
    <row r="13" ht="32" customHeight="1" spans="1:21">
      <c r="A13" s="22">
        <v>7</v>
      </c>
      <c r="B13" s="22"/>
      <c r="C13" s="23">
        <v>42756</v>
      </c>
      <c r="D13" s="24">
        <v>260000</v>
      </c>
      <c r="E13" s="25">
        <v>0.091</v>
      </c>
      <c r="F13" s="23">
        <v>42769</v>
      </c>
      <c r="G13" s="26">
        <f t="shared" si="0"/>
        <v>842.684931506849</v>
      </c>
      <c r="H13" s="26">
        <f t="shared" si="1"/>
        <v>260842.684931507</v>
      </c>
      <c r="I13" s="45"/>
      <c r="J13" s="45"/>
      <c r="K13" s="46"/>
      <c r="L13" s="47">
        <v>42789</v>
      </c>
      <c r="M13" s="26">
        <f t="shared" si="2"/>
        <v>2139.12328767123</v>
      </c>
      <c r="N13" s="26">
        <f t="shared" si="3"/>
        <v>262139.123287671</v>
      </c>
      <c r="O13" s="48">
        <v>200000</v>
      </c>
      <c r="P13" s="49" t="str">
        <f ca="1" t="shared" si="4"/>
        <v>逾期未还清</v>
      </c>
      <c r="Q13" s="55">
        <f ca="1" t="shared" si="5"/>
        <v>20</v>
      </c>
      <c r="R13" s="48">
        <f t="shared" si="6"/>
        <v>62139.1232876712</v>
      </c>
      <c r="S13" s="48">
        <f ca="1" t="shared" si="7"/>
        <v>22122.8898437981</v>
      </c>
      <c r="T13" s="56">
        <f ca="1" t="shared" si="8"/>
        <v>84262.0131314693</v>
      </c>
      <c r="U13" s="57"/>
    </row>
    <row r="14" ht="32" customHeight="1" spans="1:21">
      <c r="A14" s="27">
        <v>8</v>
      </c>
      <c r="B14" s="27"/>
      <c r="C14" s="28">
        <v>42774</v>
      </c>
      <c r="D14" s="29">
        <v>60000</v>
      </c>
      <c r="E14" s="30">
        <v>0.05</v>
      </c>
      <c r="F14" s="28">
        <v>42916</v>
      </c>
      <c r="G14" s="31">
        <f t="shared" si="0"/>
        <v>1167.12328767123</v>
      </c>
      <c r="H14" s="31">
        <f t="shared" si="1"/>
        <v>61167.1232876712</v>
      </c>
      <c r="I14" s="27"/>
      <c r="J14" s="27"/>
      <c r="K14" s="46"/>
      <c r="L14" s="28">
        <v>42790</v>
      </c>
      <c r="M14" s="31">
        <f t="shared" si="2"/>
        <v>131.506849315068</v>
      </c>
      <c r="N14" s="31">
        <f t="shared" si="3"/>
        <v>60131.5068493151</v>
      </c>
      <c r="O14" s="29">
        <v>50000</v>
      </c>
      <c r="P14" s="50" t="str">
        <f ca="1" t="shared" si="4"/>
        <v>期限内已还部分但未还清</v>
      </c>
      <c r="Q14" s="58" t="str">
        <f ca="1" t="shared" si="5"/>
        <v/>
      </c>
      <c r="R14" s="29">
        <f t="shared" si="6"/>
        <v>10131.5068493151</v>
      </c>
      <c r="S14" s="29">
        <f ca="1" t="shared" si="7"/>
        <v>1980.50140739351</v>
      </c>
      <c r="T14" s="59">
        <f ca="1" t="shared" si="8"/>
        <v>12112.0082567086</v>
      </c>
      <c r="U14" s="60"/>
    </row>
    <row r="15" ht="32" customHeight="1" spans="1:21">
      <c r="A15" s="22">
        <v>9</v>
      </c>
      <c r="B15" s="22"/>
      <c r="C15" s="23">
        <v>42789</v>
      </c>
      <c r="D15" s="24">
        <v>50000</v>
      </c>
      <c r="E15" s="25">
        <v>0</v>
      </c>
      <c r="F15" s="23">
        <v>42947</v>
      </c>
      <c r="G15" s="26">
        <f t="shared" si="0"/>
        <v>0</v>
      </c>
      <c r="H15" s="26">
        <f t="shared" si="1"/>
        <v>50000</v>
      </c>
      <c r="I15" s="45"/>
      <c r="J15" s="45"/>
      <c r="K15" s="46"/>
      <c r="L15" s="47">
        <v>42771</v>
      </c>
      <c r="M15" s="26">
        <f t="shared" si="2"/>
        <v>0</v>
      </c>
      <c r="N15" s="26">
        <f t="shared" si="3"/>
        <v>50000</v>
      </c>
      <c r="O15" s="48">
        <v>50000</v>
      </c>
      <c r="P15" s="49" t="str">
        <f ca="1" t="shared" si="4"/>
        <v>已按时还清</v>
      </c>
      <c r="Q15" s="55" t="str">
        <f ca="1" t="shared" si="5"/>
        <v/>
      </c>
      <c r="R15" s="48" t="str">
        <f t="shared" si="6"/>
        <v>0</v>
      </c>
      <c r="S15" s="48">
        <f ca="1" t="shared" si="7"/>
        <v>0</v>
      </c>
      <c r="T15" s="56">
        <f ca="1" t="shared" si="8"/>
        <v>0</v>
      </c>
      <c r="U15" s="57"/>
    </row>
    <row r="16" ht="32" customHeight="1" spans="1:21">
      <c r="A16" s="27">
        <v>10</v>
      </c>
      <c r="B16" s="27"/>
      <c r="C16" s="28">
        <v>42791</v>
      </c>
      <c r="D16" s="29">
        <v>50000</v>
      </c>
      <c r="E16" s="30">
        <v>0.02</v>
      </c>
      <c r="F16" s="28">
        <v>42977</v>
      </c>
      <c r="G16" s="31">
        <f t="shared" si="0"/>
        <v>509.58904109589</v>
      </c>
      <c r="H16" s="31">
        <f t="shared" si="1"/>
        <v>50509.5890410959</v>
      </c>
      <c r="I16" s="27"/>
      <c r="J16" s="27"/>
      <c r="K16" s="46"/>
      <c r="L16" s="28"/>
      <c r="M16" s="31" t="str">
        <f t="shared" si="2"/>
        <v/>
      </c>
      <c r="N16" s="31" t="str">
        <f t="shared" si="3"/>
        <v/>
      </c>
      <c r="O16" s="29"/>
      <c r="P16" s="50" t="str">
        <f ca="1" t="shared" si="4"/>
        <v>逾期未还</v>
      </c>
      <c r="Q16" s="58">
        <f ca="1" t="shared" si="5"/>
        <v>1240</v>
      </c>
      <c r="R16" s="29">
        <f t="shared" si="6"/>
        <v>50000</v>
      </c>
      <c r="S16" s="29">
        <f ca="1" t="shared" si="7"/>
        <v>3906.84931506849</v>
      </c>
      <c r="T16" s="59">
        <f ca="1" t="shared" si="8"/>
        <v>53906.8493150685</v>
      </c>
      <c r="U16" s="60"/>
    </row>
    <row r="17" ht="32" customHeight="1" spans="1:21">
      <c r="A17" s="22">
        <v>11</v>
      </c>
      <c r="B17" s="22"/>
      <c r="C17" s="23"/>
      <c r="D17" s="24"/>
      <c r="E17" s="25"/>
      <c r="F17" s="23"/>
      <c r="G17" s="26">
        <f t="shared" si="0"/>
        <v>0</v>
      </c>
      <c r="H17" s="26">
        <f t="shared" si="1"/>
        <v>0</v>
      </c>
      <c r="I17" s="45"/>
      <c r="J17" s="45"/>
      <c r="K17" s="46"/>
      <c r="L17" s="47"/>
      <c r="M17" s="26" t="str">
        <f t="shared" si="2"/>
        <v/>
      </c>
      <c r="N17" s="26" t="str">
        <f t="shared" si="3"/>
        <v/>
      </c>
      <c r="O17" s="48"/>
      <c r="P17" s="49" t="str">
        <f ca="1" t="shared" si="4"/>
        <v/>
      </c>
      <c r="Q17" s="55" t="str">
        <f ca="1" t="shared" si="5"/>
        <v/>
      </c>
      <c r="R17" s="48">
        <f t="shared" si="6"/>
        <v>0</v>
      </c>
      <c r="S17" s="48">
        <f ca="1" t="shared" si="7"/>
        <v>0</v>
      </c>
      <c r="T17" s="56">
        <f ca="1" t="shared" si="8"/>
        <v>0</v>
      </c>
      <c r="U17" s="57"/>
    </row>
    <row r="18" ht="32" customHeight="1" spans="1:21">
      <c r="A18" s="27">
        <v>12</v>
      </c>
      <c r="B18" s="27"/>
      <c r="C18" s="28"/>
      <c r="D18" s="29"/>
      <c r="E18" s="30"/>
      <c r="F18" s="28"/>
      <c r="G18" s="31">
        <f t="shared" si="0"/>
        <v>0</v>
      </c>
      <c r="H18" s="31">
        <f t="shared" si="1"/>
        <v>0</v>
      </c>
      <c r="I18" s="27"/>
      <c r="J18" s="27"/>
      <c r="K18" s="46"/>
      <c r="L18" s="28"/>
      <c r="M18" s="31" t="str">
        <f t="shared" si="2"/>
        <v/>
      </c>
      <c r="N18" s="31" t="str">
        <f t="shared" si="3"/>
        <v/>
      </c>
      <c r="O18" s="29"/>
      <c r="P18" s="50" t="str">
        <f ca="1" t="shared" si="4"/>
        <v/>
      </c>
      <c r="Q18" s="58" t="str">
        <f ca="1" t="shared" si="5"/>
        <v/>
      </c>
      <c r="R18" s="29">
        <f t="shared" si="6"/>
        <v>0</v>
      </c>
      <c r="S18" s="29">
        <f ca="1" t="shared" si="7"/>
        <v>0</v>
      </c>
      <c r="T18" s="59">
        <f ca="1" t="shared" si="8"/>
        <v>0</v>
      </c>
      <c r="U18" s="60"/>
    </row>
    <row r="19" ht="32" customHeight="1" spans="1:21">
      <c r="A19" s="22">
        <v>13</v>
      </c>
      <c r="B19" s="22"/>
      <c r="C19" s="23"/>
      <c r="D19" s="24"/>
      <c r="E19" s="25"/>
      <c r="F19" s="23"/>
      <c r="G19" s="26">
        <f t="shared" si="0"/>
        <v>0</v>
      </c>
      <c r="H19" s="26">
        <f t="shared" si="1"/>
        <v>0</v>
      </c>
      <c r="I19" s="45"/>
      <c r="J19" s="45"/>
      <c r="K19" s="46"/>
      <c r="L19" s="47"/>
      <c r="M19" s="26" t="str">
        <f t="shared" si="2"/>
        <v/>
      </c>
      <c r="N19" s="26" t="str">
        <f t="shared" si="3"/>
        <v/>
      </c>
      <c r="O19" s="48"/>
      <c r="P19" s="49" t="str">
        <f ca="1" t="shared" si="4"/>
        <v/>
      </c>
      <c r="Q19" s="55" t="str">
        <f ca="1" t="shared" si="5"/>
        <v/>
      </c>
      <c r="R19" s="48">
        <f t="shared" si="6"/>
        <v>0</v>
      </c>
      <c r="S19" s="48">
        <f ca="1" t="shared" si="7"/>
        <v>0</v>
      </c>
      <c r="T19" s="56">
        <f ca="1" t="shared" si="8"/>
        <v>0</v>
      </c>
      <c r="U19" s="57"/>
    </row>
    <row r="20" ht="32" customHeight="1" spans="1:21">
      <c r="A20" s="27">
        <v>14</v>
      </c>
      <c r="B20" s="27"/>
      <c r="C20" s="28"/>
      <c r="D20" s="29"/>
      <c r="E20" s="30"/>
      <c r="F20" s="28"/>
      <c r="G20" s="31">
        <f t="shared" si="0"/>
        <v>0</v>
      </c>
      <c r="H20" s="31">
        <f t="shared" si="1"/>
        <v>0</v>
      </c>
      <c r="I20" s="27"/>
      <c r="J20" s="27"/>
      <c r="K20" s="46"/>
      <c r="L20" s="28"/>
      <c r="M20" s="31" t="str">
        <f t="shared" si="2"/>
        <v/>
      </c>
      <c r="N20" s="31" t="str">
        <f t="shared" si="3"/>
        <v/>
      </c>
      <c r="O20" s="29"/>
      <c r="P20" s="50" t="str">
        <f ca="1" t="shared" si="4"/>
        <v/>
      </c>
      <c r="Q20" s="58" t="str">
        <f ca="1" t="shared" si="5"/>
        <v/>
      </c>
      <c r="R20" s="29">
        <f t="shared" si="6"/>
        <v>0</v>
      </c>
      <c r="S20" s="29">
        <f ca="1" t="shared" si="7"/>
        <v>0</v>
      </c>
      <c r="T20" s="59">
        <f ca="1" t="shared" si="8"/>
        <v>0</v>
      </c>
      <c r="U20" s="60"/>
    </row>
    <row r="21" ht="32" customHeight="1" spans="1:21">
      <c r="A21" s="22">
        <v>15</v>
      </c>
      <c r="B21" s="22"/>
      <c r="C21" s="23"/>
      <c r="D21" s="24"/>
      <c r="E21" s="25"/>
      <c r="F21" s="23"/>
      <c r="G21" s="26">
        <f t="shared" si="0"/>
        <v>0</v>
      </c>
      <c r="H21" s="26">
        <f t="shared" si="1"/>
        <v>0</v>
      </c>
      <c r="I21" s="45"/>
      <c r="J21" s="45"/>
      <c r="K21" s="46"/>
      <c r="L21" s="47"/>
      <c r="M21" s="26" t="str">
        <f t="shared" si="2"/>
        <v/>
      </c>
      <c r="N21" s="26" t="str">
        <f t="shared" si="3"/>
        <v/>
      </c>
      <c r="O21" s="48"/>
      <c r="P21" s="49" t="str">
        <f ca="1" t="shared" si="4"/>
        <v/>
      </c>
      <c r="Q21" s="55" t="str">
        <f ca="1" t="shared" si="5"/>
        <v/>
      </c>
      <c r="R21" s="48">
        <f t="shared" si="6"/>
        <v>0</v>
      </c>
      <c r="S21" s="48">
        <f ca="1" t="shared" si="7"/>
        <v>0</v>
      </c>
      <c r="T21" s="56">
        <f ca="1" t="shared" si="8"/>
        <v>0</v>
      </c>
      <c r="U21" s="57"/>
    </row>
    <row r="22" ht="32" customHeight="1" spans="1:21">
      <c r="A22" s="27">
        <v>16</v>
      </c>
      <c r="B22" s="27"/>
      <c r="C22" s="28"/>
      <c r="D22" s="29"/>
      <c r="E22" s="30"/>
      <c r="F22" s="28"/>
      <c r="G22" s="31">
        <f t="shared" si="0"/>
        <v>0</v>
      </c>
      <c r="H22" s="31">
        <f t="shared" si="1"/>
        <v>0</v>
      </c>
      <c r="I22" s="27"/>
      <c r="J22" s="27"/>
      <c r="K22" s="46"/>
      <c r="L22" s="28"/>
      <c r="M22" s="31" t="str">
        <f t="shared" si="2"/>
        <v/>
      </c>
      <c r="N22" s="31" t="str">
        <f t="shared" si="3"/>
        <v/>
      </c>
      <c r="O22" s="29"/>
      <c r="P22" s="50" t="str">
        <f ca="1" t="shared" si="4"/>
        <v/>
      </c>
      <c r="Q22" s="58" t="str">
        <f ca="1" t="shared" si="5"/>
        <v/>
      </c>
      <c r="R22" s="29">
        <f t="shared" si="6"/>
        <v>0</v>
      </c>
      <c r="S22" s="29">
        <f ca="1" t="shared" si="7"/>
        <v>0</v>
      </c>
      <c r="T22" s="59">
        <f ca="1" t="shared" si="8"/>
        <v>0</v>
      </c>
      <c r="U22" s="60"/>
    </row>
    <row r="23" ht="32" customHeight="1" spans="1:21">
      <c r="A23" s="22">
        <v>17</v>
      </c>
      <c r="B23" s="22"/>
      <c r="C23" s="23"/>
      <c r="D23" s="24"/>
      <c r="E23" s="25"/>
      <c r="F23" s="23"/>
      <c r="G23" s="26">
        <f t="shared" si="0"/>
        <v>0</v>
      </c>
      <c r="H23" s="26">
        <f t="shared" si="1"/>
        <v>0</v>
      </c>
      <c r="I23" s="45"/>
      <c r="J23" s="45"/>
      <c r="K23" s="46"/>
      <c r="L23" s="47"/>
      <c r="M23" s="26" t="str">
        <f t="shared" si="2"/>
        <v/>
      </c>
      <c r="N23" s="26" t="str">
        <f t="shared" si="3"/>
        <v/>
      </c>
      <c r="O23" s="48"/>
      <c r="P23" s="49" t="str">
        <f ca="1" t="shared" si="4"/>
        <v/>
      </c>
      <c r="Q23" s="55" t="str">
        <f ca="1" t="shared" si="5"/>
        <v/>
      </c>
      <c r="R23" s="48">
        <f t="shared" si="6"/>
        <v>0</v>
      </c>
      <c r="S23" s="48">
        <f ca="1" t="shared" si="7"/>
        <v>0</v>
      </c>
      <c r="T23" s="56">
        <f ca="1" t="shared" si="8"/>
        <v>0</v>
      </c>
      <c r="U23" s="57"/>
    </row>
    <row r="24" ht="32" customHeight="1" spans="1:21">
      <c r="A24" s="27">
        <v>18</v>
      </c>
      <c r="B24" s="27"/>
      <c r="C24" s="28"/>
      <c r="D24" s="29"/>
      <c r="E24" s="30"/>
      <c r="F24" s="28"/>
      <c r="G24" s="31">
        <f t="shared" si="0"/>
        <v>0</v>
      </c>
      <c r="H24" s="31">
        <f t="shared" si="1"/>
        <v>0</v>
      </c>
      <c r="I24" s="27"/>
      <c r="J24" s="27"/>
      <c r="K24" s="46"/>
      <c r="L24" s="28"/>
      <c r="M24" s="31" t="str">
        <f t="shared" si="2"/>
        <v/>
      </c>
      <c r="N24" s="31" t="str">
        <f t="shared" si="3"/>
        <v/>
      </c>
      <c r="O24" s="29"/>
      <c r="P24" s="50" t="str">
        <f ca="1" t="shared" si="4"/>
        <v/>
      </c>
      <c r="Q24" s="58" t="str">
        <f ca="1" t="shared" si="5"/>
        <v/>
      </c>
      <c r="R24" s="29">
        <f t="shared" si="6"/>
        <v>0</v>
      </c>
      <c r="S24" s="29">
        <f ca="1" t="shared" si="7"/>
        <v>0</v>
      </c>
      <c r="T24" s="59">
        <f ca="1" t="shared" si="8"/>
        <v>0</v>
      </c>
      <c r="U24" s="60"/>
    </row>
    <row r="25" ht="32" customHeight="1" spans="1:21">
      <c r="A25" s="22">
        <v>19</v>
      </c>
      <c r="B25" s="22"/>
      <c r="C25" s="23"/>
      <c r="D25" s="24"/>
      <c r="E25" s="25"/>
      <c r="F25" s="23"/>
      <c r="G25" s="26">
        <f t="shared" si="0"/>
        <v>0</v>
      </c>
      <c r="H25" s="26">
        <f t="shared" si="1"/>
        <v>0</v>
      </c>
      <c r="I25" s="45"/>
      <c r="J25" s="45"/>
      <c r="K25" s="46"/>
      <c r="L25" s="47"/>
      <c r="M25" s="26" t="str">
        <f t="shared" si="2"/>
        <v/>
      </c>
      <c r="N25" s="26" t="str">
        <f t="shared" si="3"/>
        <v/>
      </c>
      <c r="O25" s="48"/>
      <c r="P25" s="49" t="str">
        <f ca="1" t="shared" si="4"/>
        <v/>
      </c>
      <c r="Q25" s="55" t="str">
        <f ca="1" t="shared" si="5"/>
        <v/>
      </c>
      <c r="R25" s="48">
        <f t="shared" si="6"/>
        <v>0</v>
      </c>
      <c r="S25" s="48">
        <f ca="1" t="shared" si="7"/>
        <v>0</v>
      </c>
      <c r="T25" s="56">
        <f ca="1" t="shared" si="8"/>
        <v>0</v>
      </c>
      <c r="U25" s="57"/>
    </row>
    <row r="26" ht="32" customHeight="1" spans="1:21">
      <c r="A26" s="27">
        <v>20</v>
      </c>
      <c r="B26" s="27"/>
      <c r="C26" s="28"/>
      <c r="D26" s="29"/>
      <c r="E26" s="30"/>
      <c r="F26" s="28"/>
      <c r="G26" s="31">
        <f t="shared" si="0"/>
        <v>0</v>
      </c>
      <c r="H26" s="31">
        <f t="shared" si="1"/>
        <v>0</v>
      </c>
      <c r="I26" s="27"/>
      <c r="J26" s="27"/>
      <c r="K26" s="46"/>
      <c r="L26" s="28"/>
      <c r="M26" s="31" t="str">
        <f t="shared" si="2"/>
        <v/>
      </c>
      <c r="N26" s="31" t="str">
        <f t="shared" si="3"/>
        <v/>
      </c>
      <c r="O26" s="29"/>
      <c r="P26" s="50" t="str">
        <f ca="1" t="shared" si="4"/>
        <v/>
      </c>
      <c r="Q26" s="58" t="str">
        <f ca="1" t="shared" si="5"/>
        <v/>
      </c>
      <c r="R26" s="29">
        <f t="shared" si="6"/>
        <v>0</v>
      </c>
      <c r="S26" s="29">
        <f ca="1" t="shared" si="7"/>
        <v>0</v>
      </c>
      <c r="T26" s="59">
        <f ca="1" t="shared" si="8"/>
        <v>0</v>
      </c>
      <c r="U26" s="60"/>
    </row>
    <row r="27" ht="32" customHeight="1" spans="1:21">
      <c r="A27" s="22">
        <v>21</v>
      </c>
      <c r="B27" s="22"/>
      <c r="C27" s="23"/>
      <c r="D27" s="24"/>
      <c r="E27" s="25"/>
      <c r="F27" s="23"/>
      <c r="G27" s="26">
        <f t="shared" si="0"/>
        <v>0</v>
      </c>
      <c r="H27" s="26">
        <f t="shared" si="1"/>
        <v>0</v>
      </c>
      <c r="I27" s="45"/>
      <c r="J27" s="45"/>
      <c r="K27" s="46"/>
      <c r="L27" s="47"/>
      <c r="M27" s="26" t="str">
        <f t="shared" si="2"/>
        <v/>
      </c>
      <c r="N27" s="26" t="str">
        <f t="shared" si="3"/>
        <v/>
      </c>
      <c r="O27" s="48"/>
      <c r="P27" s="49" t="str">
        <f ca="1" t="shared" si="4"/>
        <v/>
      </c>
      <c r="Q27" s="55" t="str">
        <f ca="1" t="shared" si="5"/>
        <v/>
      </c>
      <c r="R27" s="48">
        <f t="shared" si="6"/>
        <v>0</v>
      </c>
      <c r="S27" s="48">
        <f ca="1" t="shared" si="7"/>
        <v>0</v>
      </c>
      <c r="T27" s="56">
        <f ca="1" t="shared" si="8"/>
        <v>0</v>
      </c>
      <c r="U27" s="57"/>
    </row>
    <row r="28" ht="32" customHeight="1" spans="1:21">
      <c r="A28" s="27">
        <v>22</v>
      </c>
      <c r="B28" s="27"/>
      <c r="C28" s="28"/>
      <c r="D28" s="29"/>
      <c r="E28" s="30"/>
      <c r="F28" s="28"/>
      <c r="G28" s="31">
        <f t="shared" si="0"/>
        <v>0</v>
      </c>
      <c r="H28" s="31">
        <f t="shared" si="1"/>
        <v>0</v>
      </c>
      <c r="I28" s="27"/>
      <c r="J28" s="27"/>
      <c r="K28" s="46"/>
      <c r="L28" s="28"/>
      <c r="M28" s="31" t="str">
        <f t="shared" si="2"/>
        <v/>
      </c>
      <c r="N28" s="31" t="str">
        <f t="shared" si="3"/>
        <v/>
      </c>
      <c r="O28" s="29"/>
      <c r="P28" s="50" t="str">
        <f ca="1" t="shared" si="4"/>
        <v/>
      </c>
      <c r="Q28" s="58" t="str">
        <f ca="1" t="shared" si="5"/>
        <v/>
      </c>
      <c r="R28" s="29">
        <f t="shared" si="6"/>
        <v>0</v>
      </c>
      <c r="S28" s="29">
        <f ca="1" t="shared" si="7"/>
        <v>0</v>
      </c>
      <c r="T28" s="59">
        <f ca="1" t="shared" si="8"/>
        <v>0</v>
      </c>
      <c r="U28" s="60"/>
    </row>
    <row r="29" ht="32" customHeight="1" spans="1:21">
      <c r="A29" s="22">
        <v>23</v>
      </c>
      <c r="B29" s="22"/>
      <c r="C29" s="23"/>
      <c r="D29" s="24"/>
      <c r="E29" s="25"/>
      <c r="F29" s="23"/>
      <c r="G29" s="26">
        <f t="shared" si="0"/>
        <v>0</v>
      </c>
      <c r="H29" s="26">
        <f t="shared" si="1"/>
        <v>0</v>
      </c>
      <c r="I29" s="45"/>
      <c r="J29" s="45"/>
      <c r="K29" s="46"/>
      <c r="L29" s="47"/>
      <c r="M29" s="26" t="str">
        <f t="shared" si="2"/>
        <v/>
      </c>
      <c r="N29" s="26" t="str">
        <f t="shared" si="3"/>
        <v/>
      </c>
      <c r="O29" s="48"/>
      <c r="P29" s="49" t="str">
        <f ca="1" t="shared" si="4"/>
        <v/>
      </c>
      <c r="Q29" s="55" t="str">
        <f ca="1" t="shared" si="5"/>
        <v/>
      </c>
      <c r="R29" s="48">
        <f t="shared" si="6"/>
        <v>0</v>
      </c>
      <c r="S29" s="48">
        <f ca="1" t="shared" si="7"/>
        <v>0</v>
      </c>
      <c r="T29" s="56">
        <f ca="1" t="shared" si="8"/>
        <v>0</v>
      </c>
      <c r="U29" s="57"/>
    </row>
    <row r="30" ht="32" customHeight="1" spans="1:21">
      <c r="A30" s="27">
        <v>24</v>
      </c>
      <c r="B30" s="27"/>
      <c r="C30" s="28"/>
      <c r="D30" s="29"/>
      <c r="E30" s="30"/>
      <c r="F30" s="28"/>
      <c r="G30" s="31">
        <f t="shared" si="0"/>
        <v>0</v>
      </c>
      <c r="H30" s="31">
        <f t="shared" si="1"/>
        <v>0</v>
      </c>
      <c r="I30" s="27"/>
      <c r="J30" s="27"/>
      <c r="K30" s="46"/>
      <c r="L30" s="28"/>
      <c r="M30" s="31" t="str">
        <f t="shared" si="2"/>
        <v/>
      </c>
      <c r="N30" s="31" t="str">
        <f t="shared" si="3"/>
        <v/>
      </c>
      <c r="O30" s="29"/>
      <c r="P30" s="50" t="str">
        <f ca="1" t="shared" si="4"/>
        <v/>
      </c>
      <c r="Q30" s="58" t="str">
        <f ca="1" t="shared" si="5"/>
        <v/>
      </c>
      <c r="R30" s="29">
        <f t="shared" si="6"/>
        <v>0</v>
      </c>
      <c r="S30" s="29">
        <f ca="1" t="shared" si="7"/>
        <v>0</v>
      </c>
      <c r="T30" s="59">
        <f ca="1" t="shared" si="8"/>
        <v>0</v>
      </c>
      <c r="U30" s="60"/>
    </row>
    <row r="31" ht="32" customHeight="1" spans="1:21">
      <c r="A31" s="22">
        <v>25</v>
      </c>
      <c r="B31" s="22"/>
      <c r="C31" s="23"/>
      <c r="D31" s="24"/>
      <c r="E31" s="25"/>
      <c r="F31" s="23"/>
      <c r="G31" s="26">
        <f t="shared" si="0"/>
        <v>0</v>
      </c>
      <c r="H31" s="26">
        <f t="shared" si="1"/>
        <v>0</v>
      </c>
      <c r="I31" s="45"/>
      <c r="J31" s="45"/>
      <c r="K31" s="46"/>
      <c r="L31" s="47"/>
      <c r="M31" s="26" t="str">
        <f t="shared" si="2"/>
        <v/>
      </c>
      <c r="N31" s="26" t="str">
        <f t="shared" si="3"/>
        <v/>
      </c>
      <c r="O31" s="48"/>
      <c r="P31" s="49" t="str">
        <f ca="1" t="shared" si="4"/>
        <v/>
      </c>
      <c r="Q31" s="55" t="str">
        <f ca="1" t="shared" si="5"/>
        <v/>
      </c>
      <c r="R31" s="48">
        <f t="shared" si="6"/>
        <v>0</v>
      </c>
      <c r="S31" s="48">
        <f ca="1" t="shared" si="7"/>
        <v>0</v>
      </c>
      <c r="T31" s="56">
        <f ca="1" t="shared" si="8"/>
        <v>0</v>
      </c>
      <c r="U31" s="57"/>
    </row>
    <row r="32" ht="32" customHeight="1" spans="1:21">
      <c r="A32" s="27">
        <v>26</v>
      </c>
      <c r="B32" s="27"/>
      <c r="C32" s="28"/>
      <c r="D32" s="29"/>
      <c r="E32" s="30"/>
      <c r="F32" s="28"/>
      <c r="G32" s="31">
        <f t="shared" si="0"/>
        <v>0</v>
      </c>
      <c r="H32" s="31">
        <f t="shared" si="1"/>
        <v>0</v>
      </c>
      <c r="I32" s="27"/>
      <c r="J32" s="27"/>
      <c r="K32" s="46"/>
      <c r="L32" s="28"/>
      <c r="M32" s="31" t="str">
        <f t="shared" si="2"/>
        <v/>
      </c>
      <c r="N32" s="31" t="str">
        <f t="shared" si="3"/>
        <v/>
      </c>
      <c r="O32" s="29"/>
      <c r="P32" s="50" t="str">
        <f ca="1" t="shared" si="4"/>
        <v/>
      </c>
      <c r="Q32" s="58" t="str">
        <f ca="1" t="shared" si="5"/>
        <v/>
      </c>
      <c r="R32" s="29">
        <f t="shared" si="6"/>
        <v>0</v>
      </c>
      <c r="S32" s="29">
        <f ca="1" t="shared" si="7"/>
        <v>0</v>
      </c>
      <c r="T32" s="59">
        <f ca="1" t="shared" si="8"/>
        <v>0</v>
      </c>
      <c r="U32" s="60"/>
    </row>
    <row r="33" ht="32" customHeight="1" spans="1:21">
      <c r="A33" s="22">
        <v>27</v>
      </c>
      <c r="B33" s="22"/>
      <c r="C33" s="23"/>
      <c r="D33" s="24"/>
      <c r="E33" s="25"/>
      <c r="F33" s="23"/>
      <c r="G33" s="26">
        <f t="shared" si="0"/>
        <v>0</v>
      </c>
      <c r="H33" s="26">
        <f t="shared" si="1"/>
        <v>0</v>
      </c>
      <c r="I33" s="45"/>
      <c r="J33" s="45"/>
      <c r="K33" s="46"/>
      <c r="L33" s="47"/>
      <c r="M33" s="26" t="str">
        <f t="shared" si="2"/>
        <v/>
      </c>
      <c r="N33" s="26" t="str">
        <f t="shared" si="3"/>
        <v/>
      </c>
      <c r="O33" s="48"/>
      <c r="P33" s="49" t="str">
        <f ca="1" t="shared" si="4"/>
        <v/>
      </c>
      <c r="Q33" s="55" t="str">
        <f ca="1" t="shared" si="5"/>
        <v/>
      </c>
      <c r="R33" s="48">
        <f t="shared" si="6"/>
        <v>0</v>
      </c>
      <c r="S33" s="48">
        <f ca="1" t="shared" si="7"/>
        <v>0</v>
      </c>
      <c r="T33" s="56">
        <f ca="1" t="shared" si="8"/>
        <v>0</v>
      </c>
      <c r="U33" s="57"/>
    </row>
    <row r="34" ht="32" customHeight="1" spans="1:21">
      <c r="A34" s="27">
        <v>28</v>
      </c>
      <c r="B34" s="27"/>
      <c r="C34" s="28"/>
      <c r="D34" s="29"/>
      <c r="E34" s="30"/>
      <c r="F34" s="28"/>
      <c r="G34" s="31">
        <f t="shared" si="0"/>
        <v>0</v>
      </c>
      <c r="H34" s="31">
        <f t="shared" si="1"/>
        <v>0</v>
      </c>
      <c r="I34" s="27"/>
      <c r="J34" s="27"/>
      <c r="K34" s="46"/>
      <c r="L34" s="28"/>
      <c r="M34" s="31" t="str">
        <f t="shared" si="2"/>
        <v/>
      </c>
      <c r="N34" s="31" t="str">
        <f t="shared" si="3"/>
        <v/>
      </c>
      <c r="O34" s="29"/>
      <c r="P34" s="50" t="str">
        <f ca="1" t="shared" si="4"/>
        <v/>
      </c>
      <c r="Q34" s="58" t="str">
        <f ca="1" t="shared" si="5"/>
        <v/>
      </c>
      <c r="R34" s="29">
        <f t="shared" si="6"/>
        <v>0</v>
      </c>
      <c r="S34" s="29">
        <f ca="1" t="shared" si="7"/>
        <v>0</v>
      </c>
      <c r="T34" s="59">
        <f ca="1" t="shared" si="8"/>
        <v>0</v>
      </c>
      <c r="U34" s="60"/>
    </row>
    <row r="35" ht="32" customHeight="1" spans="1:21">
      <c r="A35" s="22">
        <v>29</v>
      </c>
      <c r="B35" s="22"/>
      <c r="C35" s="23"/>
      <c r="D35" s="24"/>
      <c r="E35" s="25"/>
      <c r="F35" s="23"/>
      <c r="G35" s="26">
        <f t="shared" si="0"/>
        <v>0</v>
      </c>
      <c r="H35" s="26">
        <f t="shared" si="1"/>
        <v>0</v>
      </c>
      <c r="I35" s="45"/>
      <c r="J35" s="45"/>
      <c r="K35" s="46"/>
      <c r="L35" s="47"/>
      <c r="M35" s="26" t="str">
        <f t="shared" si="2"/>
        <v/>
      </c>
      <c r="N35" s="26" t="str">
        <f t="shared" si="3"/>
        <v/>
      </c>
      <c r="O35" s="48"/>
      <c r="P35" s="49" t="str">
        <f ca="1" t="shared" si="4"/>
        <v/>
      </c>
      <c r="Q35" s="55" t="str">
        <f ca="1" t="shared" si="5"/>
        <v/>
      </c>
      <c r="R35" s="48">
        <f t="shared" si="6"/>
        <v>0</v>
      </c>
      <c r="S35" s="48">
        <f ca="1" t="shared" si="7"/>
        <v>0</v>
      </c>
      <c r="T35" s="56">
        <f ca="1" t="shared" si="8"/>
        <v>0</v>
      </c>
      <c r="U35" s="57"/>
    </row>
    <row r="36" ht="32" customHeight="1" spans="1:21">
      <c r="A36" s="27">
        <v>30</v>
      </c>
      <c r="B36" s="27"/>
      <c r="C36" s="28"/>
      <c r="D36" s="29"/>
      <c r="E36" s="30"/>
      <c r="F36" s="28"/>
      <c r="G36" s="31">
        <f t="shared" si="0"/>
        <v>0</v>
      </c>
      <c r="H36" s="31">
        <f t="shared" si="1"/>
        <v>0</v>
      </c>
      <c r="I36" s="27"/>
      <c r="J36" s="27"/>
      <c r="K36" s="46"/>
      <c r="L36" s="28"/>
      <c r="M36" s="31" t="str">
        <f t="shared" si="2"/>
        <v/>
      </c>
      <c r="N36" s="31" t="str">
        <f t="shared" si="3"/>
        <v/>
      </c>
      <c r="O36" s="29"/>
      <c r="P36" s="50" t="str">
        <f ca="1" t="shared" si="4"/>
        <v/>
      </c>
      <c r="Q36" s="58" t="str">
        <f ca="1" t="shared" si="5"/>
        <v/>
      </c>
      <c r="R36" s="29">
        <f t="shared" si="6"/>
        <v>0</v>
      </c>
      <c r="S36" s="29">
        <f ca="1" t="shared" si="7"/>
        <v>0</v>
      </c>
      <c r="T36" s="59">
        <f ca="1" t="shared" si="8"/>
        <v>0</v>
      </c>
      <c r="U36" s="60"/>
    </row>
    <row r="39" spans="1:1">
      <c r="A39" s="32" t="s">
        <v>32</v>
      </c>
    </row>
    <row r="41" spans="7:8">
      <c r="G41" s="33"/>
      <c r="H41" s="34"/>
    </row>
  </sheetData>
  <mergeCells count="17">
    <mergeCell ref="A1:U1"/>
    <mergeCell ref="A2:U2"/>
    <mergeCell ref="A3:U3"/>
    <mergeCell ref="A4:B4"/>
    <mergeCell ref="C4:D4"/>
    <mergeCell ref="E4:F4"/>
    <mergeCell ref="G4:I4"/>
    <mergeCell ref="J4:L4"/>
    <mergeCell ref="M4:O4"/>
    <mergeCell ref="A5:B5"/>
    <mergeCell ref="C5:D5"/>
    <mergeCell ref="E5:F5"/>
    <mergeCell ref="G5:I5"/>
    <mergeCell ref="J5:L5"/>
    <mergeCell ref="M5:O5"/>
    <mergeCell ref="G41:H41"/>
    <mergeCell ref="P4:U5"/>
  </mergeCells>
  <dataValidations count="1">
    <dataValidation allowBlank="1" showInputMessage="1" showErrorMessage="1" sqref="C1 C2 C3 A39"/>
  </dataValidations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个人还款管理工具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会计老司机</cp:lastModifiedBy>
  <dcterms:created xsi:type="dcterms:W3CDTF">2017-02-23T14:31:00Z</dcterms:created>
  <dcterms:modified xsi:type="dcterms:W3CDTF">2021-01-21T08:08:23Z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