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C:\Users\Cheny\Desktop\税台网-工具箱7.30\财务\预算管理\全面预算管理全套资料\全面预算系列单项表（38个表格模板）\"/>
    </mc:Choice>
  </mc:AlternateContent>
  <xr:revisionPtr revIDLastSave="0" documentId="10_ncr:8100000_{5892F39C-7168-4194-B95F-566A4B17AD0A}" xr6:coauthVersionLast="34" xr6:coauthVersionMax="34" xr10:uidLastSave="{00000000-0000-0000-0000-000000000000}"/>
  <bookViews>
    <workbookView xWindow="120" yWindow="50" windowWidth="20360" windowHeight="7320" firstSheet="4" activeTab="8" xr2:uid="{00000000-000D-0000-FFFF-FFFF00000000}"/>
  </bookViews>
  <sheets>
    <sheet name="参数" sheetId="6" r:id="rId1"/>
    <sheet name="12-1管理费填列说明" sheetId="1" r:id="rId2"/>
    <sheet name="工资性费用预算" sheetId="3" r:id="rId3"/>
    <sheet name="社保费" sheetId="11" r:id="rId4"/>
    <sheet name="其他管理费用预算" sheetId="10" r:id="rId5"/>
    <sheet name="福利费明细" sheetId="7" r:id="rId6"/>
    <sheet name="12管理费用" sheetId="2" r:id="rId7"/>
    <sheet name="营销人员薪酬" sheetId="8" r:id="rId8"/>
    <sheet name="开发间接费用" sheetId="9"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132__123Graph_ACHART_2" localSheetId="7" hidden="1">#REF!</definedName>
    <definedName name="_132__123Graph_ACHART_2" hidden="1">#REF!</definedName>
    <definedName name="_165__123Graph_LBL_ACHART_1" localSheetId="7" hidden="1">#REF!</definedName>
    <definedName name="_165__123Graph_LBL_ACHART_1" hidden="1">#REF!</definedName>
    <definedName name="_198__123Graph_LBL_ACHART_2" localSheetId="7" hidden="1">#REF!</definedName>
    <definedName name="_198__123Graph_LBL_ACHART_2" hidden="1">#REF!</definedName>
    <definedName name="_231__123Graph_XCHART_1" localSheetId="7" hidden="1">#REF!</definedName>
    <definedName name="_231__123Graph_XCHART_1" hidden="1">#REF!</definedName>
    <definedName name="_264__123Graph_XCHART_2" localSheetId="7" hidden="1">#REF!</definedName>
    <definedName name="_264__123Graph_XCHART_2" hidden="1">#REF!</definedName>
    <definedName name="_33_" localSheetId="7">[1]RGDP!#REF!</definedName>
    <definedName name="_33_">[1]RGDP!#REF!</definedName>
    <definedName name="_66UN" localSheetId="7">[2]HKBUD!#REF!</definedName>
    <definedName name="_66UN">[2]HKBUD!#REF!</definedName>
    <definedName name="_99__123Graph_ACHART_1" localSheetId="8" hidden="1">#REF!</definedName>
    <definedName name="_99__123Graph_ACHART_1" localSheetId="7" hidden="1">#REF!</definedName>
    <definedName name="_99__123Graph_ACHART_1" hidden="1">#REF!</definedName>
    <definedName name="_A65600" localSheetId="8">[3]Control!#REF!</definedName>
    <definedName name="_A65600" localSheetId="7">[3]Control!#REF!</definedName>
    <definedName name="_A65600">[3]Control!#REF!</definedName>
    <definedName name="_A66000" localSheetId="7">[3]Control!#REF!</definedName>
    <definedName name="_A66000">[3]Control!#REF!</definedName>
    <definedName name="_A75000" localSheetId="7">[3]Control!#REF!</definedName>
    <definedName name="_A75000">[3]Control!#REF!</definedName>
    <definedName name="_xlnm._FilterDatabase" localSheetId="5" hidden="1">福利费明细!$A$4:$EA$211</definedName>
    <definedName name="_xlnm._FilterDatabase" localSheetId="2" hidden="1">工资性费用预算!$A$6:$BJ$235</definedName>
    <definedName name="_KeP1" localSheetId="8">#REF!</definedName>
    <definedName name="_KeP1" localSheetId="7">#REF!</definedName>
    <definedName name="_KeP1">#REF!</definedName>
    <definedName name="_KeP10" localSheetId="8">#REF!</definedName>
    <definedName name="_KeP10" localSheetId="7">#REF!</definedName>
    <definedName name="_KeP10">#REF!</definedName>
    <definedName name="_KeP11" localSheetId="8">#REF!</definedName>
    <definedName name="_KeP11" localSheetId="7">#REF!</definedName>
    <definedName name="_KeP11">#REF!</definedName>
    <definedName name="_KeP12" localSheetId="7">#REF!</definedName>
    <definedName name="_KeP12">#REF!</definedName>
    <definedName name="_KeP13" localSheetId="7">#REF!</definedName>
    <definedName name="_KeP13">#REF!</definedName>
    <definedName name="_KeP14" localSheetId="7">#REF!</definedName>
    <definedName name="_KeP14">#REF!</definedName>
    <definedName name="_KeP15" localSheetId="7">#REF!</definedName>
    <definedName name="_KeP15">#REF!</definedName>
    <definedName name="_KeP16" localSheetId="7">#REF!</definedName>
    <definedName name="_KeP16">#REF!</definedName>
    <definedName name="_KeP17" localSheetId="7">#REF!</definedName>
    <definedName name="_KeP17">#REF!</definedName>
    <definedName name="_KeP18" localSheetId="7">#REF!</definedName>
    <definedName name="_KeP18">#REF!</definedName>
    <definedName name="_KeP19" localSheetId="7">#REF!</definedName>
    <definedName name="_KeP19">#REF!</definedName>
    <definedName name="_KeP2" localSheetId="7">#REF!</definedName>
    <definedName name="_KeP2">#REF!</definedName>
    <definedName name="_KeP20" localSheetId="7">#REF!</definedName>
    <definedName name="_KeP20">#REF!</definedName>
    <definedName name="_KeP21" localSheetId="7">#REF!</definedName>
    <definedName name="_KeP21">#REF!</definedName>
    <definedName name="_KeP22" localSheetId="7">#REF!</definedName>
    <definedName name="_KeP22">#REF!</definedName>
    <definedName name="_KeP23" localSheetId="7">#REF!</definedName>
    <definedName name="_KeP23">#REF!</definedName>
    <definedName name="_KeP24" localSheetId="7">#REF!</definedName>
    <definedName name="_KeP24">#REF!</definedName>
    <definedName name="_KeP25" localSheetId="7">#REF!</definedName>
    <definedName name="_KeP25">#REF!</definedName>
    <definedName name="_KeP26" localSheetId="7">#REF!</definedName>
    <definedName name="_KeP26">#REF!</definedName>
    <definedName name="_KeP27" localSheetId="7">#REF!</definedName>
    <definedName name="_KeP27">#REF!</definedName>
    <definedName name="_KeP28" localSheetId="7">#REF!</definedName>
    <definedName name="_KeP28">#REF!</definedName>
    <definedName name="_KeP29" localSheetId="7">#REF!</definedName>
    <definedName name="_KeP29">#REF!</definedName>
    <definedName name="_KeP3" localSheetId="7">#REF!</definedName>
    <definedName name="_KeP3">#REF!</definedName>
    <definedName name="_KeP30" localSheetId="7">#REF!</definedName>
    <definedName name="_KeP30">#REF!</definedName>
    <definedName name="_KeP31" localSheetId="7">#REF!</definedName>
    <definedName name="_KeP31">#REF!</definedName>
    <definedName name="_KeP32" localSheetId="7">#REF!</definedName>
    <definedName name="_KeP32">#REF!</definedName>
    <definedName name="_KeP33" localSheetId="7">#REF!</definedName>
    <definedName name="_KeP33">#REF!</definedName>
    <definedName name="_KeP34" localSheetId="7">#REF!</definedName>
    <definedName name="_KeP34">#REF!</definedName>
    <definedName name="_KeP35" localSheetId="7">#REF!</definedName>
    <definedName name="_KeP35">#REF!</definedName>
    <definedName name="_KeP36" localSheetId="7">#REF!</definedName>
    <definedName name="_KeP36">#REF!</definedName>
    <definedName name="_KeP37" localSheetId="7">#REF!</definedName>
    <definedName name="_KeP37">#REF!</definedName>
    <definedName name="_KeP38" localSheetId="7">#REF!</definedName>
    <definedName name="_KeP38">#REF!</definedName>
    <definedName name="_KeP39" localSheetId="7">#REF!</definedName>
    <definedName name="_KeP39">#REF!</definedName>
    <definedName name="_KeP4" localSheetId="7">#REF!</definedName>
    <definedName name="_KeP4">#REF!</definedName>
    <definedName name="_KeP40" localSheetId="7">#REF!</definedName>
    <definedName name="_KeP40">#REF!</definedName>
    <definedName name="_KeP41" localSheetId="7">#REF!</definedName>
    <definedName name="_KeP41">#REF!</definedName>
    <definedName name="_KeP42" localSheetId="7">#REF!</definedName>
    <definedName name="_KeP42">#REF!</definedName>
    <definedName name="_KeP43" localSheetId="7">#REF!</definedName>
    <definedName name="_KeP43">#REF!</definedName>
    <definedName name="_KeP44" localSheetId="7">#REF!</definedName>
    <definedName name="_KeP44">#REF!</definedName>
    <definedName name="_KeP45" localSheetId="7">#REF!</definedName>
    <definedName name="_KeP45">#REF!</definedName>
    <definedName name="_KeP46" localSheetId="7">#REF!</definedName>
    <definedName name="_KeP46">#REF!</definedName>
    <definedName name="_KeP47" localSheetId="7">#REF!</definedName>
    <definedName name="_KeP47">#REF!</definedName>
    <definedName name="_KeP48" localSheetId="7">#REF!</definedName>
    <definedName name="_KeP48">#REF!</definedName>
    <definedName name="_KeP49" localSheetId="7">#REF!</definedName>
    <definedName name="_KeP49">#REF!</definedName>
    <definedName name="_KeP5" localSheetId="7">#REF!</definedName>
    <definedName name="_KeP5">#REF!</definedName>
    <definedName name="_KeP50" localSheetId="7">#REF!</definedName>
    <definedName name="_KeP50">#REF!</definedName>
    <definedName name="_KeP51" localSheetId="7">#REF!</definedName>
    <definedName name="_KeP51">#REF!</definedName>
    <definedName name="_KeP52" localSheetId="7">#REF!</definedName>
    <definedName name="_KeP52">#REF!</definedName>
    <definedName name="_KeP53" localSheetId="7">#REF!</definedName>
    <definedName name="_KeP53">#REF!</definedName>
    <definedName name="_KeP54" localSheetId="7">#REF!</definedName>
    <definedName name="_KeP54">#REF!</definedName>
    <definedName name="_KeP55" localSheetId="7">#REF!</definedName>
    <definedName name="_KeP55">#REF!</definedName>
    <definedName name="_KeP56" localSheetId="7">#REF!</definedName>
    <definedName name="_KeP56">#REF!</definedName>
    <definedName name="_KeP57" localSheetId="7">#REF!</definedName>
    <definedName name="_KeP57">#REF!</definedName>
    <definedName name="_KeP58" localSheetId="7">#REF!</definedName>
    <definedName name="_KeP58">#REF!</definedName>
    <definedName name="_KeP59" localSheetId="7">#REF!</definedName>
    <definedName name="_KeP59">#REF!</definedName>
    <definedName name="_KeP6" localSheetId="7">#REF!</definedName>
    <definedName name="_KeP6">#REF!</definedName>
    <definedName name="_KeP60" localSheetId="7">#REF!</definedName>
    <definedName name="_KeP60">#REF!</definedName>
    <definedName name="_KeP61" localSheetId="7">#REF!</definedName>
    <definedName name="_KeP61">#REF!</definedName>
    <definedName name="_KeP62" localSheetId="7">#REF!</definedName>
    <definedName name="_KeP62">#REF!</definedName>
    <definedName name="_KeP63" localSheetId="7">#REF!</definedName>
    <definedName name="_KeP63">#REF!</definedName>
    <definedName name="_KeP64" localSheetId="7">#REF!</definedName>
    <definedName name="_KeP64">#REF!</definedName>
    <definedName name="_KeP65" localSheetId="7">#REF!</definedName>
    <definedName name="_KeP65">#REF!</definedName>
    <definedName name="_KeP66" localSheetId="7">#REF!</definedName>
    <definedName name="_KeP66">#REF!</definedName>
    <definedName name="_KeP67" localSheetId="7">#REF!</definedName>
    <definedName name="_KeP67">#REF!</definedName>
    <definedName name="_KeP68" localSheetId="7">#REF!</definedName>
    <definedName name="_KeP68">#REF!</definedName>
    <definedName name="_KeP7" localSheetId="7">#REF!</definedName>
    <definedName name="_KeP7">#REF!</definedName>
    <definedName name="_KeP8" localSheetId="7">#REF!</definedName>
    <definedName name="_KeP8">#REF!</definedName>
    <definedName name="_KeP9" localSheetId="7">#REF!</definedName>
    <definedName name="_KeP9">#REF!</definedName>
    <definedName name="_Key1" localSheetId="7" hidden="1">#REF!</definedName>
    <definedName name="_Key1" hidden="1">#REF!</definedName>
    <definedName name="_Key2" localSheetId="7" hidden="1">#REF!</definedName>
    <definedName name="_Key2" hidden="1">#REF!</definedName>
    <definedName name="_LinkPic_37248C7B3E124066B287771A302E1C81">'[4]average price'!$A$2:$C$14</definedName>
    <definedName name="_LinkPic_475A41B23F8C467F86010210B21E5B4B">'[4]05年预售率'!$J$54</definedName>
    <definedName name="_LinkPic_54F4C4D08A3849E3ACB68735C6A69B59">'[4]05年预售率'!$H$41:$I$61</definedName>
    <definedName name="_LinkPic_55685CE3DB214FBCA36C229AC2B53A5F">'[5]company operations'!$N$22</definedName>
    <definedName name="_LinkPic_5AE27CE1EA194B7E832D79E4D6C5F500">'[4]average price'!$B$2:$C$14</definedName>
    <definedName name="_LinkPic_9C96745DAFF347DF99F7FD42DC5A12C3">'[4]2006年宏观调控对绿城的影响'!$A$21:$H$26</definedName>
    <definedName name="_LinkPic_A9A5B9F7B9204F1F8DEAA14267FF4D7B">'[4]05年预售率'!$H$41:$Q$50</definedName>
    <definedName name="_LinkPic_B0371C0C610B4337A172E08CD9201342">[5]hangzhou2!$A$42:$D$52</definedName>
    <definedName name="_Order1" hidden="1">255</definedName>
    <definedName name="_Order2" hidden="1">255</definedName>
    <definedName name="_Regression_Out" localSheetId="8" hidden="1">#REF!</definedName>
    <definedName name="_Regression_Out" localSheetId="7" hidden="1">#REF!</definedName>
    <definedName name="_Regression_Out" hidden="1">#REF!</definedName>
    <definedName name="_Regression_X" localSheetId="8" hidden="1">#REF!</definedName>
    <definedName name="_Regression_X" localSheetId="7" hidden="1">#REF!</definedName>
    <definedName name="_Regression_X" hidden="1">#REF!</definedName>
    <definedName name="_Regression_Y" localSheetId="8" hidden="1">#REF!</definedName>
    <definedName name="_Regression_Y" localSheetId="7" hidden="1">#REF!</definedName>
    <definedName name="_Regression_Y" hidden="1">#REF!</definedName>
    <definedName name="_Sort" localSheetId="7" hidden="1">#REF!</definedName>
    <definedName name="_Sort" hidden="1">#REF!</definedName>
    <definedName name="_Table2_In1" localSheetId="7" hidden="1">#REF!</definedName>
    <definedName name="_Table2_In1" hidden="1">#REF!</definedName>
    <definedName name="_Table2_In2" localSheetId="7" hidden="1">#REF!</definedName>
    <definedName name="_Table2_In2" hidden="1">#REF!</definedName>
    <definedName name="_Table2_Out" localSheetId="7" hidden="1">#REF!</definedName>
    <definedName name="_Table2_Out" hidden="1">#REF!</definedName>
    <definedName name="_Table3_In2" localSheetId="7" hidden="1">#REF!</definedName>
    <definedName name="_Table3_In2" hidden="1">#REF!</definedName>
    <definedName name="base">[6]Setting!$S$20</definedName>
    <definedName name="baseyear">[7]Setting!$S$20</definedName>
    <definedName name="BLPH1" localSheetId="8" hidden="1">#REF!</definedName>
    <definedName name="BLPH1" localSheetId="7" hidden="1">#REF!</definedName>
    <definedName name="BLPH1" hidden="1">#REF!</definedName>
    <definedName name="BS_Account_payable" localSheetId="8">[3]Control!#REF!</definedName>
    <definedName name="BS_Account_payable" localSheetId="7">[3]Control!#REF!</definedName>
    <definedName name="BS_Account_payable">[3]Control!#REF!</definedName>
    <definedName name="BS_Account_receivable" localSheetId="8">[3]Control!#REF!</definedName>
    <definedName name="BS_Account_receivable" localSheetId="7">[3]Control!#REF!</definedName>
    <definedName name="BS_Account_receivable">[3]Control!#REF!</definedName>
    <definedName name="BS_Advance_to_affiliates" localSheetId="7">[3]Control!#REF!</definedName>
    <definedName name="BS_Advance_to_affiliates">[3]Control!#REF!</definedName>
    <definedName name="BS_amount_due_to_intercompanies" localSheetId="7">[3]Control!#REF!</definedName>
    <definedName name="BS_amount_due_to_intercompanies">[3]Control!#REF!</definedName>
    <definedName name="BS_bank_debt_net_change" localSheetId="7">'[3]Bank Debt'!#REF!</definedName>
    <definedName name="BS_bank_debt_net_change">'[3]Bank Debt'!#REF!</definedName>
    <definedName name="BS_liabilites_plus_shareholders__equity" localSheetId="7">[3]Control!#REF!</definedName>
    <definedName name="BS_liabilites_plus_shareholders__equity">[3]Control!#REF!</definedName>
    <definedName name="CapIncP1" localSheetId="8">#REF!</definedName>
    <definedName name="CapIncP1" localSheetId="7">#REF!</definedName>
    <definedName name="CapIncP1">#REF!</definedName>
    <definedName name="CapIncP10" localSheetId="8">#REF!</definedName>
    <definedName name="CapIncP10" localSheetId="7">#REF!</definedName>
    <definedName name="CapIncP10">#REF!</definedName>
    <definedName name="CapIncP11" localSheetId="8">#REF!</definedName>
    <definedName name="CapIncP11" localSheetId="7">#REF!</definedName>
    <definedName name="CapIncP11">#REF!</definedName>
    <definedName name="CapIncP12" localSheetId="7">#REF!</definedName>
    <definedName name="CapIncP12">#REF!</definedName>
    <definedName name="CapIncP13" localSheetId="7">#REF!</definedName>
    <definedName name="CapIncP13">#REF!</definedName>
    <definedName name="CapIncP14" localSheetId="7">#REF!</definedName>
    <definedName name="CapIncP14">#REF!</definedName>
    <definedName name="CapIncP15" localSheetId="7">#REF!</definedName>
    <definedName name="CapIncP15">#REF!</definedName>
    <definedName name="CapIncP16" localSheetId="7">#REF!</definedName>
    <definedName name="CapIncP16">#REF!</definedName>
    <definedName name="CapIncP17" localSheetId="7">#REF!</definedName>
    <definedName name="CapIncP17">#REF!</definedName>
    <definedName name="CapIncP18" localSheetId="7">#REF!</definedName>
    <definedName name="CapIncP18">#REF!</definedName>
    <definedName name="CapIncP19" localSheetId="7">#REF!</definedName>
    <definedName name="CapIncP19">#REF!</definedName>
    <definedName name="CapIncP2" localSheetId="7">#REF!</definedName>
    <definedName name="CapIncP2">#REF!</definedName>
    <definedName name="CapIncP20" localSheetId="7">#REF!</definedName>
    <definedName name="CapIncP20">#REF!</definedName>
    <definedName name="CapIncP21" localSheetId="7">#REF!</definedName>
    <definedName name="CapIncP21">#REF!</definedName>
    <definedName name="CapIncP22" localSheetId="7">#REF!</definedName>
    <definedName name="CapIncP22">#REF!</definedName>
    <definedName name="CapIncP23" localSheetId="7">#REF!</definedName>
    <definedName name="CapIncP23">#REF!</definedName>
    <definedName name="CapIncP24" localSheetId="7">#REF!</definedName>
    <definedName name="CapIncP24">#REF!</definedName>
    <definedName name="CapIncP25" localSheetId="7">#REF!</definedName>
    <definedName name="CapIncP25">#REF!</definedName>
    <definedName name="CapIncP26" localSheetId="7">#REF!</definedName>
    <definedName name="CapIncP26">#REF!</definedName>
    <definedName name="CapIncP27" localSheetId="7">#REF!</definedName>
    <definedName name="CapIncP27">#REF!</definedName>
    <definedName name="CapIncP28" localSheetId="7">#REF!</definedName>
    <definedName name="CapIncP28">#REF!</definedName>
    <definedName name="CapIncP29" localSheetId="7">#REF!</definedName>
    <definedName name="CapIncP29">#REF!</definedName>
    <definedName name="CapIncP3" localSheetId="7">#REF!</definedName>
    <definedName name="CapIncP3">#REF!</definedName>
    <definedName name="CapIncP30" localSheetId="7">#REF!</definedName>
    <definedName name="CapIncP30">#REF!</definedName>
    <definedName name="CapIncP31" localSheetId="7">#REF!</definedName>
    <definedName name="CapIncP31">#REF!</definedName>
    <definedName name="CapIncP32" localSheetId="7">#REF!</definedName>
    <definedName name="CapIncP32">#REF!</definedName>
    <definedName name="CapIncP33" localSheetId="7">#REF!</definedName>
    <definedName name="CapIncP33">#REF!</definedName>
    <definedName name="CapIncP34" localSheetId="7">#REF!</definedName>
    <definedName name="CapIncP34">#REF!</definedName>
    <definedName name="CapIncP35" localSheetId="7">#REF!</definedName>
    <definedName name="CapIncP35">#REF!</definedName>
    <definedName name="CapIncP36" localSheetId="7">#REF!</definedName>
    <definedName name="CapIncP36">#REF!</definedName>
    <definedName name="CapIncP37" localSheetId="7">#REF!</definedName>
    <definedName name="CapIncP37">#REF!</definedName>
    <definedName name="CapIncP38" localSheetId="7">#REF!</definedName>
    <definedName name="CapIncP38">#REF!</definedName>
    <definedName name="CapIncP39" localSheetId="7">#REF!</definedName>
    <definedName name="CapIncP39">#REF!</definedName>
    <definedName name="CapIncP4" localSheetId="7">#REF!</definedName>
    <definedName name="CapIncP4">#REF!</definedName>
    <definedName name="CapIncP40" localSheetId="7">#REF!</definedName>
    <definedName name="CapIncP40">#REF!</definedName>
    <definedName name="CapIncP41" localSheetId="7">#REF!</definedName>
    <definedName name="CapIncP41">#REF!</definedName>
    <definedName name="CapIncP42" localSheetId="7">#REF!</definedName>
    <definedName name="CapIncP42">#REF!</definedName>
    <definedName name="CapIncP43" localSheetId="7">#REF!</definedName>
    <definedName name="CapIncP43">#REF!</definedName>
    <definedName name="CapIncP44" localSheetId="7">#REF!</definedName>
    <definedName name="CapIncP44">#REF!</definedName>
    <definedName name="CapIncP45" localSheetId="7">#REF!</definedName>
    <definedName name="CapIncP45">#REF!</definedName>
    <definedName name="CapIncP46" localSheetId="7">#REF!</definedName>
    <definedName name="CapIncP46">#REF!</definedName>
    <definedName name="CapIncP47" localSheetId="7">#REF!</definedName>
    <definedName name="CapIncP47">#REF!</definedName>
    <definedName name="CapIncP48" localSheetId="7">#REF!</definedName>
    <definedName name="CapIncP48">#REF!</definedName>
    <definedName name="CapIncP49" localSheetId="7">#REF!</definedName>
    <definedName name="CapIncP49">#REF!</definedName>
    <definedName name="CapIncP5" localSheetId="7">#REF!</definedName>
    <definedName name="CapIncP5">#REF!</definedName>
    <definedName name="CapIncP50" localSheetId="7">#REF!</definedName>
    <definedName name="CapIncP50">#REF!</definedName>
    <definedName name="CapIncP51" localSheetId="7">#REF!</definedName>
    <definedName name="CapIncP51">#REF!</definedName>
    <definedName name="CapIncP52" localSheetId="7">#REF!</definedName>
    <definedName name="CapIncP52">#REF!</definedName>
    <definedName name="CapIncP53" localSheetId="7">#REF!</definedName>
    <definedName name="CapIncP53">#REF!</definedName>
    <definedName name="CapIncP54" localSheetId="7">#REF!</definedName>
    <definedName name="CapIncP54">#REF!</definedName>
    <definedName name="CapIncP55" localSheetId="7">#REF!</definedName>
    <definedName name="CapIncP55">#REF!</definedName>
    <definedName name="CapIncP56" localSheetId="7">#REF!</definedName>
    <definedName name="CapIncP56">#REF!</definedName>
    <definedName name="CapIncP57" localSheetId="7">#REF!</definedName>
    <definedName name="CapIncP57">#REF!</definedName>
    <definedName name="CapIncP58" localSheetId="7">#REF!</definedName>
    <definedName name="CapIncP58">#REF!</definedName>
    <definedName name="CapIncP59" localSheetId="7">#REF!</definedName>
    <definedName name="CapIncP59">#REF!</definedName>
    <definedName name="CapIncP6" localSheetId="7">#REF!</definedName>
    <definedName name="CapIncP6">#REF!</definedName>
    <definedName name="CapIncP60" localSheetId="7">#REF!</definedName>
    <definedName name="CapIncP60">#REF!</definedName>
    <definedName name="CapIncP61" localSheetId="7">#REF!</definedName>
    <definedName name="CapIncP61">#REF!</definedName>
    <definedName name="CapIncP62" localSheetId="7">#REF!</definedName>
    <definedName name="CapIncP62">#REF!</definedName>
    <definedName name="CapIncP63" localSheetId="7">#REF!</definedName>
    <definedName name="CapIncP63">#REF!</definedName>
    <definedName name="CapIncP64" localSheetId="7">#REF!</definedName>
    <definedName name="CapIncP64">#REF!</definedName>
    <definedName name="CapIncP65" localSheetId="7">#REF!</definedName>
    <definedName name="CapIncP65">#REF!</definedName>
    <definedName name="CapIncP66" localSheetId="7">#REF!</definedName>
    <definedName name="CapIncP66">#REF!</definedName>
    <definedName name="CapIncP67" localSheetId="7">#REF!</definedName>
    <definedName name="CapIncP67">#REF!</definedName>
    <definedName name="CapIncP68" localSheetId="7">#REF!</definedName>
    <definedName name="CapIncP68">#REF!</definedName>
    <definedName name="CapIncP7" localSheetId="7">#REF!</definedName>
    <definedName name="CapIncP7">#REF!</definedName>
    <definedName name="CapIncP8" localSheetId="7">#REF!</definedName>
    <definedName name="CapIncP8">#REF!</definedName>
    <definedName name="CapIncP9" localSheetId="7">#REF!</definedName>
    <definedName name="CapIncP9">#REF!</definedName>
    <definedName name="capp1" localSheetId="7">#REF!</definedName>
    <definedName name="capp1">#REF!</definedName>
    <definedName name="Capp10" localSheetId="7">#REF!</definedName>
    <definedName name="Capp10">#REF!</definedName>
    <definedName name="Capp11" localSheetId="7">#REF!</definedName>
    <definedName name="Capp11">#REF!</definedName>
    <definedName name="CapP12" localSheetId="7">#REF!</definedName>
    <definedName name="CapP12">#REF!</definedName>
    <definedName name="CapP13" localSheetId="7">#REF!</definedName>
    <definedName name="CapP13">#REF!</definedName>
    <definedName name="CapP14" localSheetId="7">#REF!</definedName>
    <definedName name="CapP14">#REF!</definedName>
    <definedName name="CapP15" localSheetId="7">#REF!</definedName>
    <definedName name="CapP15">#REF!</definedName>
    <definedName name="CapP16" localSheetId="7">#REF!</definedName>
    <definedName name="CapP16">#REF!</definedName>
    <definedName name="CapP17" localSheetId="7">#REF!</definedName>
    <definedName name="CapP17">#REF!</definedName>
    <definedName name="CapP18" localSheetId="7">#REF!</definedName>
    <definedName name="CapP18">#REF!</definedName>
    <definedName name="CapP19" localSheetId="7">#REF!</definedName>
    <definedName name="CapP19">#REF!</definedName>
    <definedName name="Capp2" localSheetId="7">#REF!</definedName>
    <definedName name="Capp2">#REF!</definedName>
    <definedName name="CapP20" localSheetId="7">#REF!</definedName>
    <definedName name="CapP20">#REF!</definedName>
    <definedName name="CapP21" localSheetId="7">#REF!</definedName>
    <definedName name="CapP21">#REF!</definedName>
    <definedName name="CapP22" localSheetId="7">#REF!</definedName>
    <definedName name="CapP22">#REF!</definedName>
    <definedName name="CapP23" localSheetId="7">#REF!</definedName>
    <definedName name="CapP23">#REF!</definedName>
    <definedName name="CapP24" localSheetId="7">#REF!</definedName>
    <definedName name="CapP24">#REF!</definedName>
    <definedName name="CapP25" localSheetId="7">#REF!</definedName>
    <definedName name="CapP25">#REF!</definedName>
    <definedName name="CapP26" localSheetId="7">#REF!</definedName>
    <definedName name="CapP26">#REF!</definedName>
    <definedName name="CapP27" localSheetId="7">#REF!</definedName>
    <definedName name="CapP27">#REF!</definedName>
    <definedName name="CapP28" localSheetId="7">#REF!</definedName>
    <definedName name="CapP28">#REF!</definedName>
    <definedName name="CapP29" localSheetId="7">#REF!</definedName>
    <definedName name="CapP29">#REF!</definedName>
    <definedName name="Capp3" localSheetId="7">#REF!</definedName>
    <definedName name="Capp3">#REF!</definedName>
    <definedName name="CapP30" localSheetId="7">#REF!</definedName>
    <definedName name="CapP30">#REF!</definedName>
    <definedName name="CapP31" localSheetId="7">#REF!</definedName>
    <definedName name="CapP31">#REF!</definedName>
    <definedName name="CapP32" localSheetId="7">#REF!</definedName>
    <definedName name="CapP32">#REF!</definedName>
    <definedName name="CapP33" localSheetId="7">#REF!</definedName>
    <definedName name="CapP33">#REF!</definedName>
    <definedName name="CapP34" localSheetId="7">#REF!</definedName>
    <definedName name="CapP34">#REF!</definedName>
    <definedName name="CAPP35" localSheetId="7">#REF!</definedName>
    <definedName name="CAPP35">#REF!</definedName>
    <definedName name="CAPP36" localSheetId="7">#REF!</definedName>
    <definedName name="CAPP36">#REF!</definedName>
    <definedName name="CAPP37" localSheetId="7">#REF!</definedName>
    <definedName name="CAPP37">#REF!</definedName>
    <definedName name="CAPP38" localSheetId="7">#REF!</definedName>
    <definedName name="CAPP38">#REF!</definedName>
    <definedName name="CAPP39" localSheetId="7">#REF!</definedName>
    <definedName name="CAPP39">#REF!</definedName>
    <definedName name="Capp4" localSheetId="7">#REF!</definedName>
    <definedName name="Capp4">#REF!</definedName>
    <definedName name="CAPP40" localSheetId="7">#REF!</definedName>
    <definedName name="CAPP40">#REF!</definedName>
    <definedName name="CAPP41" localSheetId="7">#REF!</definedName>
    <definedName name="CAPP41">#REF!</definedName>
    <definedName name="CAPP42" localSheetId="7">#REF!</definedName>
    <definedName name="CAPP42">#REF!</definedName>
    <definedName name="CAPP43" localSheetId="7">#REF!</definedName>
    <definedName name="CAPP43">#REF!</definedName>
    <definedName name="CAPP44" localSheetId="7">#REF!</definedName>
    <definedName name="CAPP44">#REF!</definedName>
    <definedName name="CAPP45" localSheetId="7">#REF!</definedName>
    <definedName name="CAPP45">#REF!</definedName>
    <definedName name="CAPP46" localSheetId="7">#REF!</definedName>
    <definedName name="CAPP46">#REF!</definedName>
    <definedName name="CAPP47" localSheetId="7">#REF!</definedName>
    <definedName name="CAPP47">#REF!</definedName>
    <definedName name="CAPP48" localSheetId="7">#REF!</definedName>
    <definedName name="CAPP48">#REF!</definedName>
    <definedName name="CAPP49" localSheetId="7">#REF!</definedName>
    <definedName name="CAPP49">#REF!</definedName>
    <definedName name="Capp5" localSheetId="7">#REF!</definedName>
    <definedName name="Capp5">#REF!</definedName>
    <definedName name="CAPP50" localSheetId="7">#REF!</definedName>
    <definedName name="CAPP50">#REF!</definedName>
    <definedName name="CAPP51" localSheetId="7">#REF!</definedName>
    <definedName name="CAPP51">#REF!</definedName>
    <definedName name="CAPP52" localSheetId="7">#REF!</definedName>
    <definedName name="CAPP52">#REF!</definedName>
    <definedName name="CAPP53" localSheetId="7">#REF!</definedName>
    <definedName name="CAPP53">#REF!</definedName>
    <definedName name="CAPP54" localSheetId="7">#REF!</definedName>
    <definedName name="CAPP54">#REF!</definedName>
    <definedName name="CAPP55" localSheetId="7">#REF!</definedName>
    <definedName name="CAPP55">#REF!</definedName>
    <definedName name="CAPP56" localSheetId="7">#REF!</definedName>
    <definedName name="CAPP56">#REF!</definedName>
    <definedName name="CAPP57" localSheetId="7">#REF!</definedName>
    <definedName name="CAPP57">#REF!</definedName>
    <definedName name="CAPP58" localSheetId="7">#REF!</definedName>
    <definedName name="CAPP58">#REF!</definedName>
    <definedName name="CAPP59" localSheetId="7">#REF!</definedName>
    <definedName name="CAPP59">#REF!</definedName>
    <definedName name="Capp6" localSheetId="7">#REF!</definedName>
    <definedName name="Capp6">#REF!</definedName>
    <definedName name="CAPP60" localSheetId="7">#REF!</definedName>
    <definedName name="CAPP60">#REF!</definedName>
    <definedName name="CAPP61" localSheetId="7">#REF!</definedName>
    <definedName name="CAPP61">#REF!</definedName>
    <definedName name="CAPP62" localSheetId="7">#REF!</definedName>
    <definedName name="CAPP62">#REF!</definedName>
    <definedName name="CAPP63" localSheetId="7">#REF!</definedName>
    <definedName name="CAPP63">#REF!</definedName>
    <definedName name="CAPP64" localSheetId="7">#REF!</definedName>
    <definedName name="CAPP64">#REF!</definedName>
    <definedName name="CAPP65" localSheetId="7">#REF!</definedName>
    <definedName name="CAPP65">#REF!</definedName>
    <definedName name="CAPP66" localSheetId="7">#REF!</definedName>
    <definedName name="CAPP66">#REF!</definedName>
    <definedName name="CAPP67" localSheetId="7">#REF!</definedName>
    <definedName name="CAPP67">#REF!</definedName>
    <definedName name="CAPP68" localSheetId="7">#REF!</definedName>
    <definedName name="CAPP68">#REF!</definedName>
    <definedName name="Capp7" localSheetId="7">#REF!</definedName>
    <definedName name="Capp7">#REF!</definedName>
    <definedName name="Capp8" localSheetId="7">#REF!</definedName>
    <definedName name="Capp8">#REF!</definedName>
    <definedName name="Capp9" localSheetId="7">#REF!</definedName>
    <definedName name="Capp9">#REF!</definedName>
    <definedName name="Car_park_GFA" localSheetId="7">[3]GFA!#REF!</definedName>
    <definedName name="Car_park_GFA">[3]GFA!#REF!</definedName>
    <definedName name="dbTitle_builder">[8]G2TempSheet!$C$4</definedName>
    <definedName name="dbTitle_projectname">[8]G2TempSheet!$D$4</definedName>
    <definedName name="dbTitle_title">[8]G2TempSheet!$B$4</definedName>
    <definedName name="Delievery_Quarter" localSheetId="8">[3]Control!#REF!</definedName>
    <definedName name="Delievery_Quarter" localSheetId="7">[3]Control!#REF!</definedName>
    <definedName name="Delievery_Quarter">[3]Control!#REF!</definedName>
    <definedName name="Discount_rate_I" localSheetId="8">#REF!</definedName>
    <definedName name="Discount_rate_I" localSheetId="7">#REF!</definedName>
    <definedName name="Discount_rate_I">#REF!</definedName>
    <definedName name="Discount_rate_II" localSheetId="8">#REF!</definedName>
    <definedName name="Discount_rate_II" localSheetId="7">#REF!</definedName>
    <definedName name="Discount_rate_II">#REF!</definedName>
    <definedName name="DocType" localSheetId="8">Word</definedName>
    <definedName name="DocType" localSheetId="7">Word</definedName>
    <definedName name="DocType">Word</definedName>
    <definedName name="million">'[9]Financial highligts'!$C$39</definedName>
    <definedName name="P200_PreLATRate" localSheetId="8">[3]Control!#REF!</definedName>
    <definedName name="P200_PreLATRate" localSheetId="7">[3]Control!#REF!</definedName>
    <definedName name="P200_PreLATRate">[3]Control!#REF!</definedName>
    <definedName name="P67_PreLATRate" localSheetId="8">[3]Control!#REF!</definedName>
    <definedName name="P67_PreLATRate" localSheetId="7">[3]Control!#REF!</definedName>
    <definedName name="P67_PreLATRate">[3]Control!#REF!</definedName>
    <definedName name="P68_PreLATRate" localSheetId="8">[3]Control!#REF!</definedName>
    <definedName name="P68_PreLATRate" localSheetId="7">[3]Control!#REF!</definedName>
    <definedName name="P68_PreLATRate">[3]Control!#REF!</definedName>
    <definedName name="payable_to_third_party" localSheetId="8">[3]Control!#REF!</definedName>
    <definedName name="payable_to_third_party" localSheetId="7">[3]Control!#REF!</definedName>
    <definedName name="payable_to_third_party">[3]Control!#REF!</definedName>
    <definedName name="pbPrinterFormat">"\\nhkgc040pps1\PHKG00311 on Ne03:"</definedName>
    <definedName name="_xlnm.Print_Area" localSheetId="2">工资性费用预算!$A$1:$BD$234</definedName>
    <definedName name="receivable_from_third_party" localSheetId="8">[3]Control!#REF!</definedName>
    <definedName name="receivable_from_third_party" localSheetId="7">[3]Control!#REF!</definedName>
    <definedName name="receivable_from_third_party">[3]Control!#REF!</definedName>
    <definedName name="RMB">[10]Sheet1!$C$1</definedName>
    <definedName name="Share_Capital" localSheetId="8">[3]Control!#REF!</definedName>
    <definedName name="Share_Capital" localSheetId="7">[3]Control!#REF!</definedName>
    <definedName name="Share_Capital">[3]Control!#REF!</definedName>
    <definedName name="stakeP1" localSheetId="8">[3]Control!#REF!</definedName>
    <definedName name="stakeP1" localSheetId="7">[3]Control!#REF!</definedName>
    <definedName name="stakeP1">[3]Control!#REF!</definedName>
    <definedName name="stakeP10" localSheetId="8">[3]Control!#REF!</definedName>
    <definedName name="stakeP10" localSheetId="7">[3]Control!#REF!</definedName>
    <definedName name="stakeP10">[3]Control!#REF!</definedName>
    <definedName name="stakeP11" localSheetId="8">[3]Control!#REF!</definedName>
    <definedName name="stakeP11" localSheetId="7">[3]Control!#REF!</definedName>
    <definedName name="stakeP11">[3]Control!#REF!</definedName>
    <definedName name="stakeP12" localSheetId="7">[3]Control!#REF!</definedName>
    <definedName name="stakeP12">[3]Control!#REF!</definedName>
    <definedName name="stakeP13" localSheetId="7">[3]Control!#REF!</definedName>
    <definedName name="stakeP13">[3]Control!#REF!</definedName>
    <definedName name="stakeP14" localSheetId="7">[3]Control!#REF!</definedName>
    <definedName name="stakeP14">[3]Control!#REF!</definedName>
    <definedName name="stakeP15" localSheetId="7">[3]Control!#REF!</definedName>
    <definedName name="stakeP15">[3]Control!#REF!</definedName>
    <definedName name="stakeP16" localSheetId="7">[3]Control!#REF!</definedName>
    <definedName name="stakeP16">[3]Control!#REF!</definedName>
    <definedName name="stakeP17" localSheetId="7">[3]Control!#REF!</definedName>
    <definedName name="stakeP17">[3]Control!#REF!</definedName>
    <definedName name="stakeP18" localSheetId="7">[3]Control!#REF!</definedName>
    <definedName name="stakeP18">[3]Control!#REF!</definedName>
    <definedName name="stakeP19" localSheetId="7">[3]Control!#REF!</definedName>
    <definedName name="stakeP19">[3]Control!#REF!</definedName>
    <definedName name="stakeP2" localSheetId="7">[3]Control!#REF!</definedName>
    <definedName name="stakeP2">[3]Control!#REF!</definedName>
    <definedName name="stakeP20" localSheetId="7">[3]Control!#REF!</definedName>
    <definedName name="stakeP20">[3]Control!#REF!</definedName>
    <definedName name="stakeP21" localSheetId="7">[3]Control!#REF!</definedName>
    <definedName name="stakeP21">[3]Control!#REF!</definedName>
    <definedName name="stakeP22" localSheetId="7">[3]Control!#REF!</definedName>
    <definedName name="stakeP22">[3]Control!#REF!</definedName>
    <definedName name="stakeP23" localSheetId="7">[3]Control!#REF!</definedName>
    <definedName name="stakeP23">[3]Control!#REF!</definedName>
    <definedName name="stakeP24" localSheetId="7">[3]Control!#REF!</definedName>
    <definedName name="stakeP24">[3]Control!#REF!</definedName>
    <definedName name="stakeP25" localSheetId="7">[3]Control!#REF!</definedName>
    <definedName name="stakeP25">[3]Control!#REF!</definedName>
    <definedName name="stakeP26" localSheetId="7">[3]Control!#REF!</definedName>
    <definedName name="stakeP26">[3]Control!#REF!</definedName>
    <definedName name="stakeP27" localSheetId="7">[3]Control!#REF!</definedName>
    <definedName name="stakeP27">[3]Control!#REF!</definedName>
    <definedName name="stakeP28" localSheetId="7">[3]Control!#REF!</definedName>
    <definedName name="stakeP28">[3]Control!#REF!</definedName>
    <definedName name="stakeP29" localSheetId="7">[3]Control!#REF!</definedName>
    <definedName name="stakeP29">[3]Control!#REF!</definedName>
    <definedName name="stakeP3" localSheetId="7">[3]Control!#REF!</definedName>
    <definedName name="stakeP3">[3]Control!#REF!</definedName>
    <definedName name="stakeP30" localSheetId="7">[3]Control!#REF!</definedName>
    <definedName name="stakeP30">[3]Control!#REF!</definedName>
    <definedName name="stakeP31" localSheetId="7">[3]Control!#REF!</definedName>
    <definedName name="stakeP31">[3]Control!#REF!</definedName>
    <definedName name="stakeP32" localSheetId="7">[3]Control!#REF!</definedName>
    <definedName name="stakeP32">[3]Control!#REF!</definedName>
    <definedName name="stakeP33" localSheetId="7">[3]Control!#REF!</definedName>
    <definedName name="stakeP33">[3]Control!#REF!</definedName>
    <definedName name="stakeP34" localSheetId="7">[3]Control!#REF!</definedName>
    <definedName name="stakeP34">[3]Control!#REF!</definedName>
    <definedName name="stakeP35" localSheetId="7">[3]Control!#REF!</definedName>
    <definedName name="stakeP35">[3]Control!#REF!</definedName>
    <definedName name="stakeP36" localSheetId="7">[3]Control!#REF!</definedName>
    <definedName name="stakeP36">[3]Control!#REF!</definedName>
    <definedName name="stakeP37" localSheetId="7">[3]Control!#REF!</definedName>
    <definedName name="stakeP37">[3]Control!#REF!</definedName>
    <definedName name="stakeP38" localSheetId="7">[3]Control!#REF!</definedName>
    <definedName name="stakeP38">[3]Control!#REF!</definedName>
    <definedName name="stakeP39" localSheetId="7">[3]Control!#REF!</definedName>
    <definedName name="stakeP39">[3]Control!#REF!</definedName>
    <definedName name="stakeP4" localSheetId="7">[3]Control!#REF!</definedName>
    <definedName name="stakeP4">[3]Control!#REF!</definedName>
    <definedName name="stakeP40" localSheetId="7">[3]Control!#REF!</definedName>
    <definedName name="stakeP40">[3]Control!#REF!</definedName>
    <definedName name="stakeP41" localSheetId="7">[3]Control!#REF!</definedName>
    <definedName name="stakeP41">[3]Control!#REF!</definedName>
    <definedName name="stakeP42" localSheetId="7">[3]Control!#REF!</definedName>
    <definedName name="stakeP42">[3]Control!#REF!</definedName>
    <definedName name="stakeP43" localSheetId="7">[3]Control!#REF!</definedName>
    <definedName name="stakeP43">[3]Control!#REF!</definedName>
    <definedName name="stakeP44" localSheetId="7">[3]Control!#REF!</definedName>
    <definedName name="stakeP44">[3]Control!#REF!</definedName>
    <definedName name="stakeP45" localSheetId="7">[3]Control!#REF!</definedName>
    <definedName name="stakeP45">[3]Control!#REF!</definedName>
    <definedName name="stakeP46" localSheetId="7">[3]Control!#REF!</definedName>
    <definedName name="stakeP46">[3]Control!#REF!</definedName>
    <definedName name="stakeP47" localSheetId="7">[3]Control!#REF!</definedName>
    <definedName name="stakeP47">[3]Control!#REF!</definedName>
    <definedName name="stakeP48" localSheetId="7">[3]Control!#REF!</definedName>
    <definedName name="stakeP48">[3]Control!#REF!</definedName>
    <definedName name="stakeP49" localSheetId="7">[3]Control!#REF!</definedName>
    <definedName name="stakeP49">[3]Control!#REF!</definedName>
    <definedName name="stakeP5" localSheetId="7">[3]Control!#REF!</definedName>
    <definedName name="stakeP5">[3]Control!#REF!</definedName>
    <definedName name="stakeP50" localSheetId="7">[3]Control!#REF!</definedName>
    <definedName name="stakeP50">[3]Control!#REF!</definedName>
    <definedName name="stakeP51" localSheetId="7">[3]Control!#REF!</definedName>
    <definedName name="stakeP51">[3]Control!#REF!</definedName>
    <definedName name="stakeP52" localSheetId="7">[3]Control!#REF!</definedName>
    <definedName name="stakeP52">[3]Control!#REF!</definedName>
    <definedName name="stakeP53" localSheetId="7">[3]Control!#REF!</definedName>
    <definedName name="stakeP53">[3]Control!#REF!</definedName>
    <definedName name="stakeP54" localSheetId="7">[3]Control!#REF!</definedName>
    <definedName name="stakeP54">[3]Control!#REF!</definedName>
    <definedName name="stakeP55" localSheetId="7">[3]Control!#REF!</definedName>
    <definedName name="stakeP55">[3]Control!#REF!</definedName>
    <definedName name="stakeP56" localSheetId="7">[3]Control!#REF!</definedName>
    <definedName name="stakeP56">[3]Control!#REF!</definedName>
    <definedName name="stakeP57" localSheetId="7">[3]Control!#REF!</definedName>
    <definedName name="stakeP57">[3]Control!#REF!</definedName>
    <definedName name="stakeP58" localSheetId="7">[3]Control!#REF!</definedName>
    <definedName name="stakeP58">[3]Control!#REF!</definedName>
    <definedName name="stakeP59" localSheetId="7">[3]Control!#REF!</definedName>
    <definedName name="stakeP59">[3]Control!#REF!</definedName>
    <definedName name="stakeP6" localSheetId="7">[3]Control!#REF!</definedName>
    <definedName name="stakeP6">[3]Control!#REF!</definedName>
    <definedName name="stakeP60" localSheetId="7">[3]Control!#REF!</definedName>
    <definedName name="stakeP60">[3]Control!#REF!</definedName>
    <definedName name="stakeP61" localSheetId="7">[3]Control!#REF!</definedName>
    <definedName name="stakeP61">[3]Control!#REF!</definedName>
    <definedName name="stakeP62" localSheetId="7">[3]Control!#REF!</definedName>
    <definedName name="stakeP62">[3]Control!#REF!</definedName>
    <definedName name="stakeP63" localSheetId="7">[3]Control!#REF!</definedName>
    <definedName name="stakeP63">[3]Control!#REF!</definedName>
    <definedName name="stakeP64" localSheetId="7">[3]Control!#REF!</definedName>
    <definedName name="stakeP64">[3]Control!#REF!</definedName>
    <definedName name="stakeP65" localSheetId="7">[3]Control!#REF!</definedName>
    <definedName name="stakeP65">[3]Control!#REF!</definedName>
    <definedName name="stakeP66" localSheetId="7">[3]Control!#REF!</definedName>
    <definedName name="stakeP66">[3]Control!#REF!</definedName>
    <definedName name="stakeP67" localSheetId="7">[3]Control!#REF!</definedName>
    <definedName name="stakeP67">[3]Control!#REF!</definedName>
    <definedName name="stakeP68" localSheetId="7">[3]Control!#REF!</definedName>
    <definedName name="stakeP68">[3]Control!#REF!</definedName>
    <definedName name="stakeP7" localSheetId="7">[3]Control!#REF!</definedName>
    <definedName name="stakeP7">[3]Control!#REF!</definedName>
    <definedName name="stakeP8" localSheetId="7">[3]Control!#REF!</definedName>
    <definedName name="stakeP8">[3]Control!#REF!</definedName>
    <definedName name="stakeP9" localSheetId="7">[3]Control!#REF!</definedName>
    <definedName name="stakeP9">[3]Control!#REF!</definedName>
    <definedName name="USD">'[9]Financial highligts'!$C$40</definedName>
    <definedName name="ValuationOffset" localSheetId="8">#REF!</definedName>
    <definedName name="ValuationOffset" localSheetId="7">#REF!</definedName>
    <definedName name="ValuationOffset">#REF!</definedName>
    <definedName name="wrn.All._.Stock_10_12_14." localSheetId="8"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ll._.Stock_10_12_14."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部门">参数!$A$2:$A$12</definedName>
    <definedName name="开发间接费用">#REF!</definedName>
  </definedNames>
  <calcPr calcId="162913"/>
</workbook>
</file>

<file path=xl/calcChain.xml><?xml version="1.0" encoding="utf-8"?>
<calcChain xmlns="http://schemas.openxmlformats.org/spreadsheetml/2006/main">
  <c r="A4" i="8" l="1"/>
  <c r="A4" i="2" s="1"/>
  <c r="A4" i="9" l="1"/>
  <c r="C66" i="2"/>
  <c r="I8" i="3" l="1"/>
  <c r="J8" i="3"/>
  <c r="I9" i="3"/>
  <c r="J9" i="3"/>
  <c r="I10" i="3"/>
  <c r="J10" i="3"/>
  <c r="I11" i="3"/>
  <c r="J11" i="3"/>
  <c r="I12" i="3"/>
  <c r="J12" i="3"/>
  <c r="I13" i="3"/>
  <c r="J13" i="3"/>
  <c r="I14" i="3"/>
  <c r="J14" i="3"/>
  <c r="I15" i="3"/>
  <c r="J15" i="3"/>
  <c r="I16" i="3"/>
  <c r="J16" i="3"/>
  <c r="I17" i="3"/>
  <c r="J17" i="3"/>
  <c r="I18" i="3"/>
  <c r="J18" i="3"/>
  <c r="I19" i="3"/>
  <c r="J19" i="3"/>
  <c r="I20" i="3"/>
  <c r="J20" i="3"/>
  <c r="I21" i="3"/>
  <c r="J21" i="3"/>
  <c r="I22" i="3"/>
  <c r="J22" i="3"/>
  <c r="I23" i="3"/>
  <c r="J23" i="3"/>
  <c r="I24" i="3"/>
  <c r="J24" i="3"/>
  <c r="I25" i="3"/>
  <c r="J25" i="3"/>
  <c r="I26" i="3"/>
  <c r="J26" i="3"/>
  <c r="I27" i="3"/>
  <c r="J27" i="3"/>
  <c r="I28" i="3"/>
  <c r="J28" i="3"/>
  <c r="I29" i="3"/>
  <c r="J29" i="3"/>
  <c r="I30" i="3"/>
  <c r="J30" i="3"/>
  <c r="I31" i="3"/>
  <c r="J31" i="3"/>
  <c r="I32" i="3"/>
  <c r="J32" i="3"/>
  <c r="I33" i="3"/>
  <c r="J33" i="3"/>
  <c r="I34" i="3"/>
  <c r="J34" i="3"/>
  <c r="I35" i="3"/>
  <c r="J35" i="3"/>
  <c r="I36" i="3"/>
  <c r="J36" i="3"/>
  <c r="I37" i="3"/>
  <c r="J37" i="3"/>
  <c r="I38" i="3"/>
  <c r="J38" i="3"/>
  <c r="I39" i="3"/>
  <c r="J39" i="3"/>
  <c r="I40" i="3"/>
  <c r="J40" i="3"/>
  <c r="I41" i="3"/>
  <c r="J41" i="3"/>
  <c r="I42" i="3"/>
  <c r="J42" i="3"/>
  <c r="I43" i="3"/>
  <c r="J43" i="3"/>
  <c r="I44" i="3"/>
  <c r="J44" i="3"/>
  <c r="I45" i="3"/>
  <c r="J45" i="3"/>
  <c r="I46" i="3"/>
  <c r="J46" i="3"/>
  <c r="I47" i="3"/>
  <c r="J47" i="3"/>
  <c r="I48" i="3"/>
  <c r="J48" i="3"/>
  <c r="I49" i="3"/>
  <c r="J49" i="3"/>
  <c r="I50" i="3"/>
  <c r="J50" i="3"/>
  <c r="I51" i="3"/>
  <c r="J51" i="3"/>
  <c r="I52" i="3"/>
  <c r="J52" i="3"/>
  <c r="I53" i="3"/>
  <c r="J53" i="3"/>
  <c r="I54" i="3"/>
  <c r="J54" i="3"/>
  <c r="I55" i="3"/>
  <c r="J55" i="3"/>
  <c r="I56" i="3"/>
  <c r="J56" i="3"/>
  <c r="I57" i="3"/>
  <c r="J57" i="3"/>
  <c r="I58" i="3"/>
  <c r="J58" i="3"/>
  <c r="I59" i="3"/>
  <c r="J59" i="3"/>
  <c r="I60" i="3"/>
  <c r="J60" i="3"/>
  <c r="I61" i="3"/>
  <c r="J61" i="3"/>
  <c r="I62" i="3"/>
  <c r="J62" i="3"/>
  <c r="I63" i="3"/>
  <c r="J63" i="3"/>
  <c r="I64" i="3"/>
  <c r="J64" i="3"/>
  <c r="I65" i="3"/>
  <c r="J65" i="3"/>
  <c r="I66" i="3"/>
  <c r="J66" i="3"/>
  <c r="I67" i="3"/>
  <c r="J67" i="3"/>
  <c r="I68" i="3"/>
  <c r="J68" i="3"/>
  <c r="I69" i="3"/>
  <c r="J69" i="3"/>
  <c r="I70" i="3"/>
  <c r="J70" i="3"/>
  <c r="I71" i="3"/>
  <c r="J71" i="3"/>
  <c r="I72" i="3"/>
  <c r="J72" i="3"/>
  <c r="I73" i="3"/>
  <c r="J73" i="3"/>
  <c r="I74" i="3"/>
  <c r="J74" i="3"/>
  <c r="I75" i="3"/>
  <c r="J75" i="3"/>
  <c r="I76" i="3"/>
  <c r="J76" i="3"/>
  <c r="I77" i="3"/>
  <c r="J77" i="3"/>
  <c r="I78" i="3"/>
  <c r="J78" i="3"/>
  <c r="I79" i="3"/>
  <c r="J79" i="3"/>
  <c r="I80" i="3"/>
  <c r="J80" i="3"/>
  <c r="I81" i="3"/>
  <c r="J81" i="3"/>
  <c r="I82" i="3"/>
  <c r="J82" i="3"/>
  <c r="I83" i="3"/>
  <c r="J83" i="3"/>
  <c r="I84" i="3"/>
  <c r="J84" i="3"/>
  <c r="I85" i="3"/>
  <c r="J85" i="3"/>
  <c r="I86" i="3"/>
  <c r="J86" i="3"/>
  <c r="I87" i="3"/>
  <c r="J87" i="3"/>
  <c r="I88" i="3"/>
  <c r="J88" i="3"/>
  <c r="I89" i="3"/>
  <c r="J89" i="3"/>
  <c r="I90" i="3"/>
  <c r="J90" i="3"/>
  <c r="I91" i="3"/>
  <c r="J91" i="3"/>
  <c r="I92" i="3"/>
  <c r="J92" i="3"/>
  <c r="I93" i="3"/>
  <c r="J93" i="3"/>
  <c r="I94" i="3"/>
  <c r="J94" i="3"/>
  <c r="I95" i="3"/>
  <c r="J95" i="3"/>
  <c r="I96" i="3"/>
  <c r="J96" i="3"/>
  <c r="I97" i="3"/>
  <c r="J97" i="3"/>
  <c r="I98" i="3"/>
  <c r="J98" i="3"/>
  <c r="I99" i="3"/>
  <c r="J99" i="3"/>
  <c r="I100" i="3"/>
  <c r="J100" i="3"/>
  <c r="I101" i="3"/>
  <c r="J101" i="3"/>
  <c r="I102" i="3"/>
  <c r="J102" i="3"/>
  <c r="I103" i="3"/>
  <c r="J103" i="3"/>
  <c r="I104" i="3"/>
  <c r="J104" i="3"/>
  <c r="I105" i="3"/>
  <c r="J105" i="3"/>
  <c r="I106" i="3"/>
  <c r="J106" i="3"/>
  <c r="I107" i="3"/>
  <c r="J107" i="3"/>
  <c r="I108" i="3"/>
  <c r="J108" i="3"/>
  <c r="I109" i="3"/>
  <c r="J109" i="3"/>
  <c r="I110" i="3"/>
  <c r="J110" i="3"/>
  <c r="I111" i="3"/>
  <c r="J111" i="3"/>
  <c r="I112" i="3"/>
  <c r="J112" i="3"/>
  <c r="I113" i="3"/>
  <c r="J113" i="3"/>
  <c r="I114" i="3"/>
  <c r="J114" i="3"/>
  <c r="I115" i="3"/>
  <c r="J115" i="3"/>
  <c r="I116" i="3"/>
  <c r="J116" i="3"/>
  <c r="I117" i="3"/>
  <c r="J117" i="3"/>
  <c r="I118" i="3"/>
  <c r="J118" i="3"/>
  <c r="I119" i="3"/>
  <c r="J119" i="3"/>
  <c r="I120" i="3"/>
  <c r="J120" i="3"/>
  <c r="I121" i="3"/>
  <c r="J121" i="3"/>
  <c r="I122" i="3"/>
  <c r="J122" i="3"/>
  <c r="I123" i="3"/>
  <c r="J123" i="3"/>
  <c r="I124" i="3"/>
  <c r="J124" i="3"/>
  <c r="I125" i="3"/>
  <c r="J125" i="3"/>
  <c r="I126" i="3"/>
  <c r="J126" i="3"/>
  <c r="I127" i="3"/>
  <c r="J127" i="3"/>
  <c r="I128" i="3"/>
  <c r="J128" i="3"/>
  <c r="I129" i="3"/>
  <c r="J129" i="3"/>
  <c r="I130" i="3"/>
  <c r="J130" i="3"/>
  <c r="I131" i="3"/>
  <c r="J131" i="3"/>
  <c r="I132" i="3"/>
  <c r="J132" i="3"/>
  <c r="I133" i="3"/>
  <c r="J133" i="3"/>
  <c r="I134" i="3"/>
  <c r="J134" i="3"/>
  <c r="I135" i="3"/>
  <c r="J135" i="3"/>
  <c r="I136" i="3"/>
  <c r="J136" i="3"/>
  <c r="I137" i="3"/>
  <c r="J137" i="3"/>
  <c r="I138" i="3"/>
  <c r="J138" i="3"/>
  <c r="I139" i="3"/>
  <c r="J139" i="3"/>
  <c r="I140" i="3"/>
  <c r="J140" i="3"/>
  <c r="I141" i="3"/>
  <c r="J141" i="3"/>
  <c r="I142" i="3"/>
  <c r="J142" i="3"/>
  <c r="I143" i="3"/>
  <c r="J143" i="3"/>
  <c r="I144" i="3"/>
  <c r="J144" i="3"/>
  <c r="I145" i="3"/>
  <c r="J145" i="3"/>
  <c r="I146" i="3"/>
  <c r="J146" i="3"/>
  <c r="I147" i="3"/>
  <c r="J147" i="3"/>
  <c r="I148" i="3"/>
  <c r="J148" i="3"/>
  <c r="I149" i="3"/>
  <c r="J149" i="3"/>
  <c r="I150" i="3"/>
  <c r="J150" i="3"/>
  <c r="I151" i="3"/>
  <c r="J151" i="3"/>
  <c r="I152" i="3"/>
  <c r="J152" i="3"/>
  <c r="I153" i="3"/>
  <c r="J153" i="3"/>
  <c r="I154" i="3"/>
  <c r="J154" i="3"/>
  <c r="I155" i="3"/>
  <c r="J155" i="3"/>
  <c r="I156" i="3"/>
  <c r="J156" i="3"/>
  <c r="I157" i="3"/>
  <c r="J157" i="3"/>
  <c r="I158" i="3"/>
  <c r="J158" i="3"/>
  <c r="I159" i="3"/>
  <c r="J159" i="3"/>
  <c r="I160" i="3"/>
  <c r="J160" i="3"/>
  <c r="I161" i="3"/>
  <c r="J161" i="3"/>
  <c r="I162" i="3"/>
  <c r="J162" i="3"/>
  <c r="I163" i="3"/>
  <c r="J163" i="3"/>
  <c r="I164" i="3"/>
  <c r="J164" i="3"/>
  <c r="I165" i="3"/>
  <c r="J165" i="3"/>
  <c r="I166" i="3"/>
  <c r="J166" i="3"/>
  <c r="I167" i="3"/>
  <c r="J167" i="3"/>
  <c r="I168" i="3"/>
  <c r="J168" i="3"/>
  <c r="I169" i="3"/>
  <c r="J169" i="3"/>
  <c r="I170" i="3"/>
  <c r="J170" i="3"/>
  <c r="I171" i="3"/>
  <c r="J171" i="3"/>
  <c r="I172" i="3"/>
  <c r="J172" i="3"/>
  <c r="I173" i="3"/>
  <c r="J173" i="3"/>
  <c r="I174" i="3"/>
  <c r="J174" i="3"/>
  <c r="I175" i="3"/>
  <c r="J175" i="3"/>
  <c r="I176" i="3"/>
  <c r="J176" i="3"/>
  <c r="I177" i="3"/>
  <c r="J177" i="3"/>
  <c r="I178" i="3"/>
  <c r="J178" i="3"/>
  <c r="I179" i="3"/>
  <c r="J179" i="3"/>
  <c r="I180" i="3"/>
  <c r="J180" i="3"/>
  <c r="I181" i="3"/>
  <c r="J181" i="3"/>
  <c r="I182" i="3"/>
  <c r="J182" i="3"/>
  <c r="I183" i="3"/>
  <c r="J183" i="3"/>
  <c r="I184" i="3"/>
  <c r="J184" i="3"/>
  <c r="I185" i="3"/>
  <c r="J185" i="3"/>
  <c r="I186" i="3"/>
  <c r="J186" i="3"/>
  <c r="I187" i="3"/>
  <c r="J187" i="3"/>
  <c r="I188" i="3"/>
  <c r="J188" i="3"/>
  <c r="I189" i="3"/>
  <c r="J189" i="3"/>
  <c r="I190" i="3"/>
  <c r="J190" i="3"/>
  <c r="I191" i="3"/>
  <c r="J191" i="3"/>
  <c r="I192" i="3"/>
  <c r="J192" i="3"/>
  <c r="I193" i="3"/>
  <c r="J193" i="3"/>
  <c r="I194" i="3"/>
  <c r="J194" i="3"/>
  <c r="I195" i="3"/>
  <c r="J195" i="3"/>
  <c r="I196" i="3"/>
  <c r="J196" i="3"/>
  <c r="I197" i="3"/>
  <c r="J197" i="3"/>
  <c r="I198" i="3"/>
  <c r="J198" i="3"/>
  <c r="I199" i="3"/>
  <c r="J199" i="3"/>
  <c r="I200" i="3"/>
  <c r="J200" i="3"/>
  <c r="I201" i="3"/>
  <c r="J201" i="3"/>
  <c r="I202" i="3"/>
  <c r="J202" i="3"/>
  <c r="I203" i="3"/>
  <c r="J203" i="3"/>
  <c r="I204" i="3"/>
  <c r="J204" i="3"/>
  <c r="I205" i="3"/>
  <c r="J205" i="3"/>
  <c r="I206" i="3"/>
  <c r="J206" i="3"/>
  <c r="J7" i="3"/>
  <c r="N7" i="3" s="1"/>
  <c r="I7" i="3"/>
  <c r="B205" i="7" l="1"/>
  <c r="F205" i="7" s="1"/>
  <c r="B206" i="7"/>
  <c r="B207" i="7"/>
  <c r="F207" i="7" s="1"/>
  <c r="B208" i="7"/>
  <c r="F208" i="7" s="1"/>
  <c r="B209" i="7"/>
  <c r="F209" i="7" s="1"/>
  <c r="B210" i="7"/>
  <c r="F210" i="7" s="1"/>
  <c r="G205" i="7"/>
  <c r="H205" i="7"/>
  <c r="I205" i="7"/>
  <c r="J205" i="7"/>
  <c r="K205" i="7"/>
  <c r="L205" i="7"/>
  <c r="M205" i="7"/>
  <c r="N205" i="7"/>
  <c r="O205" i="7"/>
  <c r="P205" i="7"/>
  <c r="Q205" i="7"/>
  <c r="R205" i="7"/>
  <c r="T205" i="7"/>
  <c r="U205" i="7"/>
  <c r="V205" i="7"/>
  <c r="W205" i="7"/>
  <c r="X205" i="7"/>
  <c r="Y205" i="7"/>
  <c r="Z205" i="7"/>
  <c r="AA205" i="7"/>
  <c r="AB205" i="7"/>
  <c r="AC205" i="7"/>
  <c r="AD205" i="7"/>
  <c r="AE205" i="7"/>
  <c r="AF205" i="7"/>
  <c r="AG205" i="7"/>
  <c r="AI205" i="7"/>
  <c r="AJ205" i="7"/>
  <c r="AK205" i="7"/>
  <c r="AL205" i="7"/>
  <c r="AM205" i="7"/>
  <c r="AN205" i="7"/>
  <c r="AO205" i="7"/>
  <c r="AP205" i="7"/>
  <c r="AQ205" i="7"/>
  <c r="AR205" i="7"/>
  <c r="AS205" i="7"/>
  <c r="AT205" i="7"/>
  <c r="AU205" i="7"/>
  <c r="AV205" i="7"/>
  <c r="AW205" i="7"/>
  <c r="AY205" i="7"/>
  <c r="BE205" i="7"/>
  <c r="BF205" i="7"/>
  <c r="BG205" i="7"/>
  <c r="BH205" i="7"/>
  <c r="BI205" i="7"/>
  <c r="BM205" i="7"/>
  <c r="BN205" i="7"/>
  <c r="BO205" i="7"/>
  <c r="BP205" i="7"/>
  <c r="BR205" i="7"/>
  <c r="BS205" i="7"/>
  <c r="BT205" i="7"/>
  <c r="BV205" i="7"/>
  <c r="BW205" i="7"/>
  <c r="BX205" i="7"/>
  <c r="BZ205" i="7"/>
  <c r="CA205" i="7"/>
  <c r="CB205" i="7"/>
  <c r="CD205" i="7"/>
  <c r="CE205" i="7"/>
  <c r="CF205" i="7"/>
  <c r="CG205" i="7"/>
  <c r="CH205" i="7"/>
  <c r="CI205" i="7"/>
  <c r="CJ205" i="7"/>
  <c r="CK205" i="7"/>
  <c r="CL205" i="7"/>
  <c r="CM205" i="7"/>
  <c r="CN205" i="7"/>
  <c r="CO205" i="7"/>
  <c r="CP205" i="7"/>
  <c r="CR205" i="7"/>
  <c r="CS205" i="7"/>
  <c r="CT205" i="7"/>
  <c r="CU205" i="7"/>
  <c r="CV205" i="7"/>
  <c r="CW205" i="7"/>
  <c r="CX205" i="7"/>
  <c r="CY205" i="7"/>
  <c r="CZ205" i="7"/>
  <c r="DA205" i="7"/>
  <c r="DB205" i="7"/>
  <c r="DC205" i="7"/>
  <c r="DD205" i="7"/>
  <c r="DF205" i="7"/>
  <c r="DG205" i="7"/>
  <c r="DH205" i="7"/>
  <c r="DI205" i="7"/>
  <c r="DJ205" i="7"/>
  <c r="DK205" i="7"/>
  <c r="DL205" i="7"/>
  <c r="G206" i="7"/>
  <c r="H206" i="7"/>
  <c r="I206" i="7"/>
  <c r="J206" i="7"/>
  <c r="K206" i="7"/>
  <c r="L206" i="7"/>
  <c r="M206" i="7"/>
  <c r="N206" i="7"/>
  <c r="O206" i="7"/>
  <c r="P206" i="7"/>
  <c r="Q206" i="7"/>
  <c r="R206" i="7"/>
  <c r="V206" i="7"/>
  <c r="W206" i="7"/>
  <c r="X206" i="7"/>
  <c r="Y206" i="7"/>
  <c r="Z206" i="7"/>
  <c r="AA206" i="7"/>
  <c r="AB206" i="7"/>
  <c r="AC206" i="7"/>
  <c r="AD206" i="7"/>
  <c r="AE206" i="7"/>
  <c r="AF206" i="7"/>
  <c r="AG206" i="7"/>
  <c r="AJ206" i="7"/>
  <c r="AL206" i="7"/>
  <c r="AM206" i="7"/>
  <c r="AN206" i="7"/>
  <c r="AO206" i="7"/>
  <c r="AP206" i="7"/>
  <c r="AQ206" i="7"/>
  <c r="AR206" i="7"/>
  <c r="AS206" i="7"/>
  <c r="AT206" i="7"/>
  <c r="AU206" i="7"/>
  <c r="AV206" i="7"/>
  <c r="AW206" i="7"/>
  <c r="BE206" i="7"/>
  <c r="BF206" i="7"/>
  <c r="BG206" i="7"/>
  <c r="BH206" i="7"/>
  <c r="BI206" i="7"/>
  <c r="BM206" i="7"/>
  <c r="BN206" i="7"/>
  <c r="BO206" i="7"/>
  <c r="BP206" i="7"/>
  <c r="BR206" i="7"/>
  <c r="BS206" i="7"/>
  <c r="BT206" i="7"/>
  <c r="BV206" i="7"/>
  <c r="BW206" i="7"/>
  <c r="BX206" i="7"/>
  <c r="BZ206" i="7"/>
  <c r="CA206" i="7"/>
  <c r="CB206" i="7"/>
  <c r="CD206" i="7"/>
  <c r="CE206" i="7"/>
  <c r="CF206" i="7"/>
  <c r="CG206" i="7"/>
  <c r="CH206" i="7"/>
  <c r="CI206" i="7"/>
  <c r="CJ206" i="7"/>
  <c r="CK206" i="7"/>
  <c r="CL206" i="7"/>
  <c r="CM206" i="7"/>
  <c r="CN206" i="7"/>
  <c r="CO206" i="7"/>
  <c r="CP206" i="7"/>
  <c r="CR206" i="7"/>
  <c r="CS206" i="7"/>
  <c r="CT206" i="7"/>
  <c r="CU206" i="7"/>
  <c r="CV206" i="7"/>
  <c r="CW206" i="7"/>
  <c r="CX206" i="7"/>
  <c r="CY206" i="7"/>
  <c r="CZ206" i="7"/>
  <c r="DA206" i="7"/>
  <c r="DB206" i="7"/>
  <c r="DC206" i="7"/>
  <c r="DD206" i="7"/>
  <c r="DF206" i="7"/>
  <c r="DG206" i="7"/>
  <c r="DH206" i="7"/>
  <c r="DI206" i="7"/>
  <c r="DJ206" i="7"/>
  <c r="DK206" i="7"/>
  <c r="DL206" i="7"/>
  <c r="G207" i="7"/>
  <c r="H207" i="7"/>
  <c r="I207" i="7"/>
  <c r="J207" i="7"/>
  <c r="K207" i="7"/>
  <c r="L207" i="7"/>
  <c r="M207" i="7"/>
  <c r="N207" i="7"/>
  <c r="O207" i="7"/>
  <c r="P207" i="7"/>
  <c r="Q207" i="7"/>
  <c r="R207" i="7"/>
  <c r="T207" i="7"/>
  <c r="U207" i="7"/>
  <c r="V207" i="7"/>
  <c r="W207" i="7"/>
  <c r="X207" i="7"/>
  <c r="Y207" i="7"/>
  <c r="Z207" i="7"/>
  <c r="AA207" i="7"/>
  <c r="AB207" i="7"/>
  <c r="AC207" i="7"/>
  <c r="AD207" i="7"/>
  <c r="AE207" i="7"/>
  <c r="AF207" i="7"/>
  <c r="AG207" i="7"/>
  <c r="AI207" i="7"/>
  <c r="AJ207" i="7"/>
  <c r="AK207" i="7"/>
  <c r="AL207" i="7"/>
  <c r="AM207" i="7"/>
  <c r="AN207" i="7"/>
  <c r="AO207" i="7"/>
  <c r="AP207" i="7"/>
  <c r="AQ207" i="7"/>
  <c r="AR207" i="7"/>
  <c r="AS207" i="7"/>
  <c r="AT207" i="7"/>
  <c r="AU207" i="7"/>
  <c r="AV207" i="7"/>
  <c r="AW207" i="7"/>
  <c r="AY207" i="7"/>
  <c r="BE207" i="7"/>
  <c r="BF207" i="7"/>
  <c r="BG207" i="7"/>
  <c r="BH207" i="7"/>
  <c r="BI207" i="7"/>
  <c r="BM207" i="7"/>
  <c r="BN207" i="7"/>
  <c r="BO207" i="7"/>
  <c r="BP207" i="7"/>
  <c r="BR207" i="7"/>
  <c r="BS207" i="7"/>
  <c r="BT207" i="7"/>
  <c r="BV207" i="7"/>
  <c r="BW207" i="7"/>
  <c r="BX207" i="7"/>
  <c r="BZ207" i="7"/>
  <c r="CA207" i="7"/>
  <c r="CB207" i="7"/>
  <c r="CD207" i="7"/>
  <c r="CE207" i="7"/>
  <c r="CF207" i="7"/>
  <c r="CG207" i="7"/>
  <c r="CH207" i="7"/>
  <c r="CI207" i="7"/>
  <c r="CJ207" i="7"/>
  <c r="CK207" i="7"/>
  <c r="CL207" i="7"/>
  <c r="CM207" i="7"/>
  <c r="CN207" i="7"/>
  <c r="CO207" i="7"/>
  <c r="CP207" i="7"/>
  <c r="CR207" i="7"/>
  <c r="CS207" i="7"/>
  <c r="CT207" i="7"/>
  <c r="CU207" i="7"/>
  <c r="CV207" i="7"/>
  <c r="CW207" i="7"/>
  <c r="CX207" i="7"/>
  <c r="CY207" i="7"/>
  <c r="CZ207" i="7"/>
  <c r="DA207" i="7"/>
  <c r="DB207" i="7"/>
  <c r="DC207" i="7"/>
  <c r="DD207" i="7"/>
  <c r="DF207" i="7"/>
  <c r="DG207" i="7"/>
  <c r="DH207" i="7"/>
  <c r="DI207" i="7"/>
  <c r="DJ207" i="7"/>
  <c r="DK207" i="7"/>
  <c r="DL207" i="7"/>
  <c r="G208" i="7"/>
  <c r="H208" i="7"/>
  <c r="I208" i="7"/>
  <c r="J208" i="7"/>
  <c r="K208" i="7"/>
  <c r="L208" i="7"/>
  <c r="M208" i="7"/>
  <c r="N208" i="7"/>
  <c r="O208" i="7"/>
  <c r="P208" i="7"/>
  <c r="Q208" i="7"/>
  <c r="R208" i="7"/>
  <c r="V208" i="7"/>
  <c r="W208" i="7"/>
  <c r="X208" i="7"/>
  <c r="Y208" i="7"/>
  <c r="Z208" i="7"/>
  <c r="AA208" i="7"/>
  <c r="AB208" i="7"/>
  <c r="AC208" i="7"/>
  <c r="AD208" i="7"/>
  <c r="AE208" i="7"/>
  <c r="AF208" i="7"/>
  <c r="AG208" i="7"/>
  <c r="AI208" i="7"/>
  <c r="AK208" i="7"/>
  <c r="AL208" i="7"/>
  <c r="AM208" i="7"/>
  <c r="AN208" i="7"/>
  <c r="AO208" i="7"/>
  <c r="AP208" i="7"/>
  <c r="AQ208" i="7"/>
  <c r="AR208" i="7"/>
  <c r="AS208" i="7"/>
  <c r="AT208" i="7"/>
  <c r="AU208" i="7"/>
  <c r="AV208" i="7"/>
  <c r="AW208" i="7"/>
  <c r="BE208" i="7"/>
  <c r="BF208" i="7"/>
  <c r="BG208" i="7"/>
  <c r="BH208" i="7"/>
  <c r="BI208" i="7"/>
  <c r="BN208" i="7"/>
  <c r="BO208" i="7"/>
  <c r="BP208" i="7"/>
  <c r="BR208" i="7"/>
  <c r="BS208" i="7"/>
  <c r="BT208" i="7"/>
  <c r="BV208" i="7"/>
  <c r="BW208" i="7"/>
  <c r="BX208" i="7"/>
  <c r="BZ208" i="7"/>
  <c r="CA208" i="7"/>
  <c r="CB208" i="7"/>
  <c r="CD208" i="7"/>
  <c r="CE208" i="7"/>
  <c r="CF208" i="7"/>
  <c r="CG208" i="7"/>
  <c r="CH208" i="7"/>
  <c r="CI208" i="7"/>
  <c r="CJ208" i="7"/>
  <c r="CK208" i="7"/>
  <c r="CL208" i="7"/>
  <c r="CM208" i="7"/>
  <c r="CN208" i="7"/>
  <c r="CO208" i="7"/>
  <c r="CP208" i="7"/>
  <c r="CS208" i="7"/>
  <c r="CT208" i="7"/>
  <c r="CU208" i="7"/>
  <c r="CV208" i="7"/>
  <c r="CW208" i="7"/>
  <c r="CX208" i="7"/>
  <c r="CY208" i="7"/>
  <c r="CZ208" i="7"/>
  <c r="DA208" i="7"/>
  <c r="DB208" i="7"/>
  <c r="DC208" i="7"/>
  <c r="DD208" i="7"/>
  <c r="DF208" i="7"/>
  <c r="DH208" i="7"/>
  <c r="DJ208" i="7"/>
  <c r="DL208" i="7"/>
  <c r="G209" i="7"/>
  <c r="H209" i="7"/>
  <c r="I209" i="7"/>
  <c r="J209" i="7"/>
  <c r="K209" i="7"/>
  <c r="L209" i="7"/>
  <c r="M209" i="7"/>
  <c r="N209" i="7"/>
  <c r="O209" i="7"/>
  <c r="P209" i="7"/>
  <c r="Q209" i="7"/>
  <c r="R209" i="7"/>
  <c r="V209" i="7"/>
  <c r="W209" i="7"/>
  <c r="X209" i="7"/>
  <c r="Y209" i="7"/>
  <c r="Z209" i="7"/>
  <c r="AA209" i="7"/>
  <c r="AB209" i="7"/>
  <c r="AC209" i="7"/>
  <c r="AD209" i="7"/>
  <c r="AE209" i="7"/>
  <c r="AF209" i="7"/>
  <c r="AG209" i="7"/>
  <c r="AI209" i="7"/>
  <c r="AL209" i="7"/>
  <c r="AM209" i="7"/>
  <c r="AN209" i="7"/>
  <c r="AO209" i="7"/>
  <c r="AP209" i="7"/>
  <c r="AQ209" i="7"/>
  <c r="AR209" i="7"/>
  <c r="AS209" i="7"/>
  <c r="AT209" i="7"/>
  <c r="AU209" i="7"/>
  <c r="AV209" i="7"/>
  <c r="AW209" i="7"/>
  <c r="AY209" i="7"/>
  <c r="BE209" i="7"/>
  <c r="BF209" i="7"/>
  <c r="BG209" i="7"/>
  <c r="BH209" i="7"/>
  <c r="BI209" i="7"/>
  <c r="BM209" i="7"/>
  <c r="BN209" i="7"/>
  <c r="BO209" i="7"/>
  <c r="BP209" i="7"/>
  <c r="BR209" i="7"/>
  <c r="BS209" i="7"/>
  <c r="BT209" i="7"/>
  <c r="BV209" i="7"/>
  <c r="BW209" i="7"/>
  <c r="BX209" i="7"/>
  <c r="BZ209" i="7"/>
  <c r="CA209" i="7"/>
  <c r="CB209" i="7"/>
  <c r="CD209" i="7"/>
  <c r="CE209" i="7"/>
  <c r="CF209" i="7"/>
  <c r="CG209" i="7"/>
  <c r="CH209" i="7"/>
  <c r="CI209" i="7"/>
  <c r="CJ209" i="7"/>
  <c r="CK209" i="7"/>
  <c r="CL209" i="7"/>
  <c r="CM209" i="7"/>
  <c r="CN209" i="7"/>
  <c r="CO209" i="7"/>
  <c r="CP209" i="7"/>
  <c r="CR209" i="7"/>
  <c r="CS209" i="7"/>
  <c r="CT209" i="7"/>
  <c r="CU209" i="7"/>
  <c r="CV209" i="7"/>
  <c r="CW209" i="7"/>
  <c r="CX209" i="7"/>
  <c r="CY209" i="7"/>
  <c r="CZ209" i="7"/>
  <c r="DA209" i="7"/>
  <c r="DB209" i="7"/>
  <c r="DC209" i="7"/>
  <c r="DD209" i="7"/>
  <c r="DF209" i="7"/>
  <c r="DG209" i="7"/>
  <c r="DH209" i="7"/>
  <c r="DI209" i="7"/>
  <c r="DJ209" i="7"/>
  <c r="DK209" i="7"/>
  <c r="DL209" i="7"/>
  <c r="T210" i="7"/>
  <c r="AI210" i="7"/>
  <c r="AY210" i="7"/>
  <c r="BM210" i="7"/>
  <c r="CR210" i="7"/>
  <c r="DF210" i="7"/>
  <c r="DG210" i="7"/>
  <c r="DH210" i="7"/>
  <c r="DI210" i="7"/>
  <c r="DJ210" i="7"/>
  <c r="DK210" i="7"/>
  <c r="DL210" i="7"/>
  <c r="DK208" i="7" l="1"/>
  <c r="DG208" i="7"/>
  <c r="BM208" i="7"/>
  <c r="AJ208" i="7"/>
  <c r="DI208" i="7"/>
  <c r="CR208" i="7"/>
  <c r="AY208" i="7"/>
  <c r="T208" i="7"/>
  <c r="C209" i="7"/>
  <c r="C207" i="7"/>
  <c r="T206" i="7"/>
  <c r="F206" i="7"/>
  <c r="E205" i="7"/>
  <c r="A205" i="7"/>
  <c r="E207" i="7"/>
  <c r="A207" i="7"/>
  <c r="E209" i="7"/>
  <c r="A209" i="7"/>
  <c r="C205" i="7"/>
  <c r="S209" i="7"/>
  <c r="DU209" i="7"/>
  <c r="DT206" i="7"/>
  <c r="DR206" i="7"/>
  <c r="AX205" i="7"/>
  <c r="DV207" i="7"/>
  <c r="DN207" i="7"/>
  <c r="DV205" i="7"/>
  <c r="AH206" i="7"/>
  <c r="DN205" i="7"/>
  <c r="DX206" i="7"/>
  <c r="DP206" i="7"/>
  <c r="DM209" i="7"/>
  <c r="DV206" i="7"/>
  <c r="DN206" i="7"/>
  <c r="BL207" i="7"/>
  <c r="DU208" i="7"/>
  <c r="DE209" i="7"/>
  <c r="DX209" i="7"/>
  <c r="DT209" i="7"/>
  <c r="DP209" i="7"/>
  <c r="DM208" i="7"/>
  <c r="CC209" i="7"/>
  <c r="DP205" i="7"/>
  <c r="DZ208" i="7"/>
  <c r="DQ208" i="7"/>
  <c r="DX205" i="7"/>
  <c r="DW206" i="7"/>
  <c r="DS206" i="7"/>
  <c r="DO206" i="7"/>
  <c r="DU206" i="7"/>
  <c r="DQ206" i="7"/>
  <c r="DM206" i="7"/>
  <c r="DT205" i="7"/>
  <c r="DQ209" i="7"/>
  <c r="DV209" i="7"/>
  <c r="DR209" i="7"/>
  <c r="DW208" i="7"/>
  <c r="DS208" i="7"/>
  <c r="DO208" i="7"/>
  <c r="DV208" i="7"/>
  <c r="DR208" i="7"/>
  <c r="CQ207" i="7"/>
  <c r="DW207" i="7"/>
  <c r="DS207" i="7"/>
  <c r="DO207" i="7"/>
  <c r="DZ207" i="7"/>
  <c r="DR207" i="7"/>
  <c r="CC205" i="7"/>
  <c r="DR205" i="7"/>
  <c r="DZ205" i="7"/>
  <c r="AX209" i="7"/>
  <c r="DX208" i="7"/>
  <c r="DT208" i="7"/>
  <c r="DP208" i="7"/>
  <c r="DU207" i="7"/>
  <c r="DQ207" i="7"/>
  <c r="DM207" i="7"/>
  <c r="CC207" i="7"/>
  <c r="AX207" i="7"/>
  <c r="S207" i="7"/>
  <c r="DE206" i="7"/>
  <c r="AY206" i="7"/>
  <c r="S205" i="7"/>
  <c r="C210" i="7"/>
  <c r="A210" i="7"/>
  <c r="E210" i="7"/>
  <c r="AH209" i="7"/>
  <c r="DE208" i="7"/>
  <c r="AH208" i="7"/>
  <c r="DE207" i="7"/>
  <c r="DX207" i="7"/>
  <c r="DT207" i="7"/>
  <c r="DP207" i="7"/>
  <c r="AX206" i="7"/>
  <c r="DE205" i="7"/>
  <c r="CQ205" i="7"/>
  <c r="DW205" i="7"/>
  <c r="DS205" i="7"/>
  <c r="DO205" i="7"/>
  <c r="DW209" i="7"/>
  <c r="DS209" i="7"/>
  <c r="DO209" i="7"/>
  <c r="BL209" i="7"/>
  <c r="DN208" i="7"/>
  <c r="CQ208" i="7"/>
  <c r="BL208" i="7"/>
  <c r="AX208" i="7"/>
  <c r="S208" i="7"/>
  <c r="CC206" i="7"/>
  <c r="C206" i="7"/>
  <c r="U206" i="7"/>
  <c r="AK206" i="7"/>
  <c r="A206" i="7"/>
  <c r="E206" i="7"/>
  <c r="AI206" i="7"/>
  <c r="DZ206" i="7" s="1"/>
  <c r="CQ209" i="7"/>
  <c r="CC208" i="7"/>
  <c r="AH207" i="7"/>
  <c r="CQ206" i="7"/>
  <c r="BL206" i="7"/>
  <c r="DU205" i="7"/>
  <c r="DQ205" i="7"/>
  <c r="DM205" i="7"/>
  <c r="A208" i="7"/>
  <c r="E208" i="7"/>
  <c r="C208" i="7"/>
  <c r="S206" i="7"/>
  <c r="BL205" i="7"/>
  <c r="AH205" i="7"/>
  <c r="DN209" i="7"/>
  <c r="AJ209" i="7"/>
  <c r="DZ209" i="7" s="1"/>
  <c r="T209" i="7"/>
  <c r="U208" i="7"/>
  <c r="AK209" i="7"/>
  <c r="U209" i="7"/>
  <c r="CD210" i="7"/>
  <c r="AK210" i="7"/>
  <c r="U210" i="7"/>
  <c r="AJ210" i="7"/>
  <c r="DZ210" i="7" s="1"/>
  <c r="AB166"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01" i="3"/>
  <c r="AB102" i="3"/>
  <c r="AB103" i="3"/>
  <c r="AB104" i="3"/>
  <c r="AB105" i="3"/>
  <c r="AB106" i="3"/>
  <c r="AB107" i="3"/>
  <c r="AB108" i="3"/>
  <c r="AB109" i="3"/>
  <c r="AB110" i="3"/>
  <c r="AB111" i="3"/>
  <c r="AB112" i="3"/>
  <c r="AB113" i="3"/>
  <c r="AB114" i="3"/>
  <c r="AB115" i="3"/>
  <c r="AB116" i="3"/>
  <c r="AB117" i="3"/>
  <c r="AB118" i="3"/>
  <c r="AB119" i="3"/>
  <c r="AB120" i="3"/>
  <c r="AB121" i="3"/>
  <c r="AB122" i="3"/>
  <c r="AB123" i="3"/>
  <c r="AB124" i="3"/>
  <c r="AB125" i="3"/>
  <c r="AB126" i="3"/>
  <c r="AB127" i="3"/>
  <c r="AB128" i="3"/>
  <c r="AB129" i="3"/>
  <c r="AB130" i="3"/>
  <c r="AB131" i="3"/>
  <c r="AB132" i="3"/>
  <c r="AB133" i="3"/>
  <c r="AB134" i="3"/>
  <c r="AB135" i="3"/>
  <c r="AB136" i="3"/>
  <c r="AB137" i="3"/>
  <c r="AB138" i="3"/>
  <c r="AB139" i="3"/>
  <c r="AB140" i="3"/>
  <c r="AB141" i="3"/>
  <c r="AB142" i="3"/>
  <c r="AB143" i="3"/>
  <c r="AB144" i="3"/>
  <c r="AB145" i="3"/>
  <c r="AB146" i="3"/>
  <c r="AB147" i="3"/>
  <c r="AB148" i="3"/>
  <c r="AB149" i="3"/>
  <c r="AB150" i="3"/>
  <c r="AB151" i="3"/>
  <c r="AB152" i="3"/>
  <c r="AB153" i="3"/>
  <c r="AB154" i="3"/>
  <c r="AB155" i="3"/>
  <c r="AB156" i="3"/>
  <c r="AB157" i="3"/>
  <c r="AB158" i="3"/>
  <c r="AB159" i="3"/>
  <c r="AB160" i="3"/>
  <c r="AB161" i="3"/>
  <c r="AB162" i="3"/>
  <c r="AB163" i="3"/>
  <c r="AB164" i="3"/>
  <c r="AB165" i="3"/>
  <c r="AB11" i="3"/>
  <c r="AB12" i="3"/>
  <c r="AB13" i="3"/>
  <c r="AB14" i="3"/>
  <c r="AB15" i="3"/>
  <c r="AB16" i="3"/>
  <c r="AB17" i="3"/>
  <c r="AB18" i="3"/>
  <c r="AB8" i="3"/>
  <c r="AB9" i="3"/>
  <c r="AB10" i="3"/>
  <c r="AB7" i="3"/>
  <c r="AC15" i="3"/>
  <c r="AC16" i="3"/>
  <c r="AC17" i="3"/>
  <c r="AC18"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125" i="3"/>
  <c r="AC126" i="3"/>
  <c r="AC127" i="3"/>
  <c r="AC128" i="3"/>
  <c r="AC129" i="3"/>
  <c r="AC130" i="3"/>
  <c r="AC131" i="3"/>
  <c r="AC132" i="3"/>
  <c r="AC133" i="3"/>
  <c r="AC134" i="3"/>
  <c r="AC135" i="3"/>
  <c r="AC136" i="3"/>
  <c r="AC137" i="3"/>
  <c r="AC138" i="3"/>
  <c r="AC139" i="3"/>
  <c r="AC140" i="3"/>
  <c r="AC141" i="3"/>
  <c r="AC142" i="3"/>
  <c r="AC143" i="3"/>
  <c r="AC144" i="3"/>
  <c r="AC145" i="3"/>
  <c r="AC146" i="3"/>
  <c r="AC147" i="3"/>
  <c r="AC148" i="3"/>
  <c r="AC149" i="3"/>
  <c r="AC150" i="3"/>
  <c r="AC151" i="3"/>
  <c r="AC152" i="3"/>
  <c r="AC153" i="3"/>
  <c r="AC154" i="3"/>
  <c r="AC155" i="3"/>
  <c r="AC156" i="3"/>
  <c r="B201" i="11"/>
  <c r="A201" i="11" s="1"/>
  <c r="C201" i="11"/>
  <c r="D201" i="11"/>
  <c r="E201" i="11" s="1"/>
  <c r="B202" i="11"/>
  <c r="A202" i="11" s="1"/>
  <c r="C202" i="11"/>
  <c r="D202" i="11"/>
  <c r="E202" i="11" s="1"/>
  <c r="B203" i="11"/>
  <c r="A203" i="11" s="1"/>
  <c r="C203" i="11"/>
  <c r="D203" i="11"/>
  <c r="L203" i="11" s="1"/>
  <c r="B204" i="11"/>
  <c r="A204" i="11" s="1"/>
  <c r="C204" i="11"/>
  <c r="D204" i="11"/>
  <c r="F204" i="11" s="1"/>
  <c r="B196" i="11"/>
  <c r="A196" i="11" s="1"/>
  <c r="C196" i="11"/>
  <c r="D196" i="11"/>
  <c r="E196" i="11" s="1"/>
  <c r="B197" i="11"/>
  <c r="A197" i="11" s="1"/>
  <c r="C197" i="11"/>
  <c r="D197" i="11"/>
  <c r="E197" i="11" s="1"/>
  <c r="B198" i="11"/>
  <c r="A198" i="11" s="1"/>
  <c r="C198" i="11"/>
  <c r="D198" i="11"/>
  <c r="F198" i="11" s="1"/>
  <c r="B199" i="11"/>
  <c r="A199" i="11" s="1"/>
  <c r="C199" i="11"/>
  <c r="D199" i="11"/>
  <c r="F199" i="11" s="1"/>
  <c r="B200" i="11"/>
  <c r="A200" i="11" s="1"/>
  <c r="C200" i="11"/>
  <c r="D200" i="11"/>
  <c r="F200" i="11" s="1"/>
  <c r="B193" i="11"/>
  <c r="A193" i="11" s="1"/>
  <c r="C193" i="11"/>
  <c r="D193" i="11"/>
  <c r="E193" i="11" s="1"/>
  <c r="B194" i="11"/>
  <c r="A194" i="11" s="1"/>
  <c r="C194" i="11"/>
  <c r="D194" i="11"/>
  <c r="E194" i="11" s="1"/>
  <c r="B195" i="11"/>
  <c r="A195" i="11" s="1"/>
  <c r="C195" i="11"/>
  <c r="D195" i="11"/>
  <c r="L195" i="11" s="1"/>
  <c r="B189" i="11"/>
  <c r="A189" i="11" s="1"/>
  <c r="C189" i="11"/>
  <c r="D189" i="11"/>
  <c r="E189" i="11" s="1"/>
  <c r="B190" i="11"/>
  <c r="A190" i="11" s="1"/>
  <c r="C190" i="11"/>
  <c r="D190" i="11"/>
  <c r="E190" i="11" s="1"/>
  <c r="B191" i="11"/>
  <c r="A191" i="11" s="1"/>
  <c r="C191" i="11"/>
  <c r="D191" i="11"/>
  <c r="L191" i="11" s="1"/>
  <c r="B192" i="11"/>
  <c r="A192" i="11" s="1"/>
  <c r="C192" i="11"/>
  <c r="D192" i="11"/>
  <c r="F192" i="11" s="1"/>
  <c r="B16" i="11"/>
  <c r="A16" i="11" s="1"/>
  <c r="C16" i="11"/>
  <c r="D16" i="11"/>
  <c r="F16" i="11" s="1"/>
  <c r="B17" i="11"/>
  <c r="A17" i="11" s="1"/>
  <c r="C17" i="11"/>
  <c r="D17" i="11"/>
  <c r="B18" i="11"/>
  <c r="A18" i="11" s="1"/>
  <c r="C18" i="11"/>
  <c r="M18" i="11" s="1"/>
  <c r="D18" i="11"/>
  <c r="E18" i="11" s="1"/>
  <c r="B19" i="11"/>
  <c r="A19" i="11" s="1"/>
  <c r="C19" i="11"/>
  <c r="D19" i="11"/>
  <c r="B20" i="11"/>
  <c r="A20" i="11" s="1"/>
  <c r="C20" i="11"/>
  <c r="D20" i="11"/>
  <c r="G20" i="11" s="1"/>
  <c r="B21" i="11"/>
  <c r="A21" i="11" s="1"/>
  <c r="C21" i="11"/>
  <c r="D21" i="11"/>
  <c r="B22" i="11"/>
  <c r="A22" i="11" s="1"/>
  <c r="C22" i="11"/>
  <c r="D22" i="11"/>
  <c r="E22" i="11" s="1"/>
  <c r="B23" i="11"/>
  <c r="A23" i="11" s="1"/>
  <c r="C23" i="11"/>
  <c r="D23" i="11"/>
  <c r="F23" i="11" s="1"/>
  <c r="B24" i="11"/>
  <c r="A24" i="11" s="1"/>
  <c r="C24" i="11"/>
  <c r="D24" i="11"/>
  <c r="E24" i="11" s="1"/>
  <c r="B25" i="11"/>
  <c r="A25" i="11" s="1"/>
  <c r="C25" i="11"/>
  <c r="D25" i="11"/>
  <c r="B26" i="11"/>
  <c r="A26" i="11" s="1"/>
  <c r="C26" i="11"/>
  <c r="D26" i="11"/>
  <c r="E26" i="11" s="1"/>
  <c r="B27" i="11"/>
  <c r="A27" i="11" s="1"/>
  <c r="C27" i="11"/>
  <c r="D27" i="11"/>
  <c r="B28" i="11"/>
  <c r="A28" i="11" s="1"/>
  <c r="C28" i="11"/>
  <c r="D28" i="11"/>
  <c r="K28" i="11" s="1"/>
  <c r="B29" i="11"/>
  <c r="A29" i="11" s="1"/>
  <c r="C29" i="11"/>
  <c r="D29" i="11"/>
  <c r="B30" i="11"/>
  <c r="A30" i="11" s="1"/>
  <c r="C30" i="11"/>
  <c r="D30" i="11"/>
  <c r="K30" i="11" s="1"/>
  <c r="B31" i="11"/>
  <c r="A31" i="11" s="1"/>
  <c r="C31" i="11"/>
  <c r="D31" i="11"/>
  <c r="F31" i="11" s="1"/>
  <c r="B32" i="11"/>
  <c r="A32" i="11" s="1"/>
  <c r="C32" i="11"/>
  <c r="D32" i="11"/>
  <c r="K32" i="11" s="1"/>
  <c r="B33" i="11"/>
  <c r="A33" i="11" s="1"/>
  <c r="C33" i="11"/>
  <c r="D33" i="11"/>
  <c r="B34" i="11"/>
  <c r="A34" i="11" s="1"/>
  <c r="C34" i="11"/>
  <c r="D34" i="11"/>
  <c r="F34" i="11" s="1"/>
  <c r="B35" i="11"/>
  <c r="A35" i="11" s="1"/>
  <c r="C35" i="11"/>
  <c r="D35" i="11"/>
  <c r="F35" i="11" s="1"/>
  <c r="B36" i="11"/>
  <c r="A36" i="11" s="1"/>
  <c r="C36" i="11"/>
  <c r="D36" i="11"/>
  <c r="G36" i="11" s="1"/>
  <c r="B37" i="11"/>
  <c r="A37" i="11" s="1"/>
  <c r="C37" i="11"/>
  <c r="D37" i="11"/>
  <c r="B38" i="11"/>
  <c r="A38" i="11" s="1"/>
  <c r="C38" i="11"/>
  <c r="D38" i="11"/>
  <c r="E38" i="11" s="1"/>
  <c r="B39" i="11"/>
  <c r="A39" i="11" s="1"/>
  <c r="C39" i="11"/>
  <c r="D39" i="11"/>
  <c r="B40" i="11"/>
  <c r="A40" i="11" s="1"/>
  <c r="C40" i="11"/>
  <c r="D40" i="11"/>
  <c r="E40" i="11" s="1"/>
  <c r="B41" i="11"/>
  <c r="A41" i="11" s="1"/>
  <c r="C41" i="11"/>
  <c r="D41" i="11"/>
  <c r="B42" i="11"/>
  <c r="A42" i="11" s="1"/>
  <c r="C42" i="11"/>
  <c r="D42" i="11"/>
  <c r="E42" i="11" s="1"/>
  <c r="B43" i="11"/>
  <c r="A43" i="11" s="1"/>
  <c r="C43" i="11"/>
  <c r="D43" i="11"/>
  <c r="F43" i="11" s="1"/>
  <c r="B44" i="11"/>
  <c r="A44" i="11" s="1"/>
  <c r="C44" i="11"/>
  <c r="D44" i="11"/>
  <c r="B45" i="11"/>
  <c r="A45" i="11" s="1"/>
  <c r="C45" i="11"/>
  <c r="D45" i="11"/>
  <c r="F45" i="11" s="1"/>
  <c r="B46" i="11"/>
  <c r="A46" i="11" s="1"/>
  <c r="C46" i="11"/>
  <c r="D46" i="11"/>
  <c r="E46" i="11" s="1"/>
  <c r="B47" i="11"/>
  <c r="A47" i="11" s="1"/>
  <c r="C47" i="11"/>
  <c r="D47" i="11"/>
  <c r="B48" i="11"/>
  <c r="A48" i="11" s="1"/>
  <c r="C48" i="11"/>
  <c r="D48" i="11"/>
  <c r="G48" i="11" s="1"/>
  <c r="B49" i="11"/>
  <c r="A49" i="11" s="1"/>
  <c r="C49" i="11"/>
  <c r="D49" i="11"/>
  <c r="B50" i="11"/>
  <c r="A50" i="11" s="1"/>
  <c r="C50" i="11"/>
  <c r="D50" i="11"/>
  <c r="B51" i="11"/>
  <c r="A51" i="11" s="1"/>
  <c r="C51" i="11"/>
  <c r="D51" i="11"/>
  <c r="E51" i="11" s="1"/>
  <c r="B52" i="11"/>
  <c r="A52" i="11" s="1"/>
  <c r="C52" i="11"/>
  <c r="D52" i="11"/>
  <c r="H52" i="11" s="1"/>
  <c r="B53" i="11"/>
  <c r="A53" i="11" s="1"/>
  <c r="C53" i="11"/>
  <c r="D53" i="11"/>
  <c r="K53" i="11" s="1"/>
  <c r="B54" i="11"/>
  <c r="A54" i="11" s="1"/>
  <c r="C54" i="11"/>
  <c r="D54" i="11"/>
  <c r="F54" i="11" s="1"/>
  <c r="B55" i="11"/>
  <c r="A55" i="11" s="1"/>
  <c r="C55" i="11"/>
  <c r="D55" i="11"/>
  <c r="E55" i="11" s="1"/>
  <c r="B56" i="11"/>
  <c r="A56" i="11" s="1"/>
  <c r="C56" i="11"/>
  <c r="D56" i="11"/>
  <c r="B57" i="11"/>
  <c r="A57" i="11" s="1"/>
  <c r="C57" i="11"/>
  <c r="D57" i="11"/>
  <c r="E57" i="11" s="1"/>
  <c r="B58" i="11"/>
  <c r="A58" i="11" s="1"/>
  <c r="C58" i="11"/>
  <c r="D58" i="11"/>
  <c r="B59" i="11"/>
  <c r="A59" i="11" s="1"/>
  <c r="C59" i="11"/>
  <c r="D59" i="11"/>
  <c r="E59" i="11" s="1"/>
  <c r="B60" i="11"/>
  <c r="A60" i="11" s="1"/>
  <c r="C60" i="11"/>
  <c r="D60" i="11"/>
  <c r="B61" i="11"/>
  <c r="A61" i="11" s="1"/>
  <c r="C61" i="11"/>
  <c r="D61" i="11"/>
  <c r="E61" i="11" s="1"/>
  <c r="B62" i="11"/>
  <c r="A62" i="11" s="1"/>
  <c r="C62" i="11"/>
  <c r="D62" i="11"/>
  <c r="F62" i="11" s="1"/>
  <c r="B63" i="11"/>
  <c r="A63" i="11" s="1"/>
  <c r="C63" i="11"/>
  <c r="D63" i="11"/>
  <c r="E63" i="11" s="1"/>
  <c r="B64" i="11"/>
  <c r="A64" i="11" s="1"/>
  <c r="C64" i="11"/>
  <c r="D64" i="11"/>
  <c r="H64" i="11" s="1"/>
  <c r="B65" i="11"/>
  <c r="A65" i="11" s="1"/>
  <c r="C65" i="11"/>
  <c r="D65" i="11"/>
  <c r="F65" i="11" s="1"/>
  <c r="B66" i="11"/>
  <c r="A66" i="11" s="1"/>
  <c r="C66" i="11"/>
  <c r="D66" i="11"/>
  <c r="F66" i="11" s="1"/>
  <c r="B67" i="11"/>
  <c r="A67" i="11" s="1"/>
  <c r="C67" i="11"/>
  <c r="D67" i="11"/>
  <c r="E67" i="11" s="1"/>
  <c r="B68" i="11"/>
  <c r="A68" i="11" s="1"/>
  <c r="C68" i="11"/>
  <c r="D68" i="11"/>
  <c r="B69" i="11"/>
  <c r="A69" i="11" s="1"/>
  <c r="C69" i="11"/>
  <c r="D69" i="11"/>
  <c r="K69" i="11" s="1"/>
  <c r="B70" i="11"/>
  <c r="A70" i="11" s="1"/>
  <c r="C70" i="11"/>
  <c r="D70" i="11"/>
  <c r="F70" i="11" s="1"/>
  <c r="B71" i="11"/>
  <c r="A71" i="11" s="1"/>
  <c r="C71" i="11"/>
  <c r="D71" i="11"/>
  <c r="B72" i="11"/>
  <c r="A72" i="11" s="1"/>
  <c r="C72" i="11"/>
  <c r="D72" i="11"/>
  <c r="F72" i="11" s="1"/>
  <c r="B73" i="11"/>
  <c r="A73" i="11" s="1"/>
  <c r="C73" i="11"/>
  <c r="D73" i="11"/>
  <c r="F73" i="11" s="1"/>
  <c r="B74" i="11"/>
  <c r="A74" i="11" s="1"/>
  <c r="C74" i="11"/>
  <c r="D74" i="11"/>
  <c r="F74" i="11" s="1"/>
  <c r="B75" i="11"/>
  <c r="A75" i="11" s="1"/>
  <c r="C75" i="11"/>
  <c r="D75" i="11"/>
  <c r="E75" i="11" s="1"/>
  <c r="B76" i="11"/>
  <c r="A76" i="11" s="1"/>
  <c r="C76" i="11"/>
  <c r="D76" i="11"/>
  <c r="H76" i="11" s="1"/>
  <c r="B77" i="11"/>
  <c r="A77" i="11" s="1"/>
  <c r="C77" i="11"/>
  <c r="D77" i="11"/>
  <c r="E77" i="11" s="1"/>
  <c r="B78" i="11"/>
  <c r="A78" i="11" s="1"/>
  <c r="C78" i="11"/>
  <c r="D78" i="11"/>
  <c r="B79" i="11"/>
  <c r="A79" i="11" s="1"/>
  <c r="C79" i="11"/>
  <c r="D79" i="11"/>
  <c r="F79" i="11" s="1"/>
  <c r="B80" i="11"/>
  <c r="A80" i="11" s="1"/>
  <c r="C80" i="11"/>
  <c r="D80" i="11"/>
  <c r="F80" i="11" s="1"/>
  <c r="B81" i="11"/>
  <c r="A81" i="11" s="1"/>
  <c r="C81" i="11"/>
  <c r="D81" i="11"/>
  <c r="B82" i="11"/>
  <c r="A82" i="11" s="1"/>
  <c r="C82" i="11"/>
  <c r="D82" i="11"/>
  <c r="B83" i="11"/>
  <c r="A83" i="11" s="1"/>
  <c r="C83" i="11"/>
  <c r="D83" i="11"/>
  <c r="B84" i="11"/>
  <c r="A84" i="11" s="1"/>
  <c r="C84" i="11"/>
  <c r="D84" i="11"/>
  <c r="H84" i="11" s="1"/>
  <c r="B85" i="11"/>
  <c r="A85" i="11" s="1"/>
  <c r="C85" i="11"/>
  <c r="D85" i="11"/>
  <c r="E85" i="11" s="1"/>
  <c r="B86" i="11"/>
  <c r="A86" i="11" s="1"/>
  <c r="C86" i="11"/>
  <c r="D86" i="11"/>
  <c r="B87" i="11"/>
  <c r="A87" i="11" s="1"/>
  <c r="C87" i="11"/>
  <c r="D87" i="11"/>
  <c r="F87" i="11" s="1"/>
  <c r="B88" i="11"/>
  <c r="A88" i="11" s="1"/>
  <c r="C88" i="11"/>
  <c r="M88" i="11" s="1"/>
  <c r="D88" i="11"/>
  <c r="E88" i="11" s="1"/>
  <c r="B89" i="11"/>
  <c r="A89" i="11" s="1"/>
  <c r="C89" i="11"/>
  <c r="D89" i="11"/>
  <c r="E89" i="11" s="1"/>
  <c r="B90" i="11"/>
  <c r="A90" i="11" s="1"/>
  <c r="C90" i="11"/>
  <c r="D90" i="11"/>
  <c r="B91" i="11"/>
  <c r="A91" i="11" s="1"/>
  <c r="C91" i="11"/>
  <c r="D91" i="11"/>
  <c r="F91" i="11" s="1"/>
  <c r="B92" i="11"/>
  <c r="A92" i="11" s="1"/>
  <c r="C92" i="11"/>
  <c r="D92" i="11"/>
  <c r="K92" i="11" s="1"/>
  <c r="B93" i="11"/>
  <c r="A93" i="11" s="1"/>
  <c r="C93" i="11"/>
  <c r="D93" i="11"/>
  <c r="E93" i="11" s="1"/>
  <c r="B94" i="11"/>
  <c r="A94" i="11" s="1"/>
  <c r="C94" i="11"/>
  <c r="D94" i="11"/>
  <c r="B95" i="11"/>
  <c r="A95" i="11" s="1"/>
  <c r="C95" i="11"/>
  <c r="D95" i="11"/>
  <c r="F95" i="11" s="1"/>
  <c r="B96" i="11"/>
  <c r="A96" i="11" s="1"/>
  <c r="C96" i="11"/>
  <c r="D96" i="11"/>
  <c r="H96" i="11" s="1"/>
  <c r="B97" i="11"/>
  <c r="A97" i="11" s="1"/>
  <c r="C97" i="11"/>
  <c r="D97" i="11"/>
  <c r="B98" i="11"/>
  <c r="A98" i="11" s="1"/>
  <c r="C98" i="11"/>
  <c r="D98" i="11"/>
  <c r="H98" i="11" s="1"/>
  <c r="B99" i="11"/>
  <c r="A99" i="11" s="1"/>
  <c r="C99" i="11"/>
  <c r="D99" i="11"/>
  <c r="B100" i="11"/>
  <c r="A100" i="11" s="1"/>
  <c r="C100" i="11"/>
  <c r="D100" i="11"/>
  <c r="H100" i="11" s="1"/>
  <c r="B101" i="11"/>
  <c r="A101" i="11" s="1"/>
  <c r="C101" i="11"/>
  <c r="D101" i="11"/>
  <c r="E101" i="11" s="1"/>
  <c r="B102" i="11"/>
  <c r="A102" i="11" s="1"/>
  <c r="C102" i="11"/>
  <c r="D102" i="11"/>
  <c r="B103" i="11"/>
  <c r="A103" i="11" s="1"/>
  <c r="C103" i="11"/>
  <c r="D103" i="11"/>
  <c r="F103" i="11" s="1"/>
  <c r="B104" i="11"/>
  <c r="A104" i="11" s="1"/>
  <c r="C104" i="11"/>
  <c r="D104" i="11"/>
  <c r="E104" i="11" s="1"/>
  <c r="B105" i="11"/>
  <c r="A105" i="11" s="1"/>
  <c r="C105" i="11"/>
  <c r="D105" i="11"/>
  <c r="E105" i="11" s="1"/>
  <c r="B106" i="11"/>
  <c r="A106" i="11" s="1"/>
  <c r="C106" i="11"/>
  <c r="D106" i="11"/>
  <c r="B107" i="11"/>
  <c r="A107" i="11" s="1"/>
  <c r="C107" i="11"/>
  <c r="D107" i="11"/>
  <c r="H107" i="11" s="1"/>
  <c r="B108" i="11"/>
  <c r="A108" i="11" s="1"/>
  <c r="C108" i="11"/>
  <c r="D108" i="11"/>
  <c r="K108" i="11" s="1"/>
  <c r="B109" i="11"/>
  <c r="A109" i="11" s="1"/>
  <c r="C109" i="11"/>
  <c r="D109" i="11"/>
  <c r="E109" i="11" s="1"/>
  <c r="B110" i="11"/>
  <c r="A110" i="11" s="1"/>
  <c r="C110" i="11"/>
  <c r="D110" i="11"/>
  <c r="B111" i="11"/>
  <c r="A111" i="11" s="1"/>
  <c r="C111" i="11"/>
  <c r="D111" i="11"/>
  <c r="G111" i="11" s="1"/>
  <c r="B112" i="11"/>
  <c r="A112" i="11" s="1"/>
  <c r="C112" i="11"/>
  <c r="D112" i="11"/>
  <c r="K112" i="11" s="1"/>
  <c r="B113" i="11"/>
  <c r="A113" i="11" s="1"/>
  <c r="C113" i="11"/>
  <c r="D113" i="11"/>
  <c r="B114" i="11"/>
  <c r="A114" i="11" s="1"/>
  <c r="C114" i="11"/>
  <c r="D114" i="11"/>
  <c r="B115" i="11"/>
  <c r="A115" i="11" s="1"/>
  <c r="C115" i="11"/>
  <c r="D115" i="11"/>
  <c r="H115" i="11" s="1"/>
  <c r="B116" i="11"/>
  <c r="A116" i="11" s="1"/>
  <c r="C116" i="11"/>
  <c r="D116" i="11"/>
  <c r="H116" i="11" s="1"/>
  <c r="B117" i="11"/>
  <c r="A117" i="11" s="1"/>
  <c r="C117" i="11"/>
  <c r="D117" i="11"/>
  <c r="E117" i="11" s="1"/>
  <c r="B118" i="11"/>
  <c r="A118" i="11" s="1"/>
  <c r="C118" i="11"/>
  <c r="D118" i="11"/>
  <c r="B119" i="11"/>
  <c r="A119" i="11" s="1"/>
  <c r="C119" i="11"/>
  <c r="D119" i="11"/>
  <c r="H119" i="11" s="1"/>
  <c r="B120" i="11"/>
  <c r="A120" i="11" s="1"/>
  <c r="C120" i="11"/>
  <c r="D120" i="11"/>
  <c r="H120" i="11" s="1"/>
  <c r="B121" i="11"/>
  <c r="A121" i="11" s="1"/>
  <c r="C121" i="11"/>
  <c r="D121" i="11"/>
  <c r="E121" i="11" s="1"/>
  <c r="B122" i="11"/>
  <c r="A122" i="11" s="1"/>
  <c r="C122" i="11"/>
  <c r="D122" i="11"/>
  <c r="B123" i="11"/>
  <c r="A123" i="11" s="1"/>
  <c r="C123" i="11"/>
  <c r="D123" i="11"/>
  <c r="F123" i="11" s="1"/>
  <c r="B124" i="11"/>
  <c r="A124" i="11" s="1"/>
  <c r="C124" i="11"/>
  <c r="D124" i="11"/>
  <c r="E124" i="11" s="1"/>
  <c r="B125" i="11"/>
  <c r="A125" i="11" s="1"/>
  <c r="C125" i="11"/>
  <c r="D125" i="11"/>
  <c r="E125" i="11" s="1"/>
  <c r="B126" i="11"/>
  <c r="A126" i="11" s="1"/>
  <c r="C126" i="11"/>
  <c r="D126" i="11"/>
  <c r="G126" i="11" s="1"/>
  <c r="B127" i="11"/>
  <c r="A127" i="11" s="1"/>
  <c r="C127" i="11"/>
  <c r="D127" i="11"/>
  <c r="F127" i="11" s="1"/>
  <c r="B128" i="11"/>
  <c r="A128" i="11" s="1"/>
  <c r="C128" i="11"/>
  <c r="D128" i="11"/>
  <c r="E128" i="11" s="1"/>
  <c r="B129" i="11"/>
  <c r="A129" i="11" s="1"/>
  <c r="C129" i="11"/>
  <c r="D129" i="11"/>
  <c r="B130" i="11"/>
  <c r="A130" i="11" s="1"/>
  <c r="C130" i="11"/>
  <c r="D130" i="11"/>
  <c r="K130" i="11" s="1"/>
  <c r="B131" i="11"/>
  <c r="A131" i="11" s="1"/>
  <c r="C131" i="11"/>
  <c r="D131" i="11"/>
  <c r="E131" i="11" s="1"/>
  <c r="B132" i="11"/>
  <c r="A132" i="11" s="1"/>
  <c r="C132" i="11"/>
  <c r="D132" i="11"/>
  <c r="H132" i="11" s="1"/>
  <c r="B133" i="11"/>
  <c r="A133" i="11" s="1"/>
  <c r="C133" i="11"/>
  <c r="D133" i="11"/>
  <c r="B134" i="11"/>
  <c r="A134" i="11" s="1"/>
  <c r="C134" i="11"/>
  <c r="D134" i="11"/>
  <c r="E134" i="11" s="1"/>
  <c r="B135" i="11"/>
  <c r="A135" i="11" s="1"/>
  <c r="C135" i="11"/>
  <c r="D135" i="11"/>
  <c r="H135" i="11" s="1"/>
  <c r="B136" i="11"/>
  <c r="A136" i="11" s="1"/>
  <c r="C136" i="11"/>
  <c r="D136" i="11"/>
  <c r="E136" i="11" s="1"/>
  <c r="B137" i="11"/>
  <c r="A137" i="11" s="1"/>
  <c r="C137" i="11"/>
  <c r="D137" i="11"/>
  <c r="B138" i="11"/>
  <c r="A138" i="11" s="1"/>
  <c r="C138" i="11"/>
  <c r="D138" i="11"/>
  <c r="K138" i="11" s="1"/>
  <c r="B139" i="11"/>
  <c r="A139" i="11" s="1"/>
  <c r="C139" i="11"/>
  <c r="D139" i="11"/>
  <c r="E139" i="11" s="1"/>
  <c r="B140" i="11"/>
  <c r="A140" i="11" s="1"/>
  <c r="C140" i="11"/>
  <c r="D140" i="11"/>
  <c r="H140" i="11" s="1"/>
  <c r="B141" i="11"/>
  <c r="A141" i="11" s="1"/>
  <c r="C141" i="11"/>
  <c r="D141" i="11"/>
  <c r="B142" i="11"/>
  <c r="A142" i="11" s="1"/>
  <c r="C142" i="11"/>
  <c r="D142" i="11"/>
  <c r="F142" i="11" s="1"/>
  <c r="B143" i="11"/>
  <c r="A143" i="11" s="1"/>
  <c r="C143" i="11"/>
  <c r="D143" i="11"/>
  <c r="H143" i="11" s="1"/>
  <c r="B144" i="11"/>
  <c r="A144" i="11" s="1"/>
  <c r="C144" i="11"/>
  <c r="D144" i="11"/>
  <c r="E144" i="11" s="1"/>
  <c r="B145" i="11"/>
  <c r="A145" i="11" s="1"/>
  <c r="C145" i="11"/>
  <c r="D145" i="11"/>
  <c r="G145" i="11" s="1"/>
  <c r="B146" i="11"/>
  <c r="A146" i="11" s="1"/>
  <c r="C146" i="11"/>
  <c r="D146" i="11"/>
  <c r="E146" i="11" s="1"/>
  <c r="B147" i="11"/>
  <c r="A147" i="11" s="1"/>
  <c r="C147" i="11"/>
  <c r="D147" i="11"/>
  <c r="H147" i="11" s="1"/>
  <c r="B148" i="11"/>
  <c r="A148" i="11" s="1"/>
  <c r="C148" i="11"/>
  <c r="D148" i="11"/>
  <c r="E148" i="11" s="1"/>
  <c r="B149" i="11"/>
  <c r="A149" i="11" s="1"/>
  <c r="C149" i="11"/>
  <c r="D149" i="11"/>
  <c r="B150" i="11"/>
  <c r="A150" i="11" s="1"/>
  <c r="C150" i="11"/>
  <c r="D150" i="11"/>
  <c r="K150" i="11" s="1"/>
  <c r="B151" i="11"/>
  <c r="A151" i="11" s="1"/>
  <c r="C151" i="11"/>
  <c r="D151" i="11"/>
  <c r="E151" i="11" s="1"/>
  <c r="B152" i="11"/>
  <c r="A152" i="11" s="1"/>
  <c r="C152" i="11"/>
  <c r="D152" i="11"/>
  <c r="B153" i="11"/>
  <c r="A153" i="11" s="1"/>
  <c r="C153" i="11"/>
  <c r="D153" i="11"/>
  <c r="G153" i="11" s="1"/>
  <c r="B154" i="11"/>
  <c r="A154" i="11" s="1"/>
  <c r="C154" i="11"/>
  <c r="D154" i="11"/>
  <c r="F154" i="11" s="1"/>
  <c r="B155" i="11"/>
  <c r="A155" i="11" s="1"/>
  <c r="C155" i="11"/>
  <c r="D155" i="11"/>
  <c r="H155" i="11" s="1"/>
  <c r="B156" i="11"/>
  <c r="A156" i="11" s="1"/>
  <c r="C156" i="11"/>
  <c r="D156" i="11"/>
  <c r="E156" i="11" s="1"/>
  <c r="B157" i="11"/>
  <c r="A157" i="11" s="1"/>
  <c r="C157" i="11"/>
  <c r="D157" i="11"/>
  <c r="G157" i="11" s="1"/>
  <c r="B158" i="11"/>
  <c r="A158" i="11" s="1"/>
  <c r="C158" i="11"/>
  <c r="D158" i="11"/>
  <c r="L158" i="11" s="1"/>
  <c r="B159" i="11"/>
  <c r="A159" i="11" s="1"/>
  <c r="C159" i="11"/>
  <c r="D159" i="11"/>
  <c r="F159" i="11" s="1"/>
  <c r="B160" i="11"/>
  <c r="A160" i="11" s="1"/>
  <c r="C160" i="11"/>
  <c r="D160" i="11"/>
  <c r="F160" i="11" s="1"/>
  <c r="B161" i="11"/>
  <c r="A161" i="11" s="1"/>
  <c r="C161" i="11"/>
  <c r="D161" i="11"/>
  <c r="E161" i="11" s="1"/>
  <c r="B162" i="11"/>
  <c r="A162" i="11" s="1"/>
  <c r="C162" i="11"/>
  <c r="D162" i="11"/>
  <c r="L162" i="11" s="1"/>
  <c r="B163" i="11"/>
  <c r="A163" i="11" s="1"/>
  <c r="C163" i="11"/>
  <c r="D163" i="11"/>
  <c r="L163" i="11" s="1"/>
  <c r="B164" i="11"/>
  <c r="A164" i="11" s="1"/>
  <c r="C164" i="11"/>
  <c r="D164" i="11"/>
  <c r="F164" i="11" s="1"/>
  <c r="B165" i="11"/>
  <c r="A165" i="11" s="1"/>
  <c r="C165" i="11"/>
  <c r="D165" i="11"/>
  <c r="E165" i="11" s="1"/>
  <c r="B166" i="11"/>
  <c r="A166" i="11" s="1"/>
  <c r="C166" i="11"/>
  <c r="D166" i="11"/>
  <c r="E166" i="11" s="1"/>
  <c r="B167" i="11"/>
  <c r="A167" i="11" s="1"/>
  <c r="C167" i="11"/>
  <c r="D167" i="11"/>
  <c r="F167" i="11" s="1"/>
  <c r="B168" i="11"/>
  <c r="A168" i="11" s="1"/>
  <c r="C168" i="11"/>
  <c r="D168" i="11"/>
  <c r="F168" i="11" s="1"/>
  <c r="B169" i="11"/>
  <c r="A169" i="11" s="1"/>
  <c r="C169" i="11"/>
  <c r="D169" i="11"/>
  <c r="E169" i="11" s="1"/>
  <c r="B170" i="11"/>
  <c r="A170" i="11" s="1"/>
  <c r="C170" i="11"/>
  <c r="D170" i="11"/>
  <c r="L170" i="11" s="1"/>
  <c r="B171" i="11"/>
  <c r="A171" i="11" s="1"/>
  <c r="C171" i="11"/>
  <c r="D171" i="11"/>
  <c r="E171" i="11" s="1"/>
  <c r="B172" i="11"/>
  <c r="A172" i="11" s="1"/>
  <c r="C172" i="11"/>
  <c r="D172" i="11"/>
  <c r="F172" i="11" s="1"/>
  <c r="K172" i="11"/>
  <c r="B173" i="11"/>
  <c r="A173" i="11" s="1"/>
  <c r="C173" i="11"/>
  <c r="D173" i="11"/>
  <c r="G173" i="11" s="1"/>
  <c r="B174" i="11"/>
  <c r="A174" i="11" s="1"/>
  <c r="C174" i="11"/>
  <c r="D174" i="11"/>
  <c r="E174" i="11" s="1"/>
  <c r="B175" i="11"/>
  <c r="A175" i="11" s="1"/>
  <c r="C175" i="11"/>
  <c r="D175" i="11"/>
  <c r="E175" i="11" s="1"/>
  <c r="B176" i="11"/>
  <c r="A176" i="11" s="1"/>
  <c r="C176" i="11"/>
  <c r="D176" i="11"/>
  <c r="F176" i="11" s="1"/>
  <c r="B177" i="11"/>
  <c r="A177" i="11" s="1"/>
  <c r="C177" i="11"/>
  <c r="D177" i="11"/>
  <c r="G177" i="11" s="1"/>
  <c r="B178" i="11"/>
  <c r="A178" i="11" s="1"/>
  <c r="C178" i="11"/>
  <c r="D178" i="11"/>
  <c r="E178" i="11" s="1"/>
  <c r="B179" i="11"/>
  <c r="A179" i="11" s="1"/>
  <c r="C179" i="11"/>
  <c r="D179" i="11"/>
  <c r="E179" i="11" s="1"/>
  <c r="B180" i="11"/>
  <c r="A180" i="11" s="1"/>
  <c r="C180" i="11"/>
  <c r="D180" i="11"/>
  <c r="F180" i="11" s="1"/>
  <c r="B181" i="11"/>
  <c r="A181" i="11" s="1"/>
  <c r="C181" i="11"/>
  <c r="D181" i="11"/>
  <c r="G181" i="11" s="1"/>
  <c r="B182" i="11"/>
  <c r="A182" i="11" s="1"/>
  <c r="C182" i="11"/>
  <c r="D182" i="11"/>
  <c r="G182" i="11" s="1"/>
  <c r="B183" i="11"/>
  <c r="A183" i="11" s="1"/>
  <c r="C183" i="11"/>
  <c r="D183" i="11"/>
  <c r="E183" i="11" s="1"/>
  <c r="B184" i="11"/>
  <c r="A184" i="11" s="1"/>
  <c r="C184" i="11"/>
  <c r="D184" i="11"/>
  <c r="F184" i="11" s="1"/>
  <c r="B185" i="11"/>
  <c r="A185" i="11" s="1"/>
  <c r="C185" i="11"/>
  <c r="D185" i="11"/>
  <c r="G185" i="11" s="1"/>
  <c r="B186" i="11"/>
  <c r="A186" i="11" s="1"/>
  <c r="C186" i="11"/>
  <c r="D186" i="11"/>
  <c r="L186" i="11" s="1"/>
  <c r="B187" i="11"/>
  <c r="A187" i="11" s="1"/>
  <c r="C187" i="11"/>
  <c r="D187" i="11"/>
  <c r="E187" i="11" s="1"/>
  <c r="B188" i="11"/>
  <c r="A188" i="11" s="1"/>
  <c r="C188" i="11"/>
  <c r="D188" i="11"/>
  <c r="F188" i="11" s="1"/>
  <c r="C6" i="11"/>
  <c r="C7" i="11"/>
  <c r="C8" i="11"/>
  <c r="C9" i="11"/>
  <c r="C10" i="11"/>
  <c r="C11" i="11"/>
  <c r="C12" i="11"/>
  <c r="C13" i="11"/>
  <c r="C14" i="11"/>
  <c r="C15" i="11"/>
  <c r="C5" i="11"/>
  <c r="B6" i="11"/>
  <c r="A6" i="11" s="1"/>
  <c r="D6" i="11"/>
  <c r="E6" i="11" s="1"/>
  <c r="B7" i="11"/>
  <c r="A7" i="11" s="1"/>
  <c r="D7" i="11"/>
  <c r="E7" i="11" s="1"/>
  <c r="B8" i="11"/>
  <c r="A8" i="11" s="1"/>
  <c r="D8" i="11"/>
  <c r="F8" i="11" s="1"/>
  <c r="B9" i="11"/>
  <c r="A9" i="11" s="1"/>
  <c r="D9" i="11"/>
  <c r="E9" i="11" s="1"/>
  <c r="B10" i="11"/>
  <c r="A10" i="11" s="1"/>
  <c r="D10" i="11"/>
  <c r="F10" i="11" s="1"/>
  <c r="B11" i="11"/>
  <c r="A11" i="11" s="1"/>
  <c r="D11" i="11"/>
  <c r="E11" i="11" s="1"/>
  <c r="B12" i="11"/>
  <c r="A12" i="11" s="1"/>
  <c r="D12" i="11"/>
  <c r="B13" i="11"/>
  <c r="A13" i="11" s="1"/>
  <c r="D13" i="11"/>
  <c r="B14" i="11"/>
  <c r="A14" i="11" s="1"/>
  <c r="D14" i="11"/>
  <c r="B15" i="11"/>
  <c r="A15" i="11" s="1"/>
  <c r="D15" i="11"/>
  <c r="D5" i="11"/>
  <c r="E5" i="11" s="1"/>
  <c r="B5" i="11"/>
  <c r="M189" i="11" l="1"/>
  <c r="AC159" i="3"/>
  <c r="K203" i="11"/>
  <c r="K16" i="11"/>
  <c r="F203" i="11"/>
  <c r="M201" i="11"/>
  <c r="K158" i="11"/>
  <c r="M170" i="11"/>
  <c r="K11" i="11"/>
  <c r="K18" i="11"/>
  <c r="M188" i="11"/>
  <c r="M176" i="11"/>
  <c r="F11" i="11"/>
  <c r="P11" i="11" s="1"/>
  <c r="Q11" i="11" s="1"/>
  <c r="AC13" i="3" s="1"/>
  <c r="K188" i="11"/>
  <c r="K170" i="11"/>
  <c r="K88" i="11"/>
  <c r="G184" i="11"/>
  <c r="F182" i="11"/>
  <c r="M172" i="11"/>
  <c r="F162" i="11"/>
  <c r="P162" i="11" s="1"/>
  <c r="Q162" i="11" s="1"/>
  <c r="M72" i="11"/>
  <c r="M67" i="11"/>
  <c r="M63" i="11"/>
  <c r="G18" i="11"/>
  <c r="F18" i="11"/>
  <c r="G11" i="11"/>
  <c r="M185" i="11"/>
  <c r="M182" i="11"/>
  <c r="G174" i="11"/>
  <c r="O174" i="11" s="1"/>
  <c r="G172" i="11"/>
  <c r="K162" i="11"/>
  <c r="F158" i="11"/>
  <c r="G88" i="11"/>
  <c r="O88" i="11" s="1"/>
  <c r="K67" i="11"/>
  <c r="K182" i="11"/>
  <c r="K176" i="11"/>
  <c r="G162" i="11"/>
  <c r="O162" i="11" s="1"/>
  <c r="K178" i="11"/>
  <c r="M178" i="11"/>
  <c r="K191" i="11"/>
  <c r="DY209" i="7"/>
  <c r="E172" i="11"/>
  <c r="F170" i="11"/>
  <c r="G165" i="11"/>
  <c r="O165" i="11" s="1"/>
  <c r="K7" i="11"/>
  <c r="E188" i="11"/>
  <c r="F186" i="11"/>
  <c r="E182" i="11"/>
  <c r="G176" i="11"/>
  <c r="M162" i="11"/>
  <c r="E159" i="11"/>
  <c r="G7" i="11"/>
  <c r="M169" i="11"/>
  <c r="M16" i="11"/>
  <c r="E162" i="11"/>
  <c r="M159" i="11"/>
  <c r="M202" i="11"/>
  <c r="G188" i="11"/>
  <c r="K186" i="11"/>
  <c r="G168" i="11"/>
  <c r="K42" i="11"/>
  <c r="P42" i="11" s="1"/>
  <c r="Q42" i="11" s="1"/>
  <c r="G16" i="11"/>
  <c r="K198" i="11"/>
  <c r="M186" i="11"/>
  <c r="E186" i="11"/>
  <c r="P186" i="11" s="1"/>
  <c r="Q186" i="11" s="1"/>
  <c r="E184" i="11"/>
  <c r="F181" i="11"/>
  <c r="F177" i="11"/>
  <c r="K174" i="11"/>
  <c r="M174" i="11"/>
  <c r="G170" i="11"/>
  <c r="M167" i="11"/>
  <c r="F166" i="11"/>
  <c r="K165" i="11"/>
  <c r="M165" i="11"/>
  <c r="M164" i="11"/>
  <c r="M161" i="11"/>
  <c r="G158" i="11"/>
  <c r="M158" i="11"/>
  <c r="K123" i="11"/>
  <c r="E191" i="11"/>
  <c r="K195" i="11"/>
  <c r="G193" i="11"/>
  <c r="E200" i="11"/>
  <c r="M198" i="11"/>
  <c r="E203" i="11"/>
  <c r="G201" i="11"/>
  <c r="A5" i="11"/>
  <c r="G186" i="11"/>
  <c r="M181" i="11"/>
  <c r="F174" i="11"/>
  <c r="E170" i="11"/>
  <c r="E168" i="11"/>
  <c r="K166" i="11"/>
  <c r="M166" i="11"/>
  <c r="F165" i="11"/>
  <c r="E164" i="11"/>
  <c r="E163" i="11"/>
  <c r="E160" i="11"/>
  <c r="E158" i="11"/>
  <c r="P158" i="11" s="1"/>
  <c r="Q158" i="11" s="1"/>
  <c r="M123" i="11"/>
  <c r="K100" i="11"/>
  <c r="M98" i="11"/>
  <c r="G91" i="11"/>
  <c r="M191" i="11"/>
  <c r="M195" i="11"/>
  <c r="M193" i="11"/>
  <c r="E198" i="11"/>
  <c r="M196" i="11"/>
  <c r="O196" i="11" s="1"/>
  <c r="G203" i="11"/>
  <c r="M203" i="11"/>
  <c r="G166" i="11"/>
  <c r="O166" i="11" s="1"/>
  <c r="K193" i="11"/>
  <c r="H202" i="11"/>
  <c r="H198" i="11"/>
  <c r="H194" i="11"/>
  <c r="H190" i="11"/>
  <c r="H186" i="11"/>
  <c r="H182" i="11"/>
  <c r="H178" i="11"/>
  <c r="H174" i="11"/>
  <c r="H170" i="11"/>
  <c r="H166" i="11"/>
  <c r="H162" i="11"/>
  <c r="H158" i="11"/>
  <c r="H10" i="11"/>
  <c r="H6" i="11"/>
  <c r="I202" i="11"/>
  <c r="I198" i="11"/>
  <c r="I194" i="11"/>
  <c r="I190" i="11"/>
  <c r="I186" i="11"/>
  <c r="I182" i="11"/>
  <c r="I178" i="11"/>
  <c r="I174" i="11"/>
  <c r="I170" i="11"/>
  <c r="I166" i="11"/>
  <c r="I162" i="11"/>
  <c r="I158" i="11"/>
  <c r="I10" i="11"/>
  <c r="I6" i="11"/>
  <c r="J202" i="11"/>
  <c r="J198" i="11"/>
  <c r="J194" i="11"/>
  <c r="J190" i="11"/>
  <c r="J186" i="11"/>
  <c r="J182" i="11"/>
  <c r="J178" i="11"/>
  <c r="J174" i="11"/>
  <c r="J170" i="11"/>
  <c r="J166" i="11"/>
  <c r="J162" i="11"/>
  <c r="J158" i="11"/>
  <c r="O158" i="11" s="1"/>
  <c r="J10" i="11"/>
  <c r="J6" i="11"/>
  <c r="L202" i="11"/>
  <c r="L198" i="11"/>
  <c r="L194" i="11"/>
  <c r="L190" i="11"/>
  <c r="L182" i="11"/>
  <c r="L178" i="11"/>
  <c r="L174" i="11"/>
  <c r="L166" i="11"/>
  <c r="L10" i="11"/>
  <c r="L6" i="11"/>
  <c r="AC166" i="3"/>
  <c r="AC162" i="3"/>
  <c r="AC158" i="3"/>
  <c r="K180" i="11"/>
  <c r="P180" i="11" s="1"/>
  <c r="Q180" i="11" s="1"/>
  <c r="M180" i="11"/>
  <c r="G178" i="11"/>
  <c r="M173" i="11"/>
  <c r="K120" i="11"/>
  <c r="M96" i="11"/>
  <c r="G75" i="11"/>
  <c r="M33" i="11"/>
  <c r="M25" i="11"/>
  <c r="K189" i="11"/>
  <c r="G195" i="11"/>
  <c r="M194" i="11"/>
  <c r="K196" i="11"/>
  <c r="F201" i="11"/>
  <c r="H5" i="11"/>
  <c r="H201" i="11"/>
  <c r="P201" i="11" s="1"/>
  <c r="Q201" i="11" s="1"/>
  <c r="H197" i="11"/>
  <c r="H193" i="11"/>
  <c r="H189" i="11"/>
  <c r="H185" i="11"/>
  <c r="H181" i="11"/>
  <c r="H177" i="11"/>
  <c r="H173" i="11"/>
  <c r="H169" i="11"/>
  <c r="H165" i="11"/>
  <c r="H161" i="11"/>
  <c r="H157" i="11"/>
  <c r="H9" i="11"/>
  <c r="I5" i="11"/>
  <c r="I201" i="11"/>
  <c r="I197" i="11"/>
  <c r="I193" i="11"/>
  <c r="I189" i="11"/>
  <c r="I185" i="11"/>
  <c r="I181" i="11"/>
  <c r="I177" i="11"/>
  <c r="I173" i="11"/>
  <c r="I169" i="11"/>
  <c r="I165" i="11"/>
  <c r="I161" i="11"/>
  <c r="I157" i="11"/>
  <c r="I9" i="11"/>
  <c r="J5" i="11"/>
  <c r="J201" i="11"/>
  <c r="J197" i="11"/>
  <c r="J193" i="11"/>
  <c r="O193" i="11" s="1"/>
  <c r="J189" i="11"/>
  <c r="J185" i="11"/>
  <c r="O185" i="11" s="1"/>
  <c r="J181" i="11"/>
  <c r="O181" i="11" s="1"/>
  <c r="J177" i="11"/>
  <c r="J173" i="11"/>
  <c r="J169" i="11"/>
  <c r="J165" i="11"/>
  <c r="J161" i="11"/>
  <c r="J157" i="11"/>
  <c r="J9" i="11"/>
  <c r="L5" i="11"/>
  <c r="L201" i="11"/>
  <c r="L197" i="11"/>
  <c r="L193" i="11"/>
  <c r="L189" i="11"/>
  <c r="L185" i="11"/>
  <c r="L181" i="11"/>
  <c r="L177" i="11"/>
  <c r="L173" i="11"/>
  <c r="L169" i="11"/>
  <c r="L165" i="11"/>
  <c r="L161" i="11"/>
  <c r="L157" i="11"/>
  <c r="L9" i="11"/>
  <c r="AC165" i="3"/>
  <c r="AC161" i="3"/>
  <c r="AC157" i="3"/>
  <c r="K9" i="11"/>
  <c r="F185" i="11"/>
  <c r="K184" i="11"/>
  <c r="M184" i="11"/>
  <c r="G180" i="11"/>
  <c r="F178" i="11"/>
  <c r="P178" i="11" s="1"/>
  <c r="Q178" i="11" s="1"/>
  <c r="M177" i="11"/>
  <c r="O177" i="11" s="1"/>
  <c r="E176" i="11"/>
  <c r="F169" i="11"/>
  <c r="K168" i="11"/>
  <c r="M168" i="11"/>
  <c r="E167" i="11"/>
  <c r="M163" i="11"/>
  <c r="F161" i="11"/>
  <c r="K160" i="11"/>
  <c r="M160" i="11"/>
  <c r="G191" i="11"/>
  <c r="M190" i="11"/>
  <c r="G189" i="11"/>
  <c r="O189" i="11" s="1"/>
  <c r="F195" i="11"/>
  <c r="F193" i="11"/>
  <c r="K200" i="11"/>
  <c r="M200" i="11"/>
  <c r="G198" i="11"/>
  <c r="M197" i="11"/>
  <c r="G196" i="11"/>
  <c r="O201" i="11"/>
  <c r="H204" i="11"/>
  <c r="H200" i="11"/>
  <c r="H196" i="11"/>
  <c r="H192" i="11"/>
  <c r="H188" i="11"/>
  <c r="H184" i="11"/>
  <c r="H180" i="11"/>
  <c r="H176" i="11"/>
  <c r="P176" i="11" s="1"/>
  <c r="Q176" i="11" s="1"/>
  <c r="H172" i="11"/>
  <c r="H168" i="11"/>
  <c r="H164" i="11"/>
  <c r="H160" i="11"/>
  <c r="P160" i="11" s="1"/>
  <c r="H156" i="11"/>
  <c r="H8" i="11"/>
  <c r="I204" i="11"/>
  <c r="I200" i="11"/>
  <c r="I196" i="11"/>
  <c r="I192" i="11"/>
  <c r="I188" i="11"/>
  <c r="I184" i="11"/>
  <c r="I180" i="11"/>
  <c r="I176" i="11"/>
  <c r="I172" i="11"/>
  <c r="I168" i="11"/>
  <c r="I164" i="11"/>
  <c r="I160" i="11"/>
  <c r="I156" i="11"/>
  <c r="I8" i="11"/>
  <c r="J204" i="11"/>
  <c r="J200" i="11"/>
  <c r="J196" i="11"/>
  <c r="J192" i="11"/>
  <c r="J188" i="11"/>
  <c r="J184" i="11"/>
  <c r="J180" i="11"/>
  <c r="O180" i="11" s="1"/>
  <c r="J176" i="11"/>
  <c r="O176" i="11" s="1"/>
  <c r="J172" i="11"/>
  <c r="J168" i="11"/>
  <c r="J164" i="11"/>
  <c r="J160" i="11"/>
  <c r="J156" i="11"/>
  <c r="J8" i="11"/>
  <c r="L204" i="11"/>
  <c r="L200" i="11"/>
  <c r="L196" i="11"/>
  <c r="L192" i="11"/>
  <c r="L188" i="11"/>
  <c r="P188" i="11" s="1"/>
  <c r="Q188" i="11" s="1"/>
  <c r="L184" i="11"/>
  <c r="L180" i="11"/>
  <c r="L176" i="11"/>
  <c r="L172" i="11"/>
  <c r="L168" i="11"/>
  <c r="L164" i="11"/>
  <c r="L160" i="11"/>
  <c r="L156" i="11"/>
  <c r="L8" i="11"/>
  <c r="AC164" i="3"/>
  <c r="AC160" i="3"/>
  <c r="E180" i="11"/>
  <c r="F173" i="11"/>
  <c r="F163" i="11"/>
  <c r="G160" i="11"/>
  <c r="G123" i="11"/>
  <c r="M121" i="11"/>
  <c r="F96" i="11"/>
  <c r="K95" i="11"/>
  <c r="E20" i="11"/>
  <c r="F191" i="11"/>
  <c r="F189" i="11"/>
  <c r="E195" i="11"/>
  <c r="G200" i="11"/>
  <c r="F196" i="11"/>
  <c r="K201" i="11"/>
  <c r="H203" i="11"/>
  <c r="H199" i="11"/>
  <c r="H195" i="11"/>
  <c r="H191" i="11"/>
  <c r="H187" i="11"/>
  <c r="H183" i="11"/>
  <c r="H179" i="11"/>
  <c r="H175" i="11"/>
  <c r="H171" i="11"/>
  <c r="H167" i="11"/>
  <c r="H163" i="11"/>
  <c r="H159" i="11"/>
  <c r="H11" i="11"/>
  <c r="H7" i="11"/>
  <c r="I203" i="11"/>
  <c r="I199" i="11"/>
  <c r="I195" i="11"/>
  <c r="I191" i="11"/>
  <c r="I187" i="11"/>
  <c r="I183" i="11"/>
  <c r="I179" i="11"/>
  <c r="I175" i="11"/>
  <c r="I171" i="11"/>
  <c r="I167" i="11"/>
  <c r="I163" i="11"/>
  <c r="I159" i="11"/>
  <c r="I11" i="11"/>
  <c r="I7" i="11"/>
  <c r="J203" i="11"/>
  <c r="O203" i="11" s="1"/>
  <c r="J199" i="11"/>
  <c r="J195" i="11"/>
  <c r="J191" i="11"/>
  <c r="J187" i="11"/>
  <c r="J183" i="11"/>
  <c r="J179" i="11"/>
  <c r="J175" i="11"/>
  <c r="J171" i="11"/>
  <c r="J167" i="11"/>
  <c r="J163" i="11"/>
  <c r="J159" i="11"/>
  <c r="J11" i="11"/>
  <c r="J7" i="11"/>
  <c r="L199" i="11"/>
  <c r="L187" i="11"/>
  <c r="L183" i="11"/>
  <c r="L179" i="11"/>
  <c r="L175" i="11"/>
  <c r="L171" i="11"/>
  <c r="L167" i="11"/>
  <c r="L159" i="11"/>
  <c r="L11" i="11"/>
  <c r="L7" i="11"/>
  <c r="AC163" i="3"/>
  <c r="DY208" i="7"/>
  <c r="EA208" i="7" s="1"/>
  <c r="DY206" i="7"/>
  <c r="EA206" i="7" s="1"/>
  <c r="DY207" i="7"/>
  <c r="EA207" i="7" s="1"/>
  <c r="DY205" i="7"/>
  <c r="EA205" i="7" s="1"/>
  <c r="F155" i="11"/>
  <c r="M140" i="11"/>
  <c r="F134" i="11"/>
  <c r="M132" i="11"/>
  <c r="E100" i="11"/>
  <c r="K20" i="11"/>
  <c r="E140" i="11"/>
  <c r="M136" i="11"/>
  <c r="F116" i="11"/>
  <c r="K115" i="11"/>
  <c r="G100" i="11"/>
  <c r="M100" i="11"/>
  <c r="K61" i="11"/>
  <c r="K36" i="11"/>
  <c r="K134" i="11"/>
  <c r="G107" i="11"/>
  <c r="O107" i="11" s="1"/>
  <c r="F100" i="11"/>
  <c r="F88" i="11"/>
  <c r="G67" i="11"/>
  <c r="F61" i="11"/>
  <c r="EA209" i="7"/>
  <c r="K153" i="11"/>
  <c r="G142" i="11"/>
  <c r="M89" i="11"/>
  <c r="G61" i="11"/>
  <c r="O61" i="11" s="1"/>
  <c r="K59" i="11"/>
  <c r="G57" i="11"/>
  <c r="K65" i="11"/>
  <c r="M40" i="11"/>
  <c r="F146" i="11"/>
  <c r="K145" i="11"/>
  <c r="K111" i="11"/>
  <c r="M57" i="11"/>
  <c r="K57" i="11"/>
  <c r="G40" i="11"/>
  <c r="K22" i="11"/>
  <c r="M155" i="11"/>
  <c r="M153" i="11"/>
  <c r="M145" i="11"/>
  <c r="K142" i="11"/>
  <c r="M142" i="11"/>
  <c r="E135" i="11"/>
  <c r="K116" i="11"/>
  <c r="M95" i="11"/>
  <c r="O95" i="11" s="1"/>
  <c r="K91" i="11"/>
  <c r="P91" i="11" s="1"/>
  <c r="Q91" i="11" s="1"/>
  <c r="M91" i="11"/>
  <c r="F84" i="11"/>
  <c r="E80" i="11"/>
  <c r="K79" i="11"/>
  <c r="M77" i="11"/>
  <c r="E65" i="11"/>
  <c r="G51" i="11"/>
  <c r="K46" i="11"/>
  <c r="P46" i="11" s="1"/>
  <c r="Q46" i="11" s="1"/>
  <c r="M44" i="11"/>
  <c r="M36" i="11"/>
  <c r="G28" i="11"/>
  <c r="E155" i="11"/>
  <c r="E142" i="11"/>
  <c r="M129" i="11"/>
  <c r="K124" i="11"/>
  <c r="F120" i="11"/>
  <c r="E116" i="11"/>
  <c r="G95" i="11"/>
  <c r="M93" i="11"/>
  <c r="M92" i="11"/>
  <c r="K80" i="11"/>
  <c r="M80" i="11"/>
  <c r="M79" i="11"/>
  <c r="G65" i="11"/>
  <c r="O65" i="11" s="1"/>
  <c r="M65" i="11"/>
  <c r="M51" i="11"/>
  <c r="M45" i="11"/>
  <c r="K40" i="11"/>
  <c r="G38" i="11"/>
  <c r="E36" i="11"/>
  <c r="K34" i="11"/>
  <c r="M135" i="11"/>
  <c r="O135" i="11" s="1"/>
  <c r="K84" i="11"/>
  <c r="F57" i="11"/>
  <c r="K51" i="11"/>
  <c r="K26" i="11"/>
  <c r="E154" i="11"/>
  <c r="M148" i="11"/>
  <c r="E147" i="11"/>
  <c r="K146" i="11"/>
  <c r="M144" i="11"/>
  <c r="E143" i="11"/>
  <c r="M137" i="11"/>
  <c r="G134" i="11"/>
  <c r="M134" i="11"/>
  <c r="F128" i="11"/>
  <c r="E126" i="11"/>
  <c r="M124" i="11"/>
  <c r="O124" i="11" s="1"/>
  <c r="M122" i="11"/>
  <c r="G120" i="11"/>
  <c r="M120" i="11"/>
  <c r="O120" i="11" s="1"/>
  <c r="M115" i="11"/>
  <c r="F109" i="11"/>
  <c r="K107" i="11"/>
  <c r="M107" i="11"/>
  <c r="M105" i="11"/>
  <c r="F104" i="11"/>
  <c r="K96" i="11"/>
  <c r="M94" i="11"/>
  <c r="G84" i="11"/>
  <c r="M78" i="11"/>
  <c r="E73" i="11"/>
  <c r="M59" i="11"/>
  <c r="M56" i="11"/>
  <c r="E53" i="11"/>
  <c r="E48" i="11"/>
  <c r="M46" i="11"/>
  <c r="E44" i="11"/>
  <c r="P44" i="11" s="1"/>
  <c r="Q44" i="11" s="1"/>
  <c r="F38" i="11"/>
  <c r="E34" i="11"/>
  <c r="E28" i="11"/>
  <c r="G26" i="11"/>
  <c r="M26" i="11"/>
  <c r="F26" i="11"/>
  <c r="M20" i="11"/>
  <c r="K154" i="11"/>
  <c r="M147" i="11"/>
  <c r="M143" i="11"/>
  <c r="F135" i="11"/>
  <c r="E132" i="11"/>
  <c r="K128" i="11"/>
  <c r="M128" i="11"/>
  <c r="G124" i="11"/>
  <c r="E120" i="11"/>
  <c r="P120" i="11" s="1"/>
  <c r="Q120" i="11" s="1"/>
  <c r="F119" i="11"/>
  <c r="G115" i="11"/>
  <c r="M108" i="11"/>
  <c r="F107" i="11"/>
  <c r="K104" i="11"/>
  <c r="M104" i="11"/>
  <c r="E96" i="11"/>
  <c r="P96" i="11" s="1"/>
  <c r="Q96" i="11" s="1"/>
  <c r="M84" i="11"/>
  <c r="E84" i="11"/>
  <c r="M82" i="11"/>
  <c r="K73" i="11"/>
  <c r="G59" i="11"/>
  <c r="K38" i="11"/>
  <c r="M38" i="11"/>
  <c r="G34" i="11"/>
  <c r="M34" i="11"/>
  <c r="M28" i="11"/>
  <c r="F147" i="11"/>
  <c r="F143" i="11"/>
  <c r="G128" i="11"/>
  <c r="M109" i="11"/>
  <c r="G104" i="11"/>
  <c r="K15" i="11"/>
  <c r="L15" i="11"/>
  <c r="J15" i="11"/>
  <c r="I15" i="11"/>
  <c r="H15" i="11"/>
  <c r="E13" i="11"/>
  <c r="L13" i="11"/>
  <c r="J13" i="11"/>
  <c r="I13" i="11"/>
  <c r="H13" i="11"/>
  <c r="F14" i="11"/>
  <c r="L14" i="11"/>
  <c r="J14" i="11"/>
  <c r="I14" i="11"/>
  <c r="H14" i="11"/>
  <c r="F12" i="11"/>
  <c r="L12" i="11"/>
  <c r="J12" i="11"/>
  <c r="I12" i="11"/>
  <c r="H12" i="11"/>
  <c r="L154" i="11"/>
  <c r="J154" i="11"/>
  <c r="I154" i="11"/>
  <c r="H154" i="11"/>
  <c r="G154" i="11"/>
  <c r="E152" i="11"/>
  <c r="L152" i="11"/>
  <c r="J152" i="11"/>
  <c r="I152" i="11"/>
  <c r="H152" i="11"/>
  <c r="G151" i="11"/>
  <c r="L151" i="11"/>
  <c r="J151" i="11"/>
  <c r="I151" i="11"/>
  <c r="F151" i="11"/>
  <c r="H151" i="11"/>
  <c r="M151" i="11"/>
  <c r="L150" i="11"/>
  <c r="J150" i="11"/>
  <c r="I150" i="11"/>
  <c r="E150" i="11"/>
  <c r="H150" i="11"/>
  <c r="P150" i="11" s="1"/>
  <c r="Q150" i="11" s="1"/>
  <c r="F150" i="11"/>
  <c r="G150" i="11"/>
  <c r="L138" i="11"/>
  <c r="P138" i="11" s="1"/>
  <c r="Q138" i="11" s="1"/>
  <c r="J138" i="11"/>
  <c r="I138" i="11"/>
  <c r="L130" i="11"/>
  <c r="J130" i="11"/>
  <c r="I130" i="11"/>
  <c r="P130" i="11" s="1"/>
  <c r="Q130" i="11" s="1"/>
  <c r="G129" i="11"/>
  <c r="L129" i="11"/>
  <c r="J129" i="11"/>
  <c r="I129" i="11"/>
  <c r="F122" i="11"/>
  <c r="L122" i="11"/>
  <c r="J122" i="11"/>
  <c r="I122" i="11"/>
  <c r="F118" i="11"/>
  <c r="L118" i="11"/>
  <c r="J118" i="11"/>
  <c r="O118" i="11" s="1"/>
  <c r="I118" i="11"/>
  <c r="G113" i="11"/>
  <c r="L113" i="11"/>
  <c r="J113" i="11"/>
  <c r="I113" i="11"/>
  <c r="L112" i="11"/>
  <c r="J112" i="11"/>
  <c r="I112" i="11"/>
  <c r="G110" i="11"/>
  <c r="L110" i="11"/>
  <c r="J110" i="11"/>
  <c r="I110" i="11"/>
  <c r="L108" i="11"/>
  <c r="J108" i="11"/>
  <c r="I108" i="11"/>
  <c r="G102" i="11"/>
  <c r="L102" i="11"/>
  <c r="J102" i="11"/>
  <c r="I102" i="11"/>
  <c r="E99" i="11"/>
  <c r="L99" i="11"/>
  <c r="J99" i="11"/>
  <c r="I99" i="11"/>
  <c r="F97" i="11"/>
  <c r="L97" i="11"/>
  <c r="J97" i="11"/>
  <c r="I97" i="11"/>
  <c r="L92" i="11"/>
  <c r="J92" i="11"/>
  <c r="I92" i="11"/>
  <c r="G86" i="11"/>
  <c r="L86" i="11"/>
  <c r="J86" i="11"/>
  <c r="I86" i="11"/>
  <c r="H86" i="11"/>
  <c r="E83" i="11"/>
  <c r="L83" i="11"/>
  <c r="J83" i="11"/>
  <c r="I83" i="11"/>
  <c r="H83" i="11"/>
  <c r="F81" i="11"/>
  <c r="L81" i="11"/>
  <c r="J81" i="11"/>
  <c r="I81" i="11"/>
  <c r="H81" i="11"/>
  <c r="F71" i="11"/>
  <c r="L71" i="11"/>
  <c r="J71" i="11"/>
  <c r="O71" i="11" s="1"/>
  <c r="I71" i="11"/>
  <c r="H71" i="11"/>
  <c r="L69" i="11"/>
  <c r="J69" i="11"/>
  <c r="I69" i="11"/>
  <c r="P69" i="11" s="1"/>
  <c r="Q69" i="11" s="1"/>
  <c r="H69" i="11"/>
  <c r="L68" i="11"/>
  <c r="J68" i="11"/>
  <c r="I68" i="11"/>
  <c r="E58" i="11"/>
  <c r="L58" i="11"/>
  <c r="J58" i="11"/>
  <c r="I58" i="11"/>
  <c r="H58" i="11"/>
  <c r="E50" i="11"/>
  <c r="L50" i="11"/>
  <c r="J50" i="11"/>
  <c r="I50" i="11"/>
  <c r="H50" i="11"/>
  <c r="G39" i="11"/>
  <c r="L39" i="11"/>
  <c r="J39" i="11"/>
  <c r="I39" i="11"/>
  <c r="H39" i="11"/>
  <c r="M37" i="11"/>
  <c r="F32" i="11"/>
  <c r="L32" i="11"/>
  <c r="J32" i="11"/>
  <c r="O32" i="11" s="1"/>
  <c r="I32" i="11"/>
  <c r="H32" i="11"/>
  <c r="L30" i="11"/>
  <c r="J30" i="11"/>
  <c r="I30" i="11"/>
  <c r="H30" i="11"/>
  <c r="E29" i="11"/>
  <c r="L29" i="11"/>
  <c r="J29" i="11"/>
  <c r="I29" i="11"/>
  <c r="H29" i="11"/>
  <c r="G27" i="11"/>
  <c r="L27" i="11"/>
  <c r="J27" i="11"/>
  <c r="I27" i="11"/>
  <c r="H27" i="11"/>
  <c r="G19" i="11"/>
  <c r="L19" i="11"/>
  <c r="J19" i="11"/>
  <c r="I19" i="11"/>
  <c r="H19" i="11"/>
  <c r="E16" i="11"/>
  <c r="L16" i="11"/>
  <c r="J16" i="11"/>
  <c r="I16" i="11"/>
  <c r="H16" i="11"/>
  <c r="H148" i="11"/>
  <c r="H144" i="11"/>
  <c r="H136" i="11"/>
  <c r="H128" i="11"/>
  <c r="H124" i="11"/>
  <c r="H112" i="11"/>
  <c r="H108" i="11"/>
  <c r="H104" i="11"/>
  <c r="H68" i="11"/>
  <c r="M150" i="11"/>
  <c r="L146" i="11"/>
  <c r="J146" i="11"/>
  <c r="I146" i="11"/>
  <c r="L141" i="11"/>
  <c r="J141" i="11"/>
  <c r="I141" i="11"/>
  <c r="G139" i="11"/>
  <c r="L139" i="11"/>
  <c r="J139" i="11"/>
  <c r="I139" i="11"/>
  <c r="G138" i="11"/>
  <c r="M138" i="11"/>
  <c r="E133" i="11"/>
  <c r="L133" i="11"/>
  <c r="J133" i="11"/>
  <c r="I133" i="11"/>
  <c r="G131" i="11"/>
  <c r="L131" i="11"/>
  <c r="J131" i="11"/>
  <c r="I131" i="11"/>
  <c r="G130" i="11"/>
  <c r="O130" i="11" s="1"/>
  <c r="M130" i="11"/>
  <c r="K129" i="11"/>
  <c r="F126" i="11"/>
  <c r="L126" i="11"/>
  <c r="J126" i="11"/>
  <c r="I126" i="11"/>
  <c r="F124" i="11"/>
  <c r="F121" i="11"/>
  <c r="K118" i="11"/>
  <c r="M118" i="11"/>
  <c r="L117" i="11"/>
  <c r="J117" i="11"/>
  <c r="I117" i="11"/>
  <c r="L116" i="11"/>
  <c r="J116" i="11"/>
  <c r="I116" i="11"/>
  <c r="L114" i="11"/>
  <c r="J114" i="11"/>
  <c r="I114" i="11"/>
  <c r="M113" i="11"/>
  <c r="G112" i="11"/>
  <c r="M112" i="11"/>
  <c r="F111" i="11"/>
  <c r="L111" i="11"/>
  <c r="J111" i="11"/>
  <c r="I111" i="11"/>
  <c r="G108" i="11"/>
  <c r="G106" i="11"/>
  <c r="O106" i="11" s="1"/>
  <c r="L106" i="11"/>
  <c r="J106" i="11"/>
  <c r="I106" i="11"/>
  <c r="E103" i="11"/>
  <c r="L103" i="11"/>
  <c r="J103" i="11"/>
  <c r="I103" i="11"/>
  <c r="M102" i="11"/>
  <c r="F101" i="11"/>
  <c r="L101" i="11"/>
  <c r="J101" i="11"/>
  <c r="I101" i="11"/>
  <c r="K99" i="11"/>
  <c r="M99" i="11"/>
  <c r="M97" i="11"/>
  <c r="L96" i="11"/>
  <c r="J96" i="11"/>
  <c r="I96" i="11"/>
  <c r="G92" i="11"/>
  <c r="O92" i="11" s="1"/>
  <c r="G90" i="11"/>
  <c r="O90" i="11" s="1"/>
  <c r="L90" i="11"/>
  <c r="J90" i="11"/>
  <c r="I90" i="11"/>
  <c r="H90" i="11"/>
  <c r="E87" i="11"/>
  <c r="L87" i="11"/>
  <c r="J87" i="11"/>
  <c r="I87" i="11"/>
  <c r="H87" i="11"/>
  <c r="M86" i="11"/>
  <c r="F85" i="11"/>
  <c r="L85" i="11"/>
  <c r="J85" i="11"/>
  <c r="I85" i="11"/>
  <c r="H85" i="11"/>
  <c r="K83" i="11"/>
  <c r="M83" i="11"/>
  <c r="M81" i="11"/>
  <c r="L80" i="11"/>
  <c r="J80" i="11"/>
  <c r="I80" i="11"/>
  <c r="G79" i="11"/>
  <c r="F75" i="11"/>
  <c r="L75" i="11"/>
  <c r="J75" i="11"/>
  <c r="I75" i="11"/>
  <c r="H75" i="11"/>
  <c r="L73" i="11"/>
  <c r="P73" i="11" s="1"/>
  <c r="Q73" i="11" s="1"/>
  <c r="J73" i="11"/>
  <c r="I73" i="11"/>
  <c r="H73" i="11"/>
  <c r="K71" i="11"/>
  <c r="P71" i="11" s="1"/>
  <c r="Q71" i="11" s="1"/>
  <c r="M71" i="11"/>
  <c r="L70" i="11"/>
  <c r="J70" i="11"/>
  <c r="I70" i="11"/>
  <c r="H70" i="11"/>
  <c r="G69" i="11"/>
  <c r="M69" i="11"/>
  <c r="F63" i="11"/>
  <c r="P63" i="11" s="1"/>
  <c r="Q63" i="11" s="1"/>
  <c r="L63" i="11"/>
  <c r="J63" i="11"/>
  <c r="I63" i="11"/>
  <c r="H63" i="11"/>
  <c r="L61" i="11"/>
  <c r="J61" i="11"/>
  <c r="I61" i="11"/>
  <c r="H61" i="11"/>
  <c r="P61" i="11" s="1"/>
  <c r="Q61" i="11" s="1"/>
  <c r="F60" i="11"/>
  <c r="L60" i="11"/>
  <c r="J60" i="11"/>
  <c r="I60" i="11"/>
  <c r="F55" i="11"/>
  <c r="L55" i="11"/>
  <c r="J55" i="11"/>
  <c r="I55" i="11"/>
  <c r="H55" i="11"/>
  <c r="L53" i="11"/>
  <c r="J53" i="11"/>
  <c r="I53" i="11"/>
  <c r="H53" i="11"/>
  <c r="F52" i="11"/>
  <c r="L52" i="11"/>
  <c r="J52" i="11"/>
  <c r="I52" i="11"/>
  <c r="F48" i="11"/>
  <c r="L48" i="11"/>
  <c r="J48" i="11"/>
  <c r="O48" i="11" s="1"/>
  <c r="I48" i="11"/>
  <c r="F47" i="11"/>
  <c r="L47" i="11"/>
  <c r="J47" i="11"/>
  <c r="I47" i="11"/>
  <c r="H47" i="11"/>
  <c r="L46" i="11"/>
  <c r="I46" i="11"/>
  <c r="H46" i="11"/>
  <c r="J46" i="11"/>
  <c r="F44" i="11"/>
  <c r="L44" i="11"/>
  <c r="I44" i="11"/>
  <c r="H44" i="11"/>
  <c r="J44" i="11"/>
  <c r="L42" i="11"/>
  <c r="J42" i="11"/>
  <c r="I42" i="11"/>
  <c r="H42" i="11"/>
  <c r="F41" i="11"/>
  <c r="L41" i="11"/>
  <c r="J41" i="11"/>
  <c r="I41" i="11"/>
  <c r="H41" i="11"/>
  <c r="M32" i="11"/>
  <c r="G31" i="11"/>
  <c r="L31" i="11"/>
  <c r="J31" i="11"/>
  <c r="I31" i="11"/>
  <c r="H31" i="11"/>
  <c r="G30" i="11"/>
  <c r="O30" i="11" s="1"/>
  <c r="M30" i="11"/>
  <c r="M29" i="11"/>
  <c r="F24" i="11"/>
  <c r="L24" i="11"/>
  <c r="J24" i="11"/>
  <c r="I24" i="11"/>
  <c r="H24" i="11"/>
  <c r="L22" i="11"/>
  <c r="J22" i="11"/>
  <c r="I22" i="11"/>
  <c r="H22" i="11"/>
  <c r="E21" i="11"/>
  <c r="L21" i="11"/>
  <c r="J21" i="11"/>
  <c r="I21" i="11"/>
  <c r="H21" i="11"/>
  <c r="O16" i="11"/>
  <c r="H139" i="11"/>
  <c r="H131" i="11"/>
  <c r="H127" i="11"/>
  <c r="H123" i="11"/>
  <c r="H111" i="11"/>
  <c r="H103" i="11"/>
  <c r="H99" i="11"/>
  <c r="H95" i="11"/>
  <c r="H80" i="11"/>
  <c r="H48" i="11"/>
  <c r="G155" i="11"/>
  <c r="L155" i="11"/>
  <c r="J155" i="11"/>
  <c r="I155" i="11"/>
  <c r="M154" i="11"/>
  <c r="L153" i="11"/>
  <c r="J153" i="11"/>
  <c r="I153" i="11"/>
  <c r="G147" i="11"/>
  <c r="L147" i="11"/>
  <c r="J147" i="11"/>
  <c r="I147" i="11"/>
  <c r="G146" i="11"/>
  <c r="O146" i="11" s="1"/>
  <c r="M146" i="11"/>
  <c r="L145" i="11"/>
  <c r="J145" i="11"/>
  <c r="O145" i="11" s="1"/>
  <c r="I145" i="11"/>
  <c r="G143" i="11"/>
  <c r="L143" i="11"/>
  <c r="J143" i="11"/>
  <c r="I143" i="11"/>
  <c r="L142" i="11"/>
  <c r="J142" i="11"/>
  <c r="I142" i="11"/>
  <c r="M141" i="11"/>
  <c r="F140" i="11"/>
  <c r="L140" i="11"/>
  <c r="J140" i="11"/>
  <c r="I140" i="11"/>
  <c r="M139" i="11"/>
  <c r="F138" i="11"/>
  <c r="G135" i="11"/>
  <c r="L135" i="11"/>
  <c r="J135" i="11"/>
  <c r="I135" i="11"/>
  <c r="L134" i="11"/>
  <c r="J134" i="11"/>
  <c r="I134" i="11"/>
  <c r="P134" i="11" s="1"/>
  <c r="Q134" i="11" s="1"/>
  <c r="M133" i="11"/>
  <c r="F132" i="11"/>
  <c r="L132" i="11"/>
  <c r="J132" i="11"/>
  <c r="I132" i="11"/>
  <c r="M131" i="11"/>
  <c r="F130" i="11"/>
  <c r="F129" i="11"/>
  <c r="K126" i="11"/>
  <c r="M126" i="11"/>
  <c r="L125" i="11"/>
  <c r="J125" i="11"/>
  <c r="I125" i="11"/>
  <c r="L120" i="11"/>
  <c r="J120" i="11"/>
  <c r="I120" i="11"/>
  <c r="E119" i="11"/>
  <c r="L119" i="11"/>
  <c r="J119" i="11"/>
  <c r="I119" i="11"/>
  <c r="G118" i="11"/>
  <c r="G116" i="11"/>
  <c r="M116" i="11"/>
  <c r="L115" i="11"/>
  <c r="J115" i="11"/>
  <c r="I115" i="11"/>
  <c r="F113" i="11"/>
  <c r="F112" i="11"/>
  <c r="M111" i="11"/>
  <c r="O111" i="11" s="1"/>
  <c r="F108" i="11"/>
  <c r="E107" i="11"/>
  <c r="P107" i="11" s="1"/>
  <c r="Q107" i="11" s="1"/>
  <c r="L107" i="11"/>
  <c r="J107" i="11"/>
  <c r="I107" i="11"/>
  <c r="M106" i="11"/>
  <c r="F105" i="11"/>
  <c r="L105" i="11"/>
  <c r="J105" i="11"/>
  <c r="I105" i="11"/>
  <c r="K103" i="11"/>
  <c r="M103" i="11"/>
  <c r="M101" i="11"/>
  <c r="L100" i="11"/>
  <c r="J100" i="11"/>
  <c r="O100" i="11" s="1"/>
  <c r="I100" i="11"/>
  <c r="G99" i="11"/>
  <c r="G96" i="11"/>
  <c r="O96" i="11" s="1"/>
  <c r="G94" i="11"/>
  <c r="O94" i="11" s="1"/>
  <c r="L94" i="11"/>
  <c r="J94" i="11"/>
  <c r="I94" i="11"/>
  <c r="H94" i="11"/>
  <c r="F92" i="11"/>
  <c r="E91" i="11"/>
  <c r="L91" i="11"/>
  <c r="J91" i="11"/>
  <c r="O91" i="11" s="1"/>
  <c r="I91" i="11"/>
  <c r="H91" i="11"/>
  <c r="M90" i="11"/>
  <c r="F89" i="11"/>
  <c r="L89" i="11"/>
  <c r="J89" i="11"/>
  <c r="I89" i="11"/>
  <c r="H89" i="11"/>
  <c r="K87" i="11"/>
  <c r="M87" i="11"/>
  <c r="M85" i="11"/>
  <c r="L84" i="11"/>
  <c r="J84" i="11"/>
  <c r="I84" i="11"/>
  <c r="G83" i="11"/>
  <c r="G80" i="11"/>
  <c r="O80" i="11" s="1"/>
  <c r="G78" i="11"/>
  <c r="L78" i="11"/>
  <c r="J78" i="11"/>
  <c r="O78" i="11" s="1"/>
  <c r="I78" i="11"/>
  <c r="H78" i="11"/>
  <c r="K75" i="11"/>
  <c r="M75" i="11"/>
  <c r="O75" i="11" s="1"/>
  <c r="L74" i="11"/>
  <c r="J74" i="11"/>
  <c r="I74" i="11"/>
  <c r="H74" i="11"/>
  <c r="G73" i="11"/>
  <c r="M73" i="11"/>
  <c r="L72" i="11"/>
  <c r="J72" i="11"/>
  <c r="I72" i="11"/>
  <c r="G71" i="11"/>
  <c r="F69" i="11"/>
  <c r="F67" i="11"/>
  <c r="P67" i="11" s="1"/>
  <c r="Q67" i="11" s="1"/>
  <c r="L67" i="11"/>
  <c r="J67" i="11"/>
  <c r="I67" i="11"/>
  <c r="H67" i="11"/>
  <c r="L65" i="11"/>
  <c r="J65" i="11"/>
  <c r="I65" i="11"/>
  <c r="H65" i="11"/>
  <c r="P65" i="11" s="1"/>
  <c r="Q65" i="11" s="1"/>
  <c r="F64" i="11"/>
  <c r="L64" i="11"/>
  <c r="J64" i="11"/>
  <c r="I64" i="11"/>
  <c r="K63" i="11"/>
  <c r="E62" i="11"/>
  <c r="L62" i="11"/>
  <c r="J62" i="11"/>
  <c r="I62" i="11"/>
  <c r="H62" i="11"/>
  <c r="M61" i="11"/>
  <c r="M60" i="11"/>
  <c r="K55" i="11"/>
  <c r="P55" i="11" s="1"/>
  <c r="Q55" i="11" s="1"/>
  <c r="M55" i="11"/>
  <c r="E54" i="11"/>
  <c r="L54" i="11"/>
  <c r="J54" i="11"/>
  <c r="I54" i="11"/>
  <c r="H54" i="11"/>
  <c r="G53" i="11"/>
  <c r="O53" i="11" s="1"/>
  <c r="M53" i="11"/>
  <c r="M52" i="11"/>
  <c r="K48" i="11"/>
  <c r="M48" i="11"/>
  <c r="G46" i="11"/>
  <c r="O46" i="11" s="1"/>
  <c r="L45" i="11"/>
  <c r="J45" i="11"/>
  <c r="I45" i="11"/>
  <c r="H45" i="11"/>
  <c r="K44" i="11"/>
  <c r="L43" i="11"/>
  <c r="J43" i="11"/>
  <c r="I43" i="11"/>
  <c r="H43" i="11"/>
  <c r="G42" i="11"/>
  <c r="M42" i="11"/>
  <c r="F36" i="11"/>
  <c r="L36" i="11"/>
  <c r="J36" i="11"/>
  <c r="O36" i="11" s="1"/>
  <c r="I36" i="11"/>
  <c r="H36" i="11"/>
  <c r="L34" i="11"/>
  <c r="J34" i="11"/>
  <c r="I34" i="11"/>
  <c r="H34" i="11"/>
  <c r="E33" i="11"/>
  <c r="L33" i="11"/>
  <c r="J33" i="11"/>
  <c r="I33" i="11"/>
  <c r="H33" i="11"/>
  <c r="G32" i="11"/>
  <c r="F30" i="11"/>
  <c r="P30" i="11" s="1"/>
  <c r="Q30" i="11" s="1"/>
  <c r="K24" i="11"/>
  <c r="P24" i="11" s="1"/>
  <c r="Q24" i="11" s="1"/>
  <c r="M24" i="11"/>
  <c r="G23" i="11"/>
  <c r="L23" i="11"/>
  <c r="J23" i="11"/>
  <c r="I23" i="11"/>
  <c r="H23" i="11"/>
  <c r="G22" i="11"/>
  <c r="O22" i="11" s="1"/>
  <c r="M22" i="11"/>
  <c r="M21" i="11"/>
  <c r="E17" i="11"/>
  <c r="L17" i="11"/>
  <c r="J17" i="11"/>
  <c r="I17" i="11"/>
  <c r="H17" i="11"/>
  <c r="H146" i="11"/>
  <c r="P146" i="11" s="1"/>
  <c r="Q146" i="11" s="1"/>
  <c r="H142" i="11"/>
  <c r="P142" i="11" s="1"/>
  <c r="Q142" i="11" s="1"/>
  <c r="H138" i="11"/>
  <c r="H134" i="11"/>
  <c r="H130" i="11"/>
  <c r="H126" i="11"/>
  <c r="H122" i="11"/>
  <c r="H118" i="11"/>
  <c r="H114" i="11"/>
  <c r="H110" i="11"/>
  <c r="H106" i="11"/>
  <c r="H102" i="11"/>
  <c r="H92" i="11"/>
  <c r="H60" i="11"/>
  <c r="G149" i="11"/>
  <c r="L149" i="11"/>
  <c r="J149" i="11"/>
  <c r="I149" i="11"/>
  <c r="L148" i="11"/>
  <c r="J148" i="11"/>
  <c r="I148" i="11"/>
  <c r="F144" i="11"/>
  <c r="L144" i="11"/>
  <c r="J144" i="11"/>
  <c r="I144" i="11"/>
  <c r="F139" i="11"/>
  <c r="E138" i="11"/>
  <c r="L137" i="11"/>
  <c r="J137" i="11"/>
  <c r="I137" i="11"/>
  <c r="F136" i="11"/>
  <c r="L136" i="11"/>
  <c r="J136" i="11"/>
  <c r="I136" i="11"/>
  <c r="F131" i="11"/>
  <c r="E130" i="11"/>
  <c r="E129" i="11"/>
  <c r="L128" i="11"/>
  <c r="J128" i="11"/>
  <c r="I128" i="11"/>
  <c r="E127" i="11"/>
  <c r="L127" i="11"/>
  <c r="J127" i="11"/>
  <c r="I127" i="11"/>
  <c r="L124" i="11"/>
  <c r="J124" i="11"/>
  <c r="I124" i="11"/>
  <c r="E123" i="11"/>
  <c r="L123" i="11"/>
  <c r="J123" i="11"/>
  <c r="I123" i="11"/>
  <c r="E122" i="11"/>
  <c r="L121" i="11"/>
  <c r="J121" i="11"/>
  <c r="I121" i="11"/>
  <c r="E118" i="11"/>
  <c r="E113" i="11"/>
  <c r="E112" i="11"/>
  <c r="P112" i="11" s="1"/>
  <c r="Q112" i="11" s="1"/>
  <c r="G109" i="11"/>
  <c r="L109" i="11"/>
  <c r="J109" i="11"/>
  <c r="I109" i="11"/>
  <c r="E108" i="11"/>
  <c r="L104" i="11"/>
  <c r="J104" i="11"/>
  <c r="O104" i="11" s="1"/>
  <c r="I104" i="11"/>
  <c r="G103" i="11"/>
  <c r="O103" i="11" s="1"/>
  <c r="F99" i="11"/>
  <c r="G98" i="11"/>
  <c r="O98" i="11" s="1"/>
  <c r="L98" i="11"/>
  <c r="J98" i="11"/>
  <c r="I98" i="11"/>
  <c r="E97" i="11"/>
  <c r="E95" i="11"/>
  <c r="L95" i="11"/>
  <c r="J95" i="11"/>
  <c r="I95" i="11"/>
  <c r="F93" i="11"/>
  <c r="L93" i="11"/>
  <c r="J93" i="11"/>
  <c r="I93" i="11"/>
  <c r="H93" i="11"/>
  <c r="E92" i="11"/>
  <c r="L88" i="11"/>
  <c r="J88" i="11"/>
  <c r="I88" i="11"/>
  <c r="G87" i="11"/>
  <c r="O87" i="11" s="1"/>
  <c r="F83" i="11"/>
  <c r="P83" i="11" s="1"/>
  <c r="Q83" i="11" s="1"/>
  <c r="G82" i="11"/>
  <c r="L82" i="11"/>
  <c r="J82" i="11"/>
  <c r="O82" i="11" s="1"/>
  <c r="I82" i="11"/>
  <c r="H82" i="11"/>
  <c r="E81" i="11"/>
  <c r="E79" i="11"/>
  <c r="L79" i="11"/>
  <c r="J79" i="11"/>
  <c r="I79" i="11"/>
  <c r="H79" i="11"/>
  <c r="F77" i="11"/>
  <c r="L77" i="11"/>
  <c r="J77" i="11"/>
  <c r="I77" i="11"/>
  <c r="H77" i="11"/>
  <c r="E76" i="11"/>
  <c r="L76" i="11"/>
  <c r="J76" i="11"/>
  <c r="I76" i="11"/>
  <c r="E71" i="11"/>
  <c r="E69" i="11"/>
  <c r="O67" i="11"/>
  <c r="N67" i="11" s="1"/>
  <c r="E66" i="11"/>
  <c r="L66" i="11"/>
  <c r="J66" i="11"/>
  <c r="I66" i="11"/>
  <c r="H66" i="11"/>
  <c r="M64" i="11"/>
  <c r="G63" i="11"/>
  <c r="O63" i="11" s="1"/>
  <c r="F59" i="11"/>
  <c r="L59" i="11"/>
  <c r="J59" i="11"/>
  <c r="I59" i="11"/>
  <c r="H59" i="11"/>
  <c r="F58" i="11"/>
  <c r="L57" i="11"/>
  <c r="J57" i="11"/>
  <c r="I57" i="11"/>
  <c r="H57" i="11"/>
  <c r="F56" i="11"/>
  <c r="L56" i="11"/>
  <c r="J56" i="11"/>
  <c r="I56" i="11"/>
  <c r="G55" i="11"/>
  <c r="F53" i="11"/>
  <c r="P53" i="11" s="1"/>
  <c r="Q53" i="11" s="1"/>
  <c r="F51" i="11"/>
  <c r="L51" i="11"/>
  <c r="J51" i="11"/>
  <c r="I51" i="11"/>
  <c r="H51" i="11"/>
  <c r="F50" i="11"/>
  <c r="E49" i="11"/>
  <c r="L49" i="11"/>
  <c r="J49" i="11"/>
  <c r="I49" i="11"/>
  <c r="H49" i="11"/>
  <c r="F46" i="11"/>
  <c r="G44" i="11"/>
  <c r="O44" i="11" s="1"/>
  <c r="F42" i="11"/>
  <c r="F40" i="11"/>
  <c r="L40" i="11"/>
  <c r="J40" i="11"/>
  <c r="O40" i="11" s="1"/>
  <c r="I40" i="11"/>
  <c r="H40" i="11"/>
  <c r="F39" i="11"/>
  <c r="L38" i="11"/>
  <c r="J38" i="11"/>
  <c r="I38" i="11"/>
  <c r="H38" i="11"/>
  <c r="L37" i="11"/>
  <c r="J37" i="11"/>
  <c r="I37" i="11"/>
  <c r="H37" i="11"/>
  <c r="G35" i="11"/>
  <c r="L35" i="11"/>
  <c r="J35" i="11"/>
  <c r="I35" i="11"/>
  <c r="H35" i="11"/>
  <c r="E32" i="11"/>
  <c r="E30" i="11"/>
  <c r="F28" i="11"/>
  <c r="L28" i="11"/>
  <c r="I28" i="11"/>
  <c r="H28" i="11"/>
  <c r="J28" i="11"/>
  <c r="O28" i="11" s="1"/>
  <c r="F27" i="11"/>
  <c r="L26" i="11"/>
  <c r="J26" i="11"/>
  <c r="I26" i="11"/>
  <c r="H26" i="11"/>
  <c r="E25" i="11"/>
  <c r="L25" i="11"/>
  <c r="J25" i="11"/>
  <c r="I25" i="11"/>
  <c r="H25" i="11"/>
  <c r="G24" i="11"/>
  <c r="F22" i="11"/>
  <c r="P22" i="11" s="1"/>
  <c r="Q22" i="11" s="1"/>
  <c r="F20" i="11"/>
  <c r="L20" i="11"/>
  <c r="J20" i="11"/>
  <c r="I20" i="11"/>
  <c r="H20" i="11"/>
  <c r="F19" i="11"/>
  <c r="L18" i="11"/>
  <c r="J18" i="11"/>
  <c r="O18" i="11" s="1"/>
  <c r="I18" i="11"/>
  <c r="H18" i="11"/>
  <c r="M17" i="11"/>
  <c r="H153" i="11"/>
  <c r="H149" i="11"/>
  <c r="H145" i="11"/>
  <c r="H141" i="11"/>
  <c r="H137" i="11"/>
  <c r="H133" i="11"/>
  <c r="H129" i="11"/>
  <c r="H125" i="11"/>
  <c r="H121" i="11"/>
  <c r="H117" i="11"/>
  <c r="H113" i="11"/>
  <c r="H109" i="11"/>
  <c r="H105" i="11"/>
  <c r="H101" i="11"/>
  <c r="H97" i="11"/>
  <c r="H88" i="11"/>
  <c r="H72" i="11"/>
  <c r="H56" i="11"/>
  <c r="O188" i="11"/>
  <c r="O172" i="11"/>
  <c r="O160" i="11"/>
  <c r="O131" i="11"/>
  <c r="O112" i="11"/>
  <c r="P99" i="11"/>
  <c r="Q99" i="11" s="1"/>
  <c r="P80" i="11"/>
  <c r="Q80" i="11" s="1"/>
  <c r="P34" i="11"/>
  <c r="Q34" i="11" s="1"/>
  <c r="P195" i="11"/>
  <c r="Q195" i="11" s="1"/>
  <c r="P193" i="11"/>
  <c r="Q193" i="11" s="1"/>
  <c r="O186" i="11"/>
  <c r="O170" i="11"/>
  <c r="P170" i="11"/>
  <c r="Q170" i="11" s="1"/>
  <c r="O123" i="11"/>
  <c r="P104" i="11"/>
  <c r="Q104" i="11" s="1"/>
  <c r="O57" i="11"/>
  <c r="P48" i="11"/>
  <c r="Q48" i="11" s="1"/>
  <c r="O34" i="11"/>
  <c r="N34" i="11" s="1"/>
  <c r="P165" i="11"/>
  <c r="Q165" i="11" s="1"/>
  <c r="O153" i="11"/>
  <c r="O108" i="11"/>
  <c r="O38" i="11"/>
  <c r="O26" i="11"/>
  <c r="O126" i="11"/>
  <c r="O147" i="11"/>
  <c r="M204" i="11"/>
  <c r="E204" i="11"/>
  <c r="K202" i="11"/>
  <c r="G202" i="11"/>
  <c r="F202" i="11"/>
  <c r="K204" i="11"/>
  <c r="G204" i="11"/>
  <c r="M199" i="11"/>
  <c r="E199" i="11"/>
  <c r="K197" i="11"/>
  <c r="G197" i="11"/>
  <c r="O197" i="11" s="1"/>
  <c r="F197" i="11"/>
  <c r="K199" i="11"/>
  <c r="G199" i="11"/>
  <c r="K194" i="11"/>
  <c r="G194" i="11"/>
  <c r="F194" i="11"/>
  <c r="M192" i="11"/>
  <c r="E192" i="11"/>
  <c r="K190" i="11"/>
  <c r="G190" i="11"/>
  <c r="F190" i="11"/>
  <c r="K192" i="11"/>
  <c r="G192" i="11"/>
  <c r="P172" i="11"/>
  <c r="Q172" i="11" s="1"/>
  <c r="K187" i="11"/>
  <c r="G187" i="11"/>
  <c r="E185" i="11"/>
  <c r="K183" i="11"/>
  <c r="G183" i="11"/>
  <c r="E181" i="11"/>
  <c r="K179" i="11"/>
  <c r="G179" i="11"/>
  <c r="E177" i="11"/>
  <c r="K175" i="11"/>
  <c r="G175" i="11"/>
  <c r="E173" i="11"/>
  <c r="K171" i="11"/>
  <c r="G171" i="11"/>
  <c r="K169" i="11"/>
  <c r="G169" i="11"/>
  <c r="K164" i="11"/>
  <c r="P164" i="11" s="1"/>
  <c r="Q164" i="11" s="1"/>
  <c r="G164" i="11"/>
  <c r="G163" i="11"/>
  <c r="O163" i="11" s="1"/>
  <c r="K163" i="11"/>
  <c r="P163" i="11" s="1"/>
  <c r="Q163" i="11" s="1"/>
  <c r="K161" i="11"/>
  <c r="P161" i="11" s="1"/>
  <c r="Q161" i="11" s="1"/>
  <c r="G161" i="11"/>
  <c r="M157" i="11"/>
  <c r="O157" i="11" s="1"/>
  <c r="M156" i="11"/>
  <c r="P154" i="11"/>
  <c r="Q154" i="11" s="1"/>
  <c r="E153" i="11"/>
  <c r="F153" i="11"/>
  <c r="O151" i="11"/>
  <c r="K149" i="11"/>
  <c r="F148" i="11"/>
  <c r="G148" i="11"/>
  <c r="O148" i="11" s="1"/>
  <c r="K148" i="11"/>
  <c r="O143" i="11"/>
  <c r="E141" i="11"/>
  <c r="F141" i="11"/>
  <c r="G141" i="11"/>
  <c r="K141" i="11"/>
  <c r="F187" i="11"/>
  <c r="F183" i="11"/>
  <c r="F179" i="11"/>
  <c r="F175" i="11"/>
  <c r="F171" i="11"/>
  <c r="P166" i="11"/>
  <c r="Q166" i="11" s="1"/>
  <c r="M152" i="11"/>
  <c r="E149" i="11"/>
  <c r="F149" i="11"/>
  <c r="M187" i="11"/>
  <c r="K185" i="11"/>
  <c r="M183" i="11"/>
  <c r="K181" i="11"/>
  <c r="M179" i="11"/>
  <c r="K177" i="11"/>
  <c r="M175" i="11"/>
  <c r="K173" i="11"/>
  <c r="M171" i="11"/>
  <c r="G167" i="11"/>
  <c r="O167" i="11" s="1"/>
  <c r="K167" i="11"/>
  <c r="G159" i="11"/>
  <c r="K159" i="11"/>
  <c r="K157" i="11"/>
  <c r="F156" i="11"/>
  <c r="G156" i="11"/>
  <c r="K156" i="11"/>
  <c r="M149" i="11"/>
  <c r="O149" i="11" s="1"/>
  <c r="E145" i="11"/>
  <c r="F145" i="11"/>
  <c r="O139" i="11"/>
  <c r="E137" i="11"/>
  <c r="F137" i="11"/>
  <c r="G137" i="11"/>
  <c r="O137" i="11" s="1"/>
  <c r="K137" i="11"/>
  <c r="E157" i="11"/>
  <c r="F157" i="11"/>
  <c r="F152" i="11"/>
  <c r="G152" i="11"/>
  <c r="K152" i="11"/>
  <c r="K133" i="11"/>
  <c r="G133" i="11"/>
  <c r="O133" i="11" s="1"/>
  <c r="G125" i="11"/>
  <c r="K125" i="11"/>
  <c r="G117" i="11"/>
  <c r="K117" i="11"/>
  <c r="K144" i="11"/>
  <c r="G144" i="11"/>
  <c r="O144" i="11" s="1"/>
  <c r="K140" i="11"/>
  <c r="G140" i="11"/>
  <c r="O140" i="11" s="1"/>
  <c r="K136" i="11"/>
  <c r="G136" i="11"/>
  <c r="O136" i="11" s="1"/>
  <c r="F133" i="11"/>
  <c r="K132" i="11"/>
  <c r="G132" i="11"/>
  <c r="P128" i="11"/>
  <c r="Q128" i="11" s="1"/>
  <c r="M127" i="11"/>
  <c r="M125" i="11"/>
  <c r="M119" i="11"/>
  <c r="M117" i="11"/>
  <c r="K155" i="11"/>
  <c r="K151" i="11"/>
  <c r="P151" i="11" s="1"/>
  <c r="Q151" i="11" s="1"/>
  <c r="K147" i="11"/>
  <c r="K143" i="11"/>
  <c r="K139" i="11"/>
  <c r="K135" i="11"/>
  <c r="P135" i="11" s="1"/>
  <c r="Q135" i="11" s="1"/>
  <c r="K131" i="11"/>
  <c r="K127" i="11"/>
  <c r="G127" i="11"/>
  <c r="F125" i="11"/>
  <c r="K122" i="11"/>
  <c r="G122" i="11"/>
  <c r="G121" i="11"/>
  <c r="K121" i="11"/>
  <c r="P121" i="11" s="1"/>
  <c r="Q121" i="11" s="1"/>
  <c r="K119" i="11"/>
  <c r="G119" i="11"/>
  <c r="F117" i="11"/>
  <c r="P116" i="11"/>
  <c r="Q116" i="11" s="1"/>
  <c r="F115" i="11"/>
  <c r="E115" i="11"/>
  <c r="O102" i="11"/>
  <c r="O86" i="11"/>
  <c r="P124" i="11"/>
  <c r="Q124" i="11" s="1"/>
  <c r="G114" i="11"/>
  <c r="K114" i="11"/>
  <c r="E114" i="11"/>
  <c r="M114" i="11"/>
  <c r="F114" i="11"/>
  <c r="K113" i="11"/>
  <c r="E111" i="11"/>
  <c r="F110" i="11"/>
  <c r="K109" i="11"/>
  <c r="P109" i="11" s="1"/>
  <c r="F106" i="11"/>
  <c r="K105" i="11"/>
  <c r="G105" i="11"/>
  <c r="F102" i="11"/>
  <c r="K101" i="11"/>
  <c r="G101" i="11"/>
  <c r="F98" i="11"/>
  <c r="K97" i="11"/>
  <c r="P97" i="11" s="1"/>
  <c r="Q97" i="11" s="1"/>
  <c r="G97" i="11"/>
  <c r="F94" i="11"/>
  <c r="K93" i="11"/>
  <c r="G93" i="11"/>
  <c r="O93" i="11" s="1"/>
  <c r="F90" i="11"/>
  <c r="K89" i="11"/>
  <c r="G89" i="11"/>
  <c r="O89" i="11" s="1"/>
  <c r="F86" i="11"/>
  <c r="K85" i="11"/>
  <c r="G85" i="11"/>
  <c r="F82" i="11"/>
  <c r="K81" i="11"/>
  <c r="P81" i="11" s="1"/>
  <c r="Q81" i="11" s="1"/>
  <c r="G81" i="11"/>
  <c r="O81" i="11" s="1"/>
  <c r="F78" i="11"/>
  <c r="K77" i="11"/>
  <c r="G77" i="11"/>
  <c r="O77" i="11" s="1"/>
  <c r="K76" i="11"/>
  <c r="G76" i="11"/>
  <c r="G72" i="11"/>
  <c r="O72" i="11" s="1"/>
  <c r="K72" i="11"/>
  <c r="E72" i="11"/>
  <c r="E70" i="11"/>
  <c r="M70" i="11"/>
  <c r="G70" i="11"/>
  <c r="K70" i="11"/>
  <c r="M68" i="11"/>
  <c r="M110" i="11"/>
  <c r="O110" i="11" s="1"/>
  <c r="E110" i="11"/>
  <c r="E106" i="11"/>
  <c r="E102" i="11"/>
  <c r="E98" i="11"/>
  <c r="E94" i="11"/>
  <c r="E90" i="11"/>
  <c r="E86" i="11"/>
  <c r="E82" i="11"/>
  <c r="E78" i="11"/>
  <c r="F76" i="11"/>
  <c r="K110" i="11"/>
  <c r="K106" i="11"/>
  <c r="K102" i="11"/>
  <c r="K98" i="11"/>
  <c r="K94" i="11"/>
  <c r="K90" i="11"/>
  <c r="K86" i="11"/>
  <c r="K82" i="11"/>
  <c r="K78" i="11"/>
  <c r="M76" i="11"/>
  <c r="E74" i="11"/>
  <c r="M74" i="11"/>
  <c r="G74" i="11"/>
  <c r="K74" i="11"/>
  <c r="F68" i="11"/>
  <c r="G68" i="11"/>
  <c r="K68" i="11"/>
  <c r="E68" i="11"/>
  <c r="K66" i="11"/>
  <c r="G66" i="11"/>
  <c r="E64" i="11"/>
  <c r="K62" i="11"/>
  <c r="G62" i="11"/>
  <c r="E60" i="11"/>
  <c r="K58" i="11"/>
  <c r="G58" i="11"/>
  <c r="E56" i="11"/>
  <c r="K54" i="11"/>
  <c r="P54" i="11" s="1"/>
  <c r="Q54" i="11" s="1"/>
  <c r="G54" i="11"/>
  <c r="E52" i="11"/>
  <c r="K50" i="11"/>
  <c r="P50" i="11" s="1"/>
  <c r="Q50" i="11" s="1"/>
  <c r="G50" i="11"/>
  <c r="F49" i="11"/>
  <c r="M41" i="11"/>
  <c r="E37" i="11"/>
  <c r="F37" i="11"/>
  <c r="G37" i="11"/>
  <c r="K37" i="11"/>
  <c r="P28" i="11"/>
  <c r="Q28" i="11" s="1"/>
  <c r="G47" i="11"/>
  <c r="K47" i="11"/>
  <c r="E47" i="11"/>
  <c r="M47" i="11"/>
  <c r="M66" i="11"/>
  <c r="K64" i="11"/>
  <c r="G64" i="11"/>
  <c r="O64" i="11" s="1"/>
  <c r="M62" i="11"/>
  <c r="K60" i="11"/>
  <c r="G60" i="11"/>
  <c r="M58" i="11"/>
  <c r="K56" i="11"/>
  <c r="G56" i="11"/>
  <c r="M54" i="11"/>
  <c r="K52" i="11"/>
  <c r="G52" i="11"/>
  <c r="O52" i="11" s="1"/>
  <c r="M50" i="11"/>
  <c r="M49" i="11"/>
  <c r="E45" i="11"/>
  <c r="G45" i="11"/>
  <c r="K45" i="11"/>
  <c r="G43" i="11"/>
  <c r="K43" i="11"/>
  <c r="E43" i="11"/>
  <c r="M43" i="11"/>
  <c r="P36" i="11"/>
  <c r="Q36" i="11" s="1"/>
  <c r="K49" i="11"/>
  <c r="G49" i="11"/>
  <c r="E41" i="11"/>
  <c r="G41" i="11"/>
  <c r="K41" i="11"/>
  <c r="M39" i="11"/>
  <c r="O39" i="11" s="1"/>
  <c r="E39" i="11"/>
  <c r="M35" i="11"/>
  <c r="E35" i="11"/>
  <c r="K33" i="11"/>
  <c r="G33" i="11"/>
  <c r="O33" i="11" s="1"/>
  <c r="M31" i="11"/>
  <c r="E31" i="11"/>
  <c r="K29" i="11"/>
  <c r="G29" i="11"/>
  <c r="O29" i="11" s="1"/>
  <c r="M27" i="11"/>
  <c r="E27" i="11"/>
  <c r="K25" i="11"/>
  <c r="G25" i="11"/>
  <c r="O25" i="11" s="1"/>
  <c r="M23" i="11"/>
  <c r="E23" i="11"/>
  <c r="K21" i="11"/>
  <c r="G21" i="11"/>
  <c r="O21" i="11" s="1"/>
  <c r="M19" i="11"/>
  <c r="E19" i="11"/>
  <c r="K17" i="11"/>
  <c r="G17" i="11"/>
  <c r="O17" i="11" s="1"/>
  <c r="F33" i="11"/>
  <c r="F29" i="11"/>
  <c r="F25" i="11"/>
  <c r="F21" i="11"/>
  <c r="F17" i="11"/>
  <c r="K39" i="11"/>
  <c r="K35" i="11"/>
  <c r="K31" i="11"/>
  <c r="K27" i="11"/>
  <c r="K23" i="11"/>
  <c r="K19" i="11"/>
  <c r="F7" i="11"/>
  <c r="K13" i="11"/>
  <c r="G13" i="11"/>
  <c r="M13" i="11"/>
  <c r="M9" i="11"/>
  <c r="M5" i="11"/>
  <c r="M12" i="11"/>
  <c r="M8" i="11"/>
  <c r="M15" i="11"/>
  <c r="M11" i="11"/>
  <c r="M7" i="11"/>
  <c r="M14" i="11"/>
  <c r="M10" i="11"/>
  <c r="M6" i="11"/>
  <c r="K5" i="11"/>
  <c r="G15" i="11"/>
  <c r="F15" i="11"/>
  <c r="E12" i="11"/>
  <c r="K8" i="11"/>
  <c r="G8" i="11"/>
  <c r="P7" i="11"/>
  <c r="Q7" i="11" s="1"/>
  <c r="AC9" i="3" s="1"/>
  <c r="E15" i="11"/>
  <c r="E8" i="11"/>
  <c r="K12" i="11"/>
  <c r="G12" i="11"/>
  <c r="G9" i="11"/>
  <c r="K14" i="11"/>
  <c r="G14" i="11"/>
  <c r="O14" i="11" s="1"/>
  <c r="F13" i="11"/>
  <c r="K10" i="11"/>
  <c r="G10" i="11"/>
  <c r="F9" i="11"/>
  <c r="P9" i="11" s="1"/>
  <c r="Q9" i="11" s="1"/>
  <c r="AC11" i="3" s="1"/>
  <c r="K6" i="11"/>
  <c r="G6" i="11"/>
  <c r="E14" i="11"/>
  <c r="E10" i="11"/>
  <c r="P10" i="11" s="1"/>
  <c r="Q10" i="11" s="1"/>
  <c r="AC12" i="3" s="1"/>
  <c r="F6" i="11"/>
  <c r="G5" i="11"/>
  <c r="F5" i="11"/>
  <c r="Q160" i="11" l="1"/>
  <c r="N160" i="11"/>
  <c r="N53" i="11"/>
  <c r="N107" i="11"/>
  <c r="O169" i="11"/>
  <c r="P93" i="11"/>
  <c r="Q93" i="11" s="1"/>
  <c r="O105" i="11"/>
  <c r="O121" i="11"/>
  <c r="P155" i="11"/>
  <c r="P144" i="11"/>
  <c r="Q144" i="11" s="1"/>
  <c r="P159" i="11"/>
  <c r="Q159" i="11" s="1"/>
  <c r="O141" i="11"/>
  <c r="O134" i="11"/>
  <c r="P8" i="11"/>
  <c r="Q8" i="11" s="1"/>
  <c r="AC10" i="3" s="1"/>
  <c r="O7" i="11"/>
  <c r="O60" i="11"/>
  <c r="P62" i="11"/>
  <c r="Q62" i="11" s="1"/>
  <c r="O85" i="11"/>
  <c r="N85" i="11" s="1"/>
  <c r="P89" i="11"/>
  <c r="Q89" i="11" s="1"/>
  <c r="O101" i="11"/>
  <c r="P105" i="11"/>
  <c r="Q105" i="11" s="1"/>
  <c r="P111" i="11"/>
  <c r="Q111" i="11" s="1"/>
  <c r="O122" i="11"/>
  <c r="P127" i="11"/>
  <c r="Q127" i="11" s="1"/>
  <c r="P143" i="11"/>
  <c r="Q143" i="11" s="1"/>
  <c r="P132" i="11"/>
  <c r="Q132" i="11" s="1"/>
  <c r="O159" i="11"/>
  <c r="P169" i="11"/>
  <c r="Q169" i="11" s="1"/>
  <c r="O190" i="11"/>
  <c r="P88" i="11"/>
  <c r="Q88" i="11" s="1"/>
  <c r="O20" i="11"/>
  <c r="O51" i="11"/>
  <c r="O59" i="11"/>
  <c r="P118" i="11"/>
  <c r="Q118" i="11" s="1"/>
  <c r="P189" i="11"/>
  <c r="Q189" i="11" s="1"/>
  <c r="O178" i="11"/>
  <c r="O182" i="11"/>
  <c r="P14" i="11"/>
  <c r="Q14" i="11" s="1"/>
  <c r="P25" i="11"/>
  <c r="Q25" i="11" s="1"/>
  <c r="P66" i="11"/>
  <c r="Q66" i="11" s="1"/>
  <c r="P77" i="11"/>
  <c r="Q77" i="11" s="1"/>
  <c r="P139" i="11"/>
  <c r="Q139" i="11" s="1"/>
  <c r="O132" i="11"/>
  <c r="P136" i="11"/>
  <c r="Q136" i="11" s="1"/>
  <c r="P6" i="11"/>
  <c r="Q6" i="11" s="1"/>
  <c r="AC8" i="3" s="1"/>
  <c r="O11" i="11"/>
  <c r="N11" i="11" s="1"/>
  <c r="O19" i="11"/>
  <c r="O23" i="11"/>
  <c r="O27" i="11"/>
  <c r="O31" i="11"/>
  <c r="O35" i="11"/>
  <c r="O45" i="11"/>
  <c r="O56" i="11"/>
  <c r="O37" i="11"/>
  <c r="N37" i="11" s="1"/>
  <c r="P58" i="11"/>
  <c r="Q58" i="11" s="1"/>
  <c r="P85" i="11"/>
  <c r="Q85" i="11" s="1"/>
  <c r="O97" i="11"/>
  <c r="P101" i="11"/>
  <c r="Q101" i="11" s="1"/>
  <c r="P113" i="11"/>
  <c r="P119" i="11"/>
  <c r="Q119" i="11" s="1"/>
  <c r="P122" i="11"/>
  <c r="Q122" i="11" s="1"/>
  <c r="P131" i="11"/>
  <c r="N131" i="11" s="1"/>
  <c r="P147" i="11"/>
  <c r="P140" i="11"/>
  <c r="Q140" i="11" s="1"/>
  <c r="P167" i="11"/>
  <c r="Q167" i="11" s="1"/>
  <c r="P179" i="11"/>
  <c r="Q179" i="11" s="1"/>
  <c r="O161" i="11"/>
  <c r="O164" i="11"/>
  <c r="O194" i="11"/>
  <c r="O202" i="11"/>
  <c r="N202" i="11" s="1"/>
  <c r="P32" i="11"/>
  <c r="O79" i="11"/>
  <c r="P108" i="11"/>
  <c r="Q108" i="11" s="1"/>
  <c r="O128" i="11"/>
  <c r="N128" i="11" s="1"/>
  <c r="O84" i="11"/>
  <c r="O115" i="11"/>
  <c r="O142" i="11"/>
  <c r="P203" i="11"/>
  <c r="Q203" i="11" s="1"/>
  <c r="P196" i="11"/>
  <c r="O198" i="11"/>
  <c r="P5" i="11"/>
  <c r="Q5" i="11" s="1"/>
  <c r="O156" i="11"/>
  <c r="N156" i="11" s="1"/>
  <c r="N30" i="11"/>
  <c r="P183" i="11"/>
  <c r="Q183" i="11" s="1"/>
  <c r="O55" i="11"/>
  <c r="N55" i="11" s="1"/>
  <c r="P57" i="11"/>
  <c r="Q57" i="11" s="1"/>
  <c r="P175" i="11"/>
  <c r="Q175" i="11" s="1"/>
  <c r="P171" i="11"/>
  <c r="Q171" i="11" s="1"/>
  <c r="P187" i="11"/>
  <c r="Q187" i="11" s="1"/>
  <c r="N165" i="11"/>
  <c r="O204" i="11"/>
  <c r="P168" i="11"/>
  <c r="Q168" i="11" s="1"/>
  <c r="P184" i="11"/>
  <c r="Q184" i="11" s="1"/>
  <c r="P200" i="11"/>
  <c r="Q200" i="11" s="1"/>
  <c r="O191" i="11"/>
  <c r="O195" i="11"/>
  <c r="N195" i="11" s="1"/>
  <c r="N178" i="11"/>
  <c r="P182" i="11"/>
  <c r="Q182" i="11" s="1"/>
  <c r="P198" i="11"/>
  <c r="Q198" i="11" s="1"/>
  <c r="P191" i="11"/>
  <c r="Q191" i="11" s="1"/>
  <c r="N193" i="11"/>
  <c r="N186" i="11"/>
  <c r="N176" i="11"/>
  <c r="P174" i="11"/>
  <c r="N174" i="11" s="1"/>
  <c r="N201" i="11"/>
  <c r="O173" i="11"/>
  <c r="N189" i="11"/>
  <c r="Q196" i="11"/>
  <c r="N196" i="11"/>
  <c r="O6" i="11"/>
  <c r="N6" i="11" s="1"/>
  <c r="O15" i="11"/>
  <c r="O8" i="11"/>
  <c r="P125" i="11"/>
  <c r="Q125" i="11" s="1"/>
  <c r="P152" i="11"/>
  <c r="Q152" i="11" s="1"/>
  <c r="N170" i="11"/>
  <c r="P13" i="11"/>
  <c r="Q13" i="11" s="1"/>
  <c r="P197" i="11"/>
  <c r="Q197" i="11" s="1"/>
  <c r="P202" i="11"/>
  <c r="Q202" i="11" s="1"/>
  <c r="P51" i="11"/>
  <c r="P59" i="11"/>
  <c r="N59" i="11" s="1"/>
  <c r="O200" i="11"/>
  <c r="N200" i="11" s="1"/>
  <c r="O168" i="11"/>
  <c r="N168" i="11" s="1"/>
  <c r="O184" i="11"/>
  <c r="N184" i="11" s="1"/>
  <c r="N104" i="11"/>
  <c r="N91" i="11"/>
  <c r="P95" i="11"/>
  <c r="O109" i="11"/>
  <c r="P86" i="11"/>
  <c r="Q86" i="11" s="1"/>
  <c r="P102" i="11"/>
  <c r="Q102" i="11" s="1"/>
  <c r="P38" i="11"/>
  <c r="O155" i="11"/>
  <c r="N48" i="11"/>
  <c r="Q32" i="11"/>
  <c r="N32" i="11"/>
  <c r="Q51" i="11"/>
  <c r="N51" i="11"/>
  <c r="Q59" i="11"/>
  <c r="P17" i="11"/>
  <c r="Q17" i="11" s="1"/>
  <c r="N63" i="11"/>
  <c r="P40" i="11"/>
  <c r="Q40" i="11" s="1"/>
  <c r="P92" i="11"/>
  <c r="O138" i="11"/>
  <c r="N130" i="11"/>
  <c r="N142" i="11"/>
  <c r="O129" i="11"/>
  <c r="E205" i="11"/>
  <c r="P56" i="11"/>
  <c r="Q56" i="11" s="1"/>
  <c r="N112" i="11"/>
  <c r="P20" i="11"/>
  <c r="Q20" i="11" s="1"/>
  <c r="P26" i="11"/>
  <c r="Q26" i="11" s="1"/>
  <c r="O73" i="11"/>
  <c r="P84" i="11"/>
  <c r="Q84" i="11" s="1"/>
  <c r="P33" i="11"/>
  <c r="Q33" i="11" s="1"/>
  <c r="N96" i="11"/>
  <c r="P100" i="11"/>
  <c r="Q100" i="11" s="1"/>
  <c r="N134" i="11"/>
  <c r="P75" i="11"/>
  <c r="Q75" i="11" s="1"/>
  <c r="P126" i="11"/>
  <c r="Q126" i="11" s="1"/>
  <c r="N22" i="11"/>
  <c r="Q38" i="11"/>
  <c r="N38" i="11"/>
  <c r="P37" i="11"/>
  <c r="Q37" i="11" s="1"/>
  <c r="O12" i="11"/>
  <c r="F205" i="11"/>
  <c r="O68" i="11"/>
  <c r="N68" i="11" s="1"/>
  <c r="P117" i="11"/>
  <c r="Q117" i="11" s="1"/>
  <c r="J205" i="11"/>
  <c r="P79" i="11"/>
  <c r="P129" i="11"/>
  <c r="O24" i="11"/>
  <c r="N24" i="11" s="1"/>
  <c r="O42" i="11"/>
  <c r="O116" i="11"/>
  <c r="N116" i="11" s="1"/>
  <c r="O69" i="11"/>
  <c r="N69" i="11" s="1"/>
  <c r="O13" i="11"/>
  <c r="K205" i="11"/>
  <c r="P115" i="11"/>
  <c r="Q115" i="11" s="1"/>
  <c r="O119" i="11"/>
  <c r="N119" i="11" s="1"/>
  <c r="P141" i="11"/>
  <c r="Q141" i="11" s="1"/>
  <c r="N61" i="11"/>
  <c r="L205" i="11"/>
  <c r="P123" i="11"/>
  <c r="O83" i="11"/>
  <c r="N83" i="11" s="1"/>
  <c r="O113" i="11"/>
  <c r="O154" i="11"/>
  <c r="N154" i="11" s="1"/>
  <c r="H205" i="11"/>
  <c r="P18" i="11"/>
  <c r="Q18" i="11" s="1"/>
  <c r="O99" i="11"/>
  <c r="N99" i="11" s="1"/>
  <c r="P103" i="11"/>
  <c r="I205" i="11"/>
  <c r="P87" i="11"/>
  <c r="P16" i="11"/>
  <c r="O150" i="11"/>
  <c r="N150" i="11" s="1"/>
  <c r="P29" i="11"/>
  <c r="Q29" i="11" s="1"/>
  <c r="O49" i="11"/>
  <c r="P47" i="11"/>
  <c r="Q47" i="11" s="1"/>
  <c r="P74" i="11"/>
  <c r="Q74" i="11" s="1"/>
  <c r="P133" i="11"/>
  <c r="Q133" i="11" s="1"/>
  <c r="P157" i="11"/>
  <c r="Q157" i="11" s="1"/>
  <c r="P145" i="11"/>
  <c r="P194" i="11"/>
  <c r="Q194" i="11" s="1"/>
  <c r="P156" i="11"/>
  <c r="Q156" i="11" s="1"/>
  <c r="P148" i="11"/>
  <c r="Q148" i="11" s="1"/>
  <c r="P190" i="11"/>
  <c r="Q190" i="11" s="1"/>
  <c r="O199" i="11"/>
  <c r="N132" i="11"/>
  <c r="P149" i="11"/>
  <c r="Q149" i="11" s="1"/>
  <c r="N80" i="11"/>
  <c r="M205" i="11"/>
  <c r="P21" i="11"/>
  <c r="Q21" i="11" s="1"/>
  <c r="P49" i="11"/>
  <c r="Q49" i="11" s="1"/>
  <c r="O54" i="11"/>
  <c r="P64" i="11"/>
  <c r="Q64" i="11" s="1"/>
  <c r="P76" i="11"/>
  <c r="Q76" i="11" s="1"/>
  <c r="G205" i="11"/>
  <c r="O47" i="11"/>
  <c r="O74" i="11"/>
  <c r="N74" i="11" s="1"/>
  <c r="O125" i="11"/>
  <c r="O41" i="11"/>
  <c r="O62" i="11"/>
  <c r="O114" i="11"/>
  <c r="O152" i="11"/>
  <c r="N152" i="11" s="1"/>
  <c r="N47" i="11"/>
  <c r="N56" i="11"/>
  <c r="N163" i="11"/>
  <c r="N36" i="11"/>
  <c r="N8" i="11"/>
  <c r="N46" i="11"/>
  <c r="N180" i="11"/>
  <c r="N7" i="11"/>
  <c r="N97" i="11"/>
  <c r="N157" i="11"/>
  <c r="P204" i="11"/>
  <c r="Q204" i="11" s="1"/>
  <c r="P199" i="11"/>
  <c r="Q199" i="11" s="1"/>
  <c r="O192" i="11"/>
  <c r="P192" i="11"/>
  <c r="Q192" i="11" s="1"/>
  <c r="N190" i="11"/>
  <c r="N155" i="11"/>
  <c r="Q155" i="11"/>
  <c r="Q113" i="11"/>
  <c r="N113" i="11"/>
  <c r="Q131" i="11"/>
  <c r="N147" i="11"/>
  <c r="Q147" i="11"/>
  <c r="Q109" i="11"/>
  <c r="N109" i="11"/>
  <c r="P19" i="11"/>
  <c r="Q19" i="11" s="1"/>
  <c r="P23" i="11"/>
  <c r="Q23" i="11" s="1"/>
  <c r="P27" i="11"/>
  <c r="Q27" i="11" s="1"/>
  <c r="P31" i="11"/>
  <c r="Q31" i="11" s="1"/>
  <c r="P35" i="11"/>
  <c r="Q35" i="11" s="1"/>
  <c r="N49" i="11"/>
  <c r="P43" i="11"/>
  <c r="Q43" i="11" s="1"/>
  <c r="N28" i="11"/>
  <c r="P52" i="11"/>
  <c r="Q52" i="11" s="1"/>
  <c r="O58" i="11"/>
  <c r="N58" i="11" s="1"/>
  <c r="N44" i="11"/>
  <c r="P68" i="11"/>
  <c r="Q68" i="11" s="1"/>
  <c r="P82" i="11"/>
  <c r="Q82" i="11" s="1"/>
  <c r="P98" i="11"/>
  <c r="Q98" i="11" s="1"/>
  <c r="O70" i="11"/>
  <c r="P72" i="11"/>
  <c r="Q72" i="11" s="1"/>
  <c r="O76" i="11"/>
  <c r="N101" i="11"/>
  <c r="N121" i="11"/>
  <c r="O127" i="11"/>
  <c r="N127" i="11" s="1"/>
  <c r="N136" i="11"/>
  <c r="N144" i="11"/>
  <c r="P137" i="11"/>
  <c r="Q137" i="11" s="1"/>
  <c r="N159" i="11"/>
  <c r="N124" i="11"/>
  <c r="N143" i="11"/>
  <c r="P153" i="11"/>
  <c r="N161" i="11"/>
  <c r="N164" i="11"/>
  <c r="O171" i="11"/>
  <c r="P181" i="11"/>
  <c r="O187" i="11"/>
  <c r="N187" i="11" s="1"/>
  <c r="N138" i="11"/>
  <c r="N54" i="11"/>
  <c r="N81" i="11"/>
  <c r="N122" i="11"/>
  <c r="O117" i="11"/>
  <c r="N117" i="11" s="1"/>
  <c r="N139" i="11"/>
  <c r="P177" i="11"/>
  <c r="Q177" i="11" s="1"/>
  <c r="O183" i="11"/>
  <c r="N183" i="11" s="1"/>
  <c r="N166" i="11"/>
  <c r="N146" i="11"/>
  <c r="N17" i="11"/>
  <c r="N25" i="11"/>
  <c r="N29" i="11"/>
  <c r="P39" i="11"/>
  <c r="Q39" i="11" s="1"/>
  <c r="P41" i="11"/>
  <c r="Q41" i="11" s="1"/>
  <c r="O43" i="11"/>
  <c r="N43" i="11" s="1"/>
  <c r="P45" i="11"/>
  <c r="Q45" i="11" s="1"/>
  <c r="O50" i="11"/>
  <c r="N50" i="11" s="1"/>
  <c r="P60" i="11"/>
  <c r="Q60" i="11" s="1"/>
  <c r="O66" i="11"/>
  <c r="N66" i="11" s="1"/>
  <c r="N42" i="11"/>
  <c r="P90" i="11"/>
  <c r="Q90" i="11" s="1"/>
  <c r="P106" i="11"/>
  <c r="Q106" i="11" s="1"/>
  <c r="P70" i="11"/>
  <c r="Q70" i="11" s="1"/>
  <c r="N77" i="11"/>
  <c r="N65" i="11"/>
  <c r="N86" i="11"/>
  <c r="N140" i="11"/>
  <c r="N71" i="11"/>
  <c r="N167" i="11"/>
  <c r="N120" i="11"/>
  <c r="N151" i="11"/>
  <c r="N169" i="11"/>
  <c r="P173" i="11"/>
  <c r="O179" i="11"/>
  <c r="N158" i="11"/>
  <c r="N62" i="11"/>
  <c r="P78" i="11"/>
  <c r="Q78" i="11" s="1"/>
  <c r="P94" i="11"/>
  <c r="Q94" i="11" s="1"/>
  <c r="P110" i="11"/>
  <c r="Q110" i="11" s="1"/>
  <c r="N89" i="11"/>
  <c r="N105" i="11"/>
  <c r="P114" i="11"/>
  <c r="Q114" i="11" s="1"/>
  <c r="N73" i="11"/>
  <c r="N135" i="11"/>
  <c r="O175" i="11"/>
  <c r="P185" i="11"/>
  <c r="Q185" i="11" s="1"/>
  <c r="N162" i="11"/>
  <c r="N172" i="11"/>
  <c r="N188" i="11"/>
  <c r="O10" i="11"/>
  <c r="N10" i="11" s="1"/>
  <c r="P15" i="11"/>
  <c r="P12" i="11"/>
  <c r="N13" i="11"/>
  <c r="O5" i="11"/>
  <c r="N5" i="11" s="1"/>
  <c r="O9" i="11"/>
  <c r="N9" i="11" s="1"/>
  <c r="N108" i="11" l="1"/>
  <c r="N118" i="11"/>
  <c r="N93" i="11"/>
  <c r="N111" i="11"/>
  <c r="N14" i="11"/>
  <c r="N102" i="11"/>
  <c r="N21" i="11"/>
  <c r="N76" i="11"/>
  <c r="N88" i="11"/>
  <c r="N57" i="11"/>
  <c r="Q174" i="11"/>
  <c r="N179" i="11"/>
  <c r="N171" i="11"/>
  <c r="N33" i="11"/>
  <c r="N133" i="11"/>
  <c r="N203" i="11"/>
  <c r="AC7" i="3"/>
  <c r="AC19" i="3"/>
  <c r="N175" i="11"/>
  <c r="N115" i="11"/>
  <c r="N197" i="11"/>
  <c r="N125" i="11"/>
  <c r="N98" i="11"/>
  <c r="N182" i="11"/>
  <c r="N82" i="11"/>
  <c r="N198" i="11"/>
  <c r="N191" i="11"/>
  <c r="N194" i="11"/>
  <c r="N26" i="11"/>
  <c r="N72" i="11"/>
  <c r="N40" i="11"/>
  <c r="N100" i="11"/>
  <c r="Q95" i="11"/>
  <c r="N95" i="11"/>
  <c r="N75" i="11"/>
  <c r="N126" i="11"/>
  <c r="N20" i="11"/>
  <c r="Q92" i="11"/>
  <c r="N92" i="11"/>
  <c r="N84" i="11"/>
  <c r="O205" i="11"/>
  <c r="N148" i="11"/>
  <c r="N64" i="11"/>
  <c r="N141" i="11"/>
  <c r="Q16" i="11"/>
  <c r="N16" i="11"/>
  <c r="Q79" i="11"/>
  <c r="N79" i="11"/>
  <c r="Q87" i="11"/>
  <c r="N87" i="11"/>
  <c r="Q123" i="11"/>
  <c r="N123" i="11"/>
  <c r="N18" i="11"/>
  <c r="Q103" i="11"/>
  <c r="N103" i="11"/>
  <c r="Q129" i="11"/>
  <c r="N129" i="11"/>
  <c r="N149" i="11"/>
  <c r="Q145" i="11"/>
  <c r="N145" i="11"/>
  <c r="P205" i="11"/>
  <c r="Q205" i="11" s="1"/>
  <c r="N137" i="11"/>
  <c r="N192" i="11"/>
  <c r="N52" i="11"/>
  <c r="N106" i="11"/>
  <c r="N90" i="11"/>
  <c r="N204" i="11"/>
  <c r="N199" i="11"/>
  <c r="N41" i="11"/>
  <c r="N45" i="11"/>
  <c r="N110" i="11"/>
  <c r="N114" i="11"/>
  <c r="N177" i="11"/>
  <c r="Q181" i="11"/>
  <c r="N181" i="11"/>
  <c r="Q153" i="11"/>
  <c r="N153" i="11"/>
  <c r="N94" i="11"/>
  <c r="N39" i="11"/>
  <c r="N35" i="11"/>
  <c r="Q173" i="11"/>
  <c r="N173" i="11"/>
  <c r="N78" i="11"/>
  <c r="N27" i="11"/>
  <c r="N31" i="11"/>
  <c r="N185" i="11"/>
  <c r="N70" i="11"/>
  <c r="N60" i="11"/>
  <c r="N19" i="11"/>
  <c r="N23" i="11"/>
  <c r="N12" i="11"/>
  <c r="Q12" i="11"/>
  <c r="AC14" i="3" s="1"/>
  <c r="N15" i="11"/>
  <c r="Q15" i="11"/>
  <c r="N205" i="11" l="1"/>
  <c r="AR216" i="3"/>
  <c r="AS216" i="3"/>
  <c r="BG162" i="3"/>
  <c r="BF162" i="3"/>
  <c r="AK162" i="3"/>
  <c r="AI162" i="3"/>
  <c r="Y162" i="3"/>
  <c r="X162" i="3"/>
  <c r="W162" i="3"/>
  <c r="V162" i="3"/>
  <c r="U162" i="3"/>
  <c r="T162" i="3"/>
  <c r="S162" i="3"/>
  <c r="R162" i="3"/>
  <c r="Q162" i="3"/>
  <c r="P162" i="3"/>
  <c r="O162" i="3"/>
  <c r="N162" i="3"/>
  <c r="A162" i="3"/>
  <c r="B160" i="7" s="1"/>
  <c r="BG161" i="3"/>
  <c r="BF161" i="3"/>
  <c r="AK161" i="3"/>
  <c r="AI161" i="3"/>
  <c r="Y161" i="3"/>
  <c r="X161" i="3"/>
  <c r="W161" i="3"/>
  <c r="V161" i="3"/>
  <c r="U161" i="3"/>
  <c r="T161" i="3"/>
  <c r="S161" i="3"/>
  <c r="R161" i="3"/>
  <c r="Q161" i="3"/>
  <c r="P161" i="3"/>
  <c r="O161" i="3"/>
  <c r="N161" i="3"/>
  <c r="A161" i="3"/>
  <c r="B159" i="7" s="1"/>
  <c r="BG160" i="3"/>
  <c r="BF160" i="3"/>
  <c r="AK160" i="3"/>
  <c r="AI160" i="3"/>
  <c r="Y160" i="3"/>
  <c r="X160" i="3"/>
  <c r="W160" i="3"/>
  <c r="V160" i="3"/>
  <c r="U160" i="3"/>
  <c r="T160" i="3"/>
  <c r="S160" i="3"/>
  <c r="R160" i="3"/>
  <c r="Q160" i="3"/>
  <c r="P160" i="3"/>
  <c r="O160" i="3"/>
  <c r="N160" i="3"/>
  <c r="A160" i="3"/>
  <c r="B158" i="7" s="1"/>
  <c r="BG159" i="3"/>
  <c r="BF159" i="3"/>
  <c r="AK159" i="3"/>
  <c r="AI159" i="3"/>
  <c r="Y159" i="3"/>
  <c r="X159" i="3"/>
  <c r="W159" i="3"/>
  <c r="V159" i="3"/>
  <c r="U159" i="3"/>
  <c r="T159" i="3"/>
  <c r="S159" i="3"/>
  <c r="R159" i="3"/>
  <c r="Q159" i="3"/>
  <c r="P159" i="3"/>
  <c r="O159" i="3"/>
  <c r="N159" i="3"/>
  <c r="A159" i="3"/>
  <c r="B157" i="7" s="1"/>
  <c r="BG158" i="3"/>
  <c r="BF158" i="3"/>
  <c r="AK158" i="3"/>
  <c r="AI158" i="3"/>
  <c r="Y158" i="3"/>
  <c r="X158" i="3"/>
  <c r="W158" i="3"/>
  <c r="V158" i="3"/>
  <c r="U158" i="3"/>
  <c r="T158" i="3"/>
  <c r="S158" i="3"/>
  <c r="R158" i="3"/>
  <c r="Q158" i="3"/>
  <c r="P158" i="3"/>
  <c r="O158" i="3"/>
  <c r="N158" i="3"/>
  <c r="A158" i="3"/>
  <c r="B156" i="7" s="1"/>
  <c r="BG157" i="3"/>
  <c r="BF157" i="3"/>
  <c r="AK157" i="3"/>
  <c r="AI157" i="3"/>
  <c r="Y157" i="3"/>
  <c r="X157" i="3"/>
  <c r="W157" i="3"/>
  <c r="V157" i="3"/>
  <c r="U157" i="3"/>
  <c r="T157" i="3"/>
  <c r="S157" i="3"/>
  <c r="R157" i="3"/>
  <c r="Q157" i="3"/>
  <c r="P157" i="3"/>
  <c r="O157" i="3"/>
  <c r="N157" i="3"/>
  <c r="A157" i="3"/>
  <c r="B155" i="7" s="1"/>
  <c r="F155" i="7" s="1"/>
  <c r="BG173" i="3"/>
  <c r="BF173" i="3"/>
  <c r="AK173" i="3"/>
  <c r="AI173" i="3"/>
  <c r="Y173" i="3"/>
  <c r="X173" i="3"/>
  <c r="W173" i="3"/>
  <c r="V173" i="3"/>
  <c r="U173" i="3"/>
  <c r="T173" i="3"/>
  <c r="S173" i="3"/>
  <c r="R173" i="3"/>
  <c r="Q173" i="3"/>
  <c r="P173" i="3"/>
  <c r="O173" i="3"/>
  <c r="N173" i="3"/>
  <c r="A173" i="3"/>
  <c r="B171" i="7" s="1"/>
  <c r="BG172" i="3"/>
  <c r="BF172" i="3"/>
  <c r="AK172" i="3"/>
  <c r="AI172" i="3"/>
  <c r="Y172" i="3"/>
  <c r="X172" i="3"/>
  <c r="W172" i="3"/>
  <c r="V172" i="3"/>
  <c r="U172" i="3"/>
  <c r="T172" i="3"/>
  <c r="S172" i="3"/>
  <c r="R172" i="3"/>
  <c r="Q172" i="3"/>
  <c r="P172" i="3"/>
  <c r="O172" i="3"/>
  <c r="N172" i="3"/>
  <c r="A172" i="3"/>
  <c r="B170" i="7" s="1"/>
  <c r="BG171" i="3"/>
  <c r="BF171" i="3"/>
  <c r="AK171" i="3"/>
  <c r="AI171" i="3"/>
  <c r="Y171" i="3"/>
  <c r="X171" i="3"/>
  <c r="W171" i="3"/>
  <c r="V171" i="3"/>
  <c r="U171" i="3"/>
  <c r="T171" i="3"/>
  <c r="S171" i="3"/>
  <c r="R171" i="3"/>
  <c r="Q171" i="3"/>
  <c r="P171" i="3"/>
  <c r="O171" i="3"/>
  <c r="N171" i="3"/>
  <c r="A171" i="3"/>
  <c r="B169" i="7" s="1"/>
  <c r="BG170" i="3"/>
  <c r="BF170" i="3"/>
  <c r="AK170" i="3"/>
  <c r="AI170" i="3"/>
  <c r="Y170" i="3"/>
  <c r="X170" i="3"/>
  <c r="W170" i="3"/>
  <c r="V170" i="3"/>
  <c r="U170" i="3"/>
  <c r="T170" i="3"/>
  <c r="S170" i="3"/>
  <c r="R170" i="3"/>
  <c r="Q170" i="3"/>
  <c r="P170" i="3"/>
  <c r="O170" i="3"/>
  <c r="N170" i="3"/>
  <c r="A170" i="3"/>
  <c r="B168" i="7" s="1"/>
  <c r="BG169" i="3"/>
  <c r="BF169" i="3"/>
  <c r="AK169" i="3"/>
  <c r="AI169" i="3"/>
  <c r="Y169" i="3"/>
  <c r="X169" i="3"/>
  <c r="W169" i="3"/>
  <c r="V169" i="3"/>
  <c r="U169" i="3"/>
  <c r="T169" i="3"/>
  <c r="S169" i="3"/>
  <c r="R169" i="3"/>
  <c r="Q169" i="3"/>
  <c r="P169" i="3"/>
  <c r="O169" i="3"/>
  <c r="N169" i="3"/>
  <c r="A169" i="3"/>
  <c r="B167" i="7" s="1"/>
  <c r="BG168" i="3"/>
  <c r="BF168" i="3"/>
  <c r="AK168" i="3"/>
  <c r="AI168" i="3"/>
  <c r="Y168" i="3"/>
  <c r="X168" i="3"/>
  <c r="W168" i="3"/>
  <c r="V168" i="3"/>
  <c r="U168" i="3"/>
  <c r="T168" i="3"/>
  <c r="S168" i="3"/>
  <c r="R168" i="3"/>
  <c r="Q168" i="3"/>
  <c r="P168" i="3"/>
  <c r="O168" i="3"/>
  <c r="N168" i="3"/>
  <c r="A168" i="3"/>
  <c r="B166" i="7" s="1"/>
  <c r="BG167" i="3"/>
  <c r="BF167" i="3"/>
  <c r="AK167" i="3"/>
  <c r="AI167" i="3"/>
  <c r="Y167" i="3"/>
  <c r="X167" i="3"/>
  <c r="W167" i="3"/>
  <c r="V167" i="3"/>
  <c r="U167" i="3"/>
  <c r="T167" i="3"/>
  <c r="S167" i="3"/>
  <c r="R167" i="3"/>
  <c r="Q167" i="3"/>
  <c r="P167" i="3"/>
  <c r="O167" i="3"/>
  <c r="N167" i="3"/>
  <c r="A167" i="3"/>
  <c r="B165" i="7" s="1"/>
  <c r="BG166" i="3"/>
  <c r="BF166" i="3"/>
  <c r="AK166" i="3"/>
  <c r="AI166" i="3"/>
  <c r="Y166" i="3"/>
  <c r="X166" i="3"/>
  <c r="W166" i="3"/>
  <c r="V166" i="3"/>
  <c r="U166" i="3"/>
  <c r="T166" i="3"/>
  <c r="S166" i="3"/>
  <c r="R166" i="3"/>
  <c r="Q166" i="3"/>
  <c r="P166" i="3"/>
  <c r="O166" i="3"/>
  <c r="N166" i="3"/>
  <c r="A166" i="3"/>
  <c r="B164" i="7" s="1"/>
  <c r="BG165" i="3"/>
  <c r="BF165" i="3"/>
  <c r="AK165" i="3"/>
  <c r="AI165" i="3"/>
  <c r="Y165" i="3"/>
  <c r="X165" i="3"/>
  <c r="W165" i="3"/>
  <c r="V165" i="3"/>
  <c r="U165" i="3"/>
  <c r="T165" i="3"/>
  <c r="S165" i="3"/>
  <c r="R165" i="3"/>
  <c r="Q165" i="3"/>
  <c r="P165" i="3"/>
  <c r="O165" i="3"/>
  <c r="N165" i="3"/>
  <c r="A165" i="3"/>
  <c r="B163" i="7" s="1"/>
  <c r="BG164" i="3"/>
  <c r="BF164" i="3"/>
  <c r="AK164" i="3"/>
  <c r="AI164" i="3"/>
  <c r="Y164" i="3"/>
  <c r="X164" i="3"/>
  <c r="W164" i="3"/>
  <c r="V164" i="3"/>
  <c r="U164" i="3"/>
  <c r="T164" i="3"/>
  <c r="S164" i="3"/>
  <c r="R164" i="3"/>
  <c r="Q164" i="3"/>
  <c r="P164" i="3"/>
  <c r="O164" i="3"/>
  <c r="N164" i="3"/>
  <c r="A164" i="3"/>
  <c r="B162" i="7" s="1"/>
  <c r="BG163" i="3"/>
  <c r="BF163" i="3"/>
  <c r="AK163" i="3"/>
  <c r="AI163" i="3"/>
  <c r="Y163" i="3"/>
  <c r="X163" i="3"/>
  <c r="W163" i="3"/>
  <c r="V163" i="3"/>
  <c r="U163" i="3"/>
  <c r="T163" i="3"/>
  <c r="S163" i="3"/>
  <c r="R163" i="3"/>
  <c r="Q163" i="3"/>
  <c r="P163" i="3"/>
  <c r="O163" i="3"/>
  <c r="N163" i="3"/>
  <c r="A163" i="3"/>
  <c r="B161" i="7" s="1"/>
  <c r="BG184" i="3"/>
  <c r="BF184" i="3"/>
  <c r="AK184" i="3"/>
  <c r="AI184" i="3"/>
  <c r="Y184" i="3"/>
  <c r="X184" i="3"/>
  <c r="W184" i="3"/>
  <c r="V184" i="3"/>
  <c r="U184" i="3"/>
  <c r="T184" i="3"/>
  <c r="S184" i="3"/>
  <c r="R184" i="3"/>
  <c r="Q184" i="3"/>
  <c r="P184" i="3"/>
  <c r="O184" i="3"/>
  <c r="N184" i="3"/>
  <c r="A184" i="3"/>
  <c r="B182" i="7" s="1"/>
  <c r="BG183" i="3"/>
  <c r="BF183" i="3"/>
  <c r="AK183" i="3"/>
  <c r="AI183" i="3"/>
  <c r="Y183" i="3"/>
  <c r="X183" i="3"/>
  <c r="W183" i="3"/>
  <c r="V183" i="3"/>
  <c r="U183" i="3"/>
  <c r="T183" i="3"/>
  <c r="S183" i="3"/>
  <c r="R183" i="3"/>
  <c r="Q183" i="3"/>
  <c r="P183" i="3"/>
  <c r="O183" i="3"/>
  <c r="N183" i="3"/>
  <c r="A183" i="3"/>
  <c r="B181" i="7" s="1"/>
  <c r="BG182" i="3"/>
  <c r="BF182" i="3"/>
  <c r="AK182" i="3"/>
  <c r="AI182" i="3"/>
  <c r="Y182" i="3"/>
  <c r="X182" i="3"/>
  <c r="W182" i="3"/>
  <c r="V182" i="3"/>
  <c r="U182" i="3"/>
  <c r="T182" i="3"/>
  <c r="S182" i="3"/>
  <c r="R182" i="3"/>
  <c r="Q182" i="3"/>
  <c r="P182" i="3"/>
  <c r="O182" i="3"/>
  <c r="N182" i="3"/>
  <c r="A182" i="3"/>
  <c r="B180" i="7" s="1"/>
  <c r="BG181" i="3"/>
  <c r="BF181" i="3"/>
  <c r="AK181" i="3"/>
  <c r="AI181" i="3"/>
  <c r="Y181" i="3"/>
  <c r="X181" i="3"/>
  <c r="W181" i="3"/>
  <c r="V181" i="3"/>
  <c r="U181" i="3"/>
  <c r="T181" i="3"/>
  <c r="S181" i="3"/>
  <c r="R181" i="3"/>
  <c r="Q181" i="3"/>
  <c r="P181" i="3"/>
  <c r="O181" i="3"/>
  <c r="N181" i="3"/>
  <c r="A181" i="3"/>
  <c r="B179" i="7" s="1"/>
  <c r="BG180" i="3"/>
  <c r="BF180" i="3"/>
  <c r="AK180" i="3"/>
  <c r="AI180" i="3"/>
  <c r="Y180" i="3"/>
  <c r="X180" i="3"/>
  <c r="W180" i="3"/>
  <c r="V180" i="3"/>
  <c r="U180" i="3"/>
  <c r="T180" i="3"/>
  <c r="S180" i="3"/>
  <c r="R180" i="3"/>
  <c r="Q180" i="3"/>
  <c r="P180" i="3"/>
  <c r="O180" i="3"/>
  <c r="N180" i="3"/>
  <c r="A180" i="3"/>
  <c r="B178" i="7" s="1"/>
  <c r="BG179" i="3"/>
  <c r="BF179" i="3"/>
  <c r="AK179" i="3"/>
  <c r="AI179" i="3"/>
  <c r="Y179" i="3"/>
  <c r="X179" i="3"/>
  <c r="W179" i="3"/>
  <c r="V179" i="3"/>
  <c r="U179" i="3"/>
  <c r="T179" i="3"/>
  <c r="S179" i="3"/>
  <c r="R179" i="3"/>
  <c r="Q179" i="3"/>
  <c r="P179" i="3"/>
  <c r="O179" i="3"/>
  <c r="N179" i="3"/>
  <c r="A179" i="3"/>
  <c r="B177" i="7" s="1"/>
  <c r="BG178" i="3"/>
  <c r="BF178" i="3"/>
  <c r="AK178" i="3"/>
  <c r="AI178" i="3"/>
  <c r="Y178" i="3"/>
  <c r="X178" i="3"/>
  <c r="W178" i="3"/>
  <c r="V178" i="3"/>
  <c r="U178" i="3"/>
  <c r="T178" i="3"/>
  <c r="S178" i="3"/>
  <c r="R178" i="3"/>
  <c r="Q178" i="3"/>
  <c r="P178" i="3"/>
  <c r="O178" i="3"/>
  <c r="N178" i="3"/>
  <c r="A178" i="3"/>
  <c r="B176" i="7" s="1"/>
  <c r="BG177" i="3"/>
  <c r="BF177" i="3"/>
  <c r="AK177" i="3"/>
  <c r="AI177" i="3"/>
  <c r="Y177" i="3"/>
  <c r="X177" i="3"/>
  <c r="W177" i="3"/>
  <c r="V177" i="3"/>
  <c r="U177" i="3"/>
  <c r="T177" i="3"/>
  <c r="S177" i="3"/>
  <c r="R177" i="3"/>
  <c r="Q177" i="3"/>
  <c r="P177" i="3"/>
  <c r="O177" i="3"/>
  <c r="N177" i="3"/>
  <c r="A177" i="3"/>
  <c r="B175" i="7" s="1"/>
  <c r="BG176" i="3"/>
  <c r="BF176" i="3"/>
  <c r="AK176" i="3"/>
  <c r="AI176" i="3"/>
  <c r="Y176" i="3"/>
  <c r="X176" i="3"/>
  <c r="W176" i="3"/>
  <c r="V176" i="3"/>
  <c r="U176" i="3"/>
  <c r="T176" i="3"/>
  <c r="S176" i="3"/>
  <c r="R176" i="3"/>
  <c r="Q176" i="3"/>
  <c r="P176" i="3"/>
  <c r="O176" i="3"/>
  <c r="N176" i="3"/>
  <c r="A176" i="3"/>
  <c r="B174" i="7" s="1"/>
  <c r="BG175" i="3"/>
  <c r="BF175" i="3"/>
  <c r="AK175" i="3"/>
  <c r="AI175" i="3"/>
  <c r="Y175" i="3"/>
  <c r="X175" i="3"/>
  <c r="W175" i="3"/>
  <c r="V175" i="3"/>
  <c r="U175" i="3"/>
  <c r="T175" i="3"/>
  <c r="S175" i="3"/>
  <c r="R175" i="3"/>
  <c r="Q175" i="3"/>
  <c r="P175" i="3"/>
  <c r="O175" i="3"/>
  <c r="N175" i="3"/>
  <c r="A175" i="3"/>
  <c r="B173" i="7" s="1"/>
  <c r="BG174" i="3"/>
  <c r="BF174" i="3"/>
  <c r="AK174" i="3"/>
  <c r="AI174" i="3"/>
  <c r="Y174" i="3"/>
  <c r="X174" i="3"/>
  <c r="W174" i="3"/>
  <c r="V174" i="3"/>
  <c r="U174" i="3"/>
  <c r="T174" i="3"/>
  <c r="S174" i="3"/>
  <c r="R174" i="3"/>
  <c r="Q174" i="3"/>
  <c r="P174" i="3"/>
  <c r="O174" i="3"/>
  <c r="N174" i="3"/>
  <c r="A174" i="3"/>
  <c r="B172" i="7" s="1"/>
  <c r="BG195" i="3"/>
  <c r="BF195" i="3"/>
  <c r="AK195" i="3"/>
  <c r="AI195" i="3"/>
  <c r="Y195" i="3"/>
  <c r="X195" i="3"/>
  <c r="W195" i="3"/>
  <c r="V195" i="3"/>
  <c r="U195" i="3"/>
  <c r="T195" i="3"/>
  <c r="S195" i="3"/>
  <c r="R195" i="3"/>
  <c r="Q195" i="3"/>
  <c r="P195" i="3"/>
  <c r="O195" i="3"/>
  <c r="N195" i="3"/>
  <c r="A195" i="3"/>
  <c r="B193" i="7" s="1"/>
  <c r="BG194" i="3"/>
  <c r="BF194" i="3"/>
  <c r="AK194" i="3"/>
  <c r="AI194" i="3"/>
  <c r="Y194" i="3"/>
  <c r="X194" i="3"/>
  <c r="W194" i="3"/>
  <c r="V194" i="3"/>
  <c r="U194" i="3"/>
  <c r="T194" i="3"/>
  <c r="S194" i="3"/>
  <c r="R194" i="3"/>
  <c r="Q194" i="3"/>
  <c r="P194" i="3"/>
  <c r="O194" i="3"/>
  <c r="N194" i="3"/>
  <c r="A194" i="3"/>
  <c r="B192" i="7" s="1"/>
  <c r="BG193" i="3"/>
  <c r="BF193" i="3"/>
  <c r="AK193" i="3"/>
  <c r="AI193" i="3"/>
  <c r="Y193" i="3"/>
  <c r="X193" i="3"/>
  <c r="W193" i="3"/>
  <c r="V193" i="3"/>
  <c r="U193" i="3"/>
  <c r="T193" i="3"/>
  <c r="S193" i="3"/>
  <c r="R193" i="3"/>
  <c r="Q193" i="3"/>
  <c r="P193" i="3"/>
  <c r="O193" i="3"/>
  <c r="N193" i="3"/>
  <c r="A193" i="3"/>
  <c r="B191" i="7" s="1"/>
  <c r="BG192" i="3"/>
  <c r="BF192" i="3"/>
  <c r="AK192" i="3"/>
  <c r="AI192" i="3"/>
  <c r="Y192" i="3"/>
  <c r="X192" i="3"/>
  <c r="W192" i="3"/>
  <c r="V192" i="3"/>
  <c r="U192" i="3"/>
  <c r="T192" i="3"/>
  <c r="S192" i="3"/>
  <c r="R192" i="3"/>
  <c r="Q192" i="3"/>
  <c r="P192" i="3"/>
  <c r="O192" i="3"/>
  <c r="N192" i="3"/>
  <c r="A192" i="3"/>
  <c r="B190" i="7" s="1"/>
  <c r="BG191" i="3"/>
  <c r="BF191" i="3"/>
  <c r="AK191" i="3"/>
  <c r="AI191" i="3"/>
  <c r="Y191" i="3"/>
  <c r="X191" i="3"/>
  <c r="W191" i="3"/>
  <c r="V191" i="3"/>
  <c r="U191" i="3"/>
  <c r="T191" i="3"/>
  <c r="S191" i="3"/>
  <c r="R191" i="3"/>
  <c r="Q191" i="3"/>
  <c r="P191" i="3"/>
  <c r="O191" i="3"/>
  <c r="N191" i="3"/>
  <c r="A191" i="3"/>
  <c r="B189" i="7" s="1"/>
  <c r="BG190" i="3"/>
  <c r="BF190" i="3"/>
  <c r="AK190" i="3"/>
  <c r="AI190" i="3"/>
  <c r="Y190" i="3"/>
  <c r="X190" i="3"/>
  <c r="W190" i="3"/>
  <c r="V190" i="3"/>
  <c r="U190" i="3"/>
  <c r="T190" i="3"/>
  <c r="S190" i="3"/>
  <c r="R190" i="3"/>
  <c r="Q190" i="3"/>
  <c r="P190" i="3"/>
  <c r="O190" i="3"/>
  <c r="N190" i="3"/>
  <c r="A190" i="3"/>
  <c r="B188" i="7" s="1"/>
  <c r="BG189" i="3"/>
  <c r="BF189" i="3"/>
  <c r="AK189" i="3"/>
  <c r="AI189" i="3"/>
  <c r="Y189" i="3"/>
  <c r="X189" i="3"/>
  <c r="W189" i="3"/>
  <c r="V189" i="3"/>
  <c r="U189" i="3"/>
  <c r="T189" i="3"/>
  <c r="S189" i="3"/>
  <c r="R189" i="3"/>
  <c r="Q189" i="3"/>
  <c r="P189" i="3"/>
  <c r="O189" i="3"/>
  <c r="N189" i="3"/>
  <c r="A189" i="3"/>
  <c r="B187" i="7" s="1"/>
  <c r="BG188" i="3"/>
  <c r="BF188" i="3"/>
  <c r="AK188" i="3"/>
  <c r="AI188" i="3"/>
  <c r="Y188" i="3"/>
  <c r="X188" i="3"/>
  <c r="W188" i="3"/>
  <c r="V188" i="3"/>
  <c r="U188" i="3"/>
  <c r="T188" i="3"/>
  <c r="S188" i="3"/>
  <c r="R188" i="3"/>
  <c r="Q188" i="3"/>
  <c r="P188" i="3"/>
  <c r="O188" i="3"/>
  <c r="N188" i="3"/>
  <c r="A188" i="3"/>
  <c r="B186" i="7" s="1"/>
  <c r="BG187" i="3"/>
  <c r="BF187" i="3"/>
  <c r="AK187" i="3"/>
  <c r="AI187" i="3"/>
  <c r="Y187" i="3"/>
  <c r="X187" i="3"/>
  <c r="W187" i="3"/>
  <c r="V187" i="3"/>
  <c r="U187" i="3"/>
  <c r="T187" i="3"/>
  <c r="S187" i="3"/>
  <c r="R187" i="3"/>
  <c r="Q187" i="3"/>
  <c r="P187" i="3"/>
  <c r="O187" i="3"/>
  <c r="N187" i="3"/>
  <c r="A187" i="3"/>
  <c r="B185" i="7" s="1"/>
  <c r="BG186" i="3"/>
  <c r="BF186" i="3"/>
  <c r="AK186" i="3"/>
  <c r="AI186" i="3"/>
  <c r="Y186" i="3"/>
  <c r="X186" i="3"/>
  <c r="W186" i="3"/>
  <c r="V186" i="3"/>
  <c r="U186" i="3"/>
  <c r="T186" i="3"/>
  <c r="S186" i="3"/>
  <c r="R186" i="3"/>
  <c r="Q186" i="3"/>
  <c r="P186" i="3"/>
  <c r="O186" i="3"/>
  <c r="N186" i="3"/>
  <c r="A186" i="3"/>
  <c r="B184" i="7" s="1"/>
  <c r="BG185" i="3"/>
  <c r="BF185" i="3"/>
  <c r="AK185" i="3"/>
  <c r="AI185" i="3"/>
  <c r="Y185" i="3"/>
  <c r="X185" i="3"/>
  <c r="W185" i="3"/>
  <c r="V185" i="3"/>
  <c r="U185" i="3"/>
  <c r="T185" i="3"/>
  <c r="S185" i="3"/>
  <c r="R185" i="3"/>
  <c r="Q185" i="3"/>
  <c r="P185" i="3"/>
  <c r="O185" i="3"/>
  <c r="N185" i="3"/>
  <c r="A185" i="3"/>
  <c r="B183" i="7" s="1"/>
  <c r="BG205" i="3"/>
  <c r="BF205" i="3"/>
  <c r="AK205" i="3"/>
  <c r="AI205" i="3"/>
  <c r="Y205" i="3"/>
  <c r="X205" i="3"/>
  <c r="W205" i="3"/>
  <c r="V205" i="3"/>
  <c r="U205" i="3"/>
  <c r="T205" i="3"/>
  <c r="S205" i="3"/>
  <c r="R205" i="3"/>
  <c r="Q205" i="3"/>
  <c r="P205" i="3"/>
  <c r="O205" i="3"/>
  <c r="N205" i="3"/>
  <c r="A205" i="3"/>
  <c r="B203" i="7" s="1"/>
  <c r="F203" i="7" l="1"/>
  <c r="E203" i="7"/>
  <c r="A203" i="7"/>
  <c r="C203" i="7"/>
  <c r="DG203" i="7"/>
  <c r="DL203" i="7"/>
  <c r="AJ203" i="7"/>
  <c r="CD203" i="7"/>
  <c r="AK203" i="7"/>
  <c r="DJ203" i="7"/>
  <c r="DK203" i="7"/>
  <c r="DI203" i="7"/>
  <c r="U203" i="7"/>
  <c r="G203" i="7"/>
  <c r="V203" i="7"/>
  <c r="AL203" i="7"/>
  <c r="BN203" i="7"/>
  <c r="CE203" i="7"/>
  <c r="CS203" i="7"/>
  <c r="BH203" i="7"/>
  <c r="O203" i="7"/>
  <c r="AD203" i="7"/>
  <c r="AT203" i="7"/>
  <c r="BX203" i="7"/>
  <c r="CM203" i="7"/>
  <c r="DA203" i="7"/>
  <c r="F183" i="7"/>
  <c r="C183" i="7"/>
  <c r="E183" i="7"/>
  <c r="A183" i="7"/>
  <c r="DI183" i="7"/>
  <c r="DL183" i="7"/>
  <c r="CD183" i="7"/>
  <c r="AJ183" i="7"/>
  <c r="DJ183" i="7"/>
  <c r="U183" i="7"/>
  <c r="DK183" i="7"/>
  <c r="DG183" i="7"/>
  <c r="AK183" i="7"/>
  <c r="BF183" i="7"/>
  <c r="M183" i="7"/>
  <c r="AB183" i="7"/>
  <c r="AR183" i="7"/>
  <c r="BV183" i="7"/>
  <c r="CK183" i="7"/>
  <c r="CY183" i="7"/>
  <c r="K184" i="7"/>
  <c r="Z184" i="7"/>
  <c r="AP184" i="7"/>
  <c r="BS184" i="7"/>
  <c r="CI184" i="7"/>
  <c r="CW184" i="7"/>
  <c r="F185" i="7"/>
  <c r="A185" i="7"/>
  <c r="C185" i="7"/>
  <c r="E185" i="7"/>
  <c r="AK185" i="7"/>
  <c r="DK185" i="7"/>
  <c r="DG185" i="7"/>
  <c r="DJ185" i="7"/>
  <c r="U185" i="7"/>
  <c r="AJ185" i="7"/>
  <c r="DL185" i="7"/>
  <c r="CD185" i="7"/>
  <c r="DI185" i="7"/>
  <c r="BF185" i="7"/>
  <c r="M185" i="7"/>
  <c r="AB185" i="7"/>
  <c r="AR185" i="7"/>
  <c r="BV185" i="7"/>
  <c r="CK185" i="7"/>
  <c r="CY185" i="7"/>
  <c r="F187" i="7"/>
  <c r="E187" i="7"/>
  <c r="A187" i="7"/>
  <c r="C187" i="7"/>
  <c r="DI187" i="7"/>
  <c r="CD187" i="7"/>
  <c r="AJ187" i="7"/>
  <c r="DL187" i="7"/>
  <c r="DJ187" i="7"/>
  <c r="DG187" i="7"/>
  <c r="DK187" i="7"/>
  <c r="U187" i="7"/>
  <c r="AK187" i="7"/>
  <c r="BV187" i="7"/>
  <c r="CK187" i="7"/>
  <c r="CY187" i="7"/>
  <c r="BF187" i="7"/>
  <c r="M187" i="7"/>
  <c r="AB187" i="7"/>
  <c r="AR187" i="7"/>
  <c r="H203" i="7"/>
  <c r="W203" i="7"/>
  <c r="AM203" i="7"/>
  <c r="CF203" i="7"/>
  <c r="BO203" i="7"/>
  <c r="CT203" i="7"/>
  <c r="BT203" i="7"/>
  <c r="CJ203" i="7"/>
  <c r="BE203" i="7"/>
  <c r="L203" i="7"/>
  <c r="CX203" i="7"/>
  <c r="AA203" i="7"/>
  <c r="AQ203" i="7"/>
  <c r="DB203" i="7"/>
  <c r="BI203" i="7"/>
  <c r="AE203" i="7"/>
  <c r="AU203" i="7"/>
  <c r="P203" i="7"/>
  <c r="CN203" i="7"/>
  <c r="BZ203" i="7"/>
  <c r="BR183" i="7"/>
  <c r="CH183" i="7"/>
  <c r="CV183" i="7"/>
  <c r="J183" i="7"/>
  <c r="Y183" i="7"/>
  <c r="AO183" i="7"/>
  <c r="BW183" i="7"/>
  <c r="CL183" i="7"/>
  <c r="CZ183" i="7"/>
  <c r="BG183" i="7"/>
  <c r="N183" i="7"/>
  <c r="AC183" i="7"/>
  <c r="AS183" i="7"/>
  <c r="CB183" i="7"/>
  <c r="CP183" i="7"/>
  <c r="DD183" i="7"/>
  <c r="R183" i="7"/>
  <c r="AG183" i="7"/>
  <c r="AW183" i="7"/>
  <c r="H184" i="7"/>
  <c r="W184" i="7"/>
  <c r="AM184" i="7"/>
  <c r="BO184" i="7"/>
  <c r="CF184" i="7"/>
  <c r="CT184" i="7"/>
  <c r="BE184" i="7"/>
  <c r="L184" i="7"/>
  <c r="AA184" i="7"/>
  <c r="AQ184" i="7"/>
  <c r="BT184" i="7"/>
  <c r="CJ184" i="7"/>
  <c r="CX184" i="7"/>
  <c r="BI184" i="7"/>
  <c r="P184" i="7"/>
  <c r="AE184" i="7"/>
  <c r="AU184" i="7"/>
  <c r="BZ184" i="7"/>
  <c r="CN184" i="7"/>
  <c r="DB184" i="7"/>
  <c r="J185" i="7"/>
  <c r="Y185" i="7"/>
  <c r="AO185" i="7"/>
  <c r="BR185" i="7"/>
  <c r="CH185" i="7"/>
  <c r="CV185" i="7"/>
  <c r="BG185" i="7"/>
  <c r="N185" i="7"/>
  <c r="AC185" i="7"/>
  <c r="AS185" i="7"/>
  <c r="BW185" i="7"/>
  <c r="CL185" i="7"/>
  <c r="CZ185" i="7"/>
  <c r="R185" i="7"/>
  <c r="AG185" i="7"/>
  <c r="AW185" i="7"/>
  <c r="CB185" i="7"/>
  <c r="CP185" i="7"/>
  <c r="DD185" i="7"/>
  <c r="H186" i="7"/>
  <c r="W186" i="7"/>
  <c r="AM186" i="7"/>
  <c r="BO186" i="7"/>
  <c r="CF186" i="7"/>
  <c r="CT186" i="7"/>
  <c r="BE186" i="7"/>
  <c r="L186" i="7"/>
  <c r="AA186" i="7"/>
  <c r="AQ186" i="7"/>
  <c r="BT186" i="7"/>
  <c r="CJ186" i="7"/>
  <c r="CX186" i="7"/>
  <c r="BI186" i="7"/>
  <c r="P186" i="7"/>
  <c r="AE186" i="7"/>
  <c r="AU186" i="7"/>
  <c r="BZ186" i="7"/>
  <c r="CN186" i="7"/>
  <c r="DB186" i="7"/>
  <c r="J187" i="7"/>
  <c r="Y187" i="7"/>
  <c r="AO187" i="7"/>
  <c r="BR187" i="7"/>
  <c r="CH187" i="7"/>
  <c r="CV187" i="7"/>
  <c r="N187" i="7"/>
  <c r="AC187" i="7"/>
  <c r="AS187" i="7"/>
  <c r="BW187" i="7"/>
  <c r="CL187" i="7"/>
  <c r="CZ187" i="7"/>
  <c r="BG187" i="7"/>
  <c r="R187" i="7"/>
  <c r="AG187" i="7"/>
  <c r="AW187" i="7"/>
  <c r="CB187" i="7"/>
  <c r="CP187" i="7"/>
  <c r="DD187" i="7"/>
  <c r="H188" i="7"/>
  <c r="W188" i="7"/>
  <c r="AM188" i="7"/>
  <c r="BO188" i="7"/>
  <c r="CF188" i="7"/>
  <c r="CT188" i="7"/>
  <c r="L188" i="7"/>
  <c r="AA188" i="7"/>
  <c r="AQ188" i="7"/>
  <c r="BT188" i="7"/>
  <c r="CJ188" i="7"/>
  <c r="CX188" i="7"/>
  <c r="BE188" i="7"/>
  <c r="P188" i="7"/>
  <c r="AE188" i="7"/>
  <c r="AU188" i="7"/>
  <c r="BZ188" i="7"/>
  <c r="CN188" i="7"/>
  <c r="DB188" i="7"/>
  <c r="BI188" i="7"/>
  <c r="J189" i="7"/>
  <c r="Y189" i="7"/>
  <c r="AO189" i="7"/>
  <c r="BR189" i="7"/>
  <c r="CH189" i="7"/>
  <c r="CV189" i="7"/>
  <c r="N189" i="7"/>
  <c r="AC189" i="7"/>
  <c r="AS189" i="7"/>
  <c r="BW189" i="7"/>
  <c r="CL189" i="7"/>
  <c r="CZ189" i="7"/>
  <c r="BG189" i="7"/>
  <c r="R189" i="7"/>
  <c r="AG189" i="7"/>
  <c r="AW189" i="7"/>
  <c r="CB189" i="7"/>
  <c r="CP189" i="7"/>
  <c r="DD189" i="7"/>
  <c r="H190" i="7"/>
  <c r="W190" i="7"/>
  <c r="AM190" i="7"/>
  <c r="CF190" i="7"/>
  <c r="BO190" i="7"/>
  <c r="CT190" i="7"/>
  <c r="BE190" i="7"/>
  <c r="L190" i="7"/>
  <c r="AA190" i="7"/>
  <c r="AQ190" i="7"/>
  <c r="BT190" i="7"/>
  <c r="CX190" i="7"/>
  <c r="CJ190" i="7"/>
  <c r="BI190" i="7"/>
  <c r="P190" i="7"/>
  <c r="AE190" i="7"/>
  <c r="AU190" i="7"/>
  <c r="CN190" i="7"/>
  <c r="BZ190" i="7"/>
  <c r="DB190" i="7"/>
  <c r="BR191" i="7"/>
  <c r="CH191" i="7"/>
  <c r="CV191" i="7"/>
  <c r="J191" i="7"/>
  <c r="Y191" i="7"/>
  <c r="AO191" i="7"/>
  <c r="BW191" i="7"/>
  <c r="CL191" i="7"/>
  <c r="CZ191" i="7"/>
  <c r="BG191" i="7"/>
  <c r="N191" i="7"/>
  <c r="AC191" i="7"/>
  <c r="AS191" i="7"/>
  <c r="CB191" i="7"/>
  <c r="CP191" i="7"/>
  <c r="DD191" i="7"/>
  <c r="R191" i="7"/>
  <c r="AG191" i="7"/>
  <c r="AW191" i="7"/>
  <c r="BO192" i="7"/>
  <c r="CF192" i="7"/>
  <c r="CT192" i="7"/>
  <c r="H192" i="7"/>
  <c r="W192" i="7"/>
  <c r="AM192" i="7"/>
  <c r="BT192" i="7"/>
  <c r="CJ192" i="7"/>
  <c r="CX192" i="7"/>
  <c r="BE192" i="7"/>
  <c r="L192" i="7"/>
  <c r="AA192" i="7"/>
  <c r="AQ192" i="7"/>
  <c r="BZ192" i="7"/>
  <c r="CN192" i="7"/>
  <c r="DB192" i="7"/>
  <c r="BI192" i="7"/>
  <c r="P192" i="7"/>
  <c r="AE192" i="7"/>
  <c r="AU192" i="7"/>
  <c r="J193" i="7"/>
  <c r="Y193" i="7"/>
  <c r="AO193" i="7"/>
  <c r="BR193" i="7"/>
  <c r="CH193" i="7"/>
  <c r="CV193" i="7"/>
  <c r="BG193" i="7"/>
  <c r="N193" i="7"/>
  <c r="AC193" i="7"/>
  <c r="AS193" i="7"/>
  <c r="BW193" i="7"/>
  <c r="CL193" i="7"/>
  <c r="CZ193" i="7"/>
  <c r="R193" i="7"/>
  <c r="AG193" i="7"/>
  <c r="AW193" i="7"/>
  <c r="CB193" i="7"/>
  <c r="CP193" i="7"/>
  <c r="DD193" i="7"/>
  <c r="H172" i="7"/>
  <c r="W172" i="7"/>
  <c r="AM172" i="7"/>
  <c r="BO172" i="7"/>
  <c r="CF172" i="7"/>
  <c r="CT172" i="7"/>
  <c r="L172" i="7"/>
  <c r="AA172" i="7"/>
  <c r="AQ172" i="7"/>
  <c r="BT172" i="7"/>
  <c r="CJ172" i="7"/>
  <c r="CX172" i="7"/>
  <c r="BE172" i="7"/>
  <c r="P172" i="7"/>
  <c r="AE172" i="7"/>
  <c r="AU172" i="7"/>
  <c r="BZ172" i="7"/>
  <c r="CN172" i="7"/>
  <c r="DB172" i="7"/>
  <c r="BI172" i="7"/>
  <c r="J173" i="7"/>
  <c r="Y173" i="7"/>
  <c r="AO173" i="7"/>
  <c r="BR173" i="7"/>
  <c r="CH173" i="7"/>
  <c r="CV173" i="7"/>
  <c r="N173" i="7"/>
  <c r="AC173" i="7"/>
  <c r="BW173" i="7"/>
  <c r="CL173" i="7"/>
  <c r="BG173" i="7"/>
  <c r="CZ173" i="7"/>
  <c r="AS173" i="7"/>
  <c r="R173" i="7"/>
  <c r="AG173" i="7"/>
  <c r="CB173" i="7"/>
  <c r="CP173" i="7"/>
  <c r="AW173" i="7"/>
  <c r="DD173" i="7"/>
  <c r="H174" i="7"/>
  <c r="W174" i="7"/>
  <c r="AM174" i="7"/>
  <c r="BO174" i="7"/>
  <c r="CF174" i="7"/>
  <c r="CT174" i="7"/>
  <c r="L174" i="7"/>
  <c r="AA174" i="7"/>
  <c r="AQ174" i="7"/>
  <c r="BT174" i="7"/>
  <c r="CJ174" i="7"/>
  <c r="BE174" i="7"/>
  <c r="CX174" i="7"/>
  <c r="P174" i="7"/>
  <c r="AE174" i="7"/>
  <c r="AU174" i="7"/>
  <c r="BZ174" i="7"/>
  <c r="CN174" i="7"/>
  <c r="BI174" i="7"/>
  <c r="DB174" i="7"/>
  <c r="J175" i="7"/>
  <c r="Y175" i="7"/>
  <c r="AO175" i="7"/>
  <c r="BR175" i="7"/>
  <c r="CH175" i="7"/>
  <c r="CV175" i="7"/>
  <c r="N175" i="7"/>
  <c r="AC175" i="7"/>
  <c r="AS175" i="7"/>
  <c r="BW175" i="7"/>
  <c r="CL175" i="7"/>
  <c r="CZ175" i="7"/>
  <c r="BG175" i="7"/>
  <c r="R175" i="7"/>
  <c r="AG175" i="7"/>
  <c r="AW175" i="7"/>
  <c r="CB175" i="7"/>
  <c r="CP175" i="7"/>
  <c r="DD175" i="7"/>
  <c r="BO176" i="7"/>
  <c r="CF176" i="7"/>
  <c r="CT176" i="7"/>
  <c r="H176" i="7"/>
  <c r="W176" i="7"/>
  <c r="AM176" i="7"/>
  <c r="BT176" i="7"/>
  <c r="CJ176" i="7"/>
  <c r="CX176" i="7"/>
  <c r="BE176" i="7"/>
  <c r="L176" i="7"/>
  <c r="AA176" i="7"/>
  <c r="AQ176" i="7"/>
  <c r="BZ176" i="7"/>
  <c r="CN176" i="7"/>
  <c r="DB176" i="7"/>
  <c r="BI176" i="7"/>
  <c r="P176" i="7"/>
  <c r="AE176" i="7"/>
  <c r="AU176" i="7"/>
  <c r="BR177" i="7"/>
  <c r="CH177" i="7"/>
  <c r="CV177" i="7"/>
  <c r="J177" i="7"/>
  <c r="Y177" i="7"/>
  <c r="AO177" i="7"/>
  <c r="BW177" i="7"/>
  <c r="CL177" i="7"/>
  <c r="CZ177" i="7"/>
  <c r="BG177" i="7"/>
  <c r="N177" i="7"/>
  <c r="AC177" i="7"/>
  <c r="AS177" i="7"/>
  <c r="CB177" i="7"/>
  <c r="CP177" i="7"/>
  <c r="DD177" i="7"/>
  <c r="R177" i="7"/>
  <c r="AG177" i="7"/>
  <c r="AW177" i="7"/>
  <c r="H178" i="7"/>
  <c r="W178" i="7"/>
  <c r="AM178" i="7"/>
  <c r="BO178" i="7"/>
  <c r="CF178" i="7"/>
  <c r="CT178" i="7"/>
  <c r="BE178" i="7"/>
  <c r="L178" i="7"/>
  <c r="AA178" i="7"/>
  <c r="AQ178" i="7"/>
  <c r="BT178" i="7"/>
  <c r="CJ178" i="7"/>
  <c r="CX178" i="7"/>
  <c r="BI178" i="7"/>
  <c r="P178" i="7"/>
  <c r="AE178" i="7"/>
  <c r="AU178" i="7"/>
  <c r="BZ178" i="7"/>
  <c r="CN178" i="7"/>
  <c r="DB178" i="7"/>
  <c r="J179" i="7"/>
  <c r="Y179" i="7"/>
  <c r="AO179" i="7"/>
  <c r="BR179" i="7"/>
  <c r="CH179" i="7"/>
  <c r="CV179" i="7"/>
  <c r="BG179" i="7"/>
  <c r="N179" i="7"/>
  <c r="AC179" i="7"/>
  <c r="AS179" i="7"/>
  <c r="BW179" i="7"/>
  <c r="CL179" i="7"/>
  <c r="CZ179" i="7"/>
  <c r="R179" i="7"/>
  <c r="AG179" i="7"/>
  <c r="AW179" i="7"/>
  <c r="CB179" i="7"/>
  <c r="CP179" i="7"/>
  <c r="DD179" i="7"/>
  <c r="H180" i="7"/>
  <c r="W180" i="7"/>
  <c r="AM180" i="7"/>
  <c r="BO180" i="7"/>
  <c r="CF180" i="7"/>
  <c r="CT180" i="7"/>
  <c r="L180" i="7"/>
  <c r="AA180" i="7"/>
  <c r="AQ180" i="7"/>
  <c r="BT180" i="7"/>
  <c r="CJ180" i="7"/>
  <c r="CX180" i="7"/>
  <c r="BE180" i="7"/>
  <c r="P180" i="7"/>
  <c r="AE180" i="7"/>
  <c r="AU180" i="7"/>
  <c r="BZ180" i="7"/>
  <c r="CN180" i="7"/>
  <c r="DB180" i="7"/>
  <c r="BI180" i="7"/>
  <c r="BR181" i="7"/>
  <c r="CH181" i="7"/>
  <c r="CV181" i="7"/>
  <c r="J181" i="7"/>
  <c r="Y181" i="7"/>
  <c r="AO181" i="7"/>
  <c r="BW181" i="7"/>
  <c r="CL181" i="7"/>
  <c r="CZ181" i="7"/>
  <c r="BG181" i="7"/>
  <c r="N181" i="7"/>
  <c r="AC181" i="7"/>
  <c r="AS181" i="7"/>
  <c r="CB181" i="7"/>
  <c r="CP181" i="7"/>
  <c r="DD181" i="7"/>
  <c r="R181" i="7"/>
  <c r="AG181" i="7"/>
  <c r="AW181" i="7"/>
  <c r="H182" i="7"/>
  <c r="W182" i="7"/>
  <c r="BO182" i="7"/>
  <c r="CF182" i="7"/>
  <c r="CT182" i="7"/>
  <c r="AM182" i="7"/>
  <c r="L182" i="7"/>
  <c r="AA182" i="7"/>
  <c r="BT182" i="7"/>
  <c r="CJ182" i="7"/>
  <c r="CX182" i="7"/>
  <c r="BE182" i="7"/>
  <c r="AQ182" i="7"/>
  <c r="P182" i="7"/>
  <c r="BZ182" i="7"/>
  <c r="CN182" i="7"/>
  <c r="DB182" i="7"/>
  <c r="BI182" i="7"/>
  <c r="AE182" i="7"/>
  <c r="AU182" i="7"/>
  <c r="J161" i="7"/>
  <c r="Y161" i="7"/>
  <c r="AO161" i="7"/>
  <c r="BR161" i="7"/>
  <c r="CH161" i="7"/>
  <c r="CV161" i="7"/>
  <c r="N161" i="7"/>
  <c r="AC161" i="7"/>
  <c r="AS161" i="7"/>
  <c r="BW161" i="7"/>
  <c r="CL161" i="7"/>
  <c r="CZ161" i="7"/>
  <c r="BG161" i="7"/>
  <c r="R161" i="7"/>
  <c r="AG161" i="7"/>
  <c r="AW161" i="7"/>
  <c r="CB161" i="7"/>
  <c r="CP161" i="7"/>
  <c r="DD161" i="7"/>
  <c r="H162" i="7"/>
  <c r="W162" i="7"/>
  <c r="AM162" i="7"/>
  <c r="BO162" i="7"/>
  <c r="CF162" i="7"/>
  <c r="CT162" i="7"/>
  <c r="L162" i="7"/>
  <c r="AA162" i="7"/>
  <c r="AQ162" i="7"/>
  <c r="BT162" i="7"/>
  <c r="CJ162" i="7"/>
  <c r="CX162" i="7"/>
  <c r="BE162" i="7"/>
  <c r="P162" i="7"/>
  <c r="AE162" i="7"/>
  <c r="AU162" i="7"/>
  <c r="BZ162" i="7"/>
  <c r="CN162" i="7"/>
  <c r="DB162" i="7"/>
  <c r="BI162" i="7"/>
  <c r="BR163" i="7"/>
  <c r="CH163" i="7"/>
  <c r="CV163" i="7"/>
  <c r="J163" i="7"/>
  <c r="Y163" i="7"/>
  <c r="AO163" i="7"/>
  <c r="BW163" i="7"/>
  <c r="CL163" i="7"/>
  <c r="CZ163" i="7"/>
  <c r="BG163" i="7"/>
  <c r="N163" i="7"/>
  <c r="AC163" i="7"/>
  <c r="AS163" i="7"/>
  <c r="CB163" i="7"/>
  <c r="CP163" i="7"/>
  <c r="DD163" i="7"/>
  <c r="R163" i="7"/>
  <c r="AG163" i="7"/>
  <c r="AW163" i="7"/>
  <c r="H210" i="7"/>
  <c r="W210" i="7"/>
  <c r="AM210" i="7"/>
  <c r="BO210" i="7"/>
  <c r="CF210" i="7"/>
  <c r="CT210" i="7"/>
  <c r="H164" i="7"/>
  <c r="W164" i="7"/>
  <c r="BO164" i="7"/>
  <c r="CF164" i="7"/>
  <c r="CT164" i="7"/>
  <c r="AM164" i="7"/>
  <c r="L210" i="7"/>
  <c r="AA210" i="7"/>
  <c r="AQ210" i="7"/>
  <c r="BT210" i="7"/>
  <c r="CJ210" i="7"/>
  <c r="BE210" i="7"/>
  <c r="CX210" i="7"/>
  <c r="BE164" i="7"/>
  <c r="L164" i="7"/>
  <c r="AA164" i="7"/>
  <c r="BT164" i="7"/>
  <c r="CJ164" i="7"/>
  <c r="CX164" i="7"/>
  <c r="AQ164" i="7"/>
  <c r="P210" i="7"/>
  <c r="AE210" i="7"/>
  <c r="AU210" i="7"/>
  <c r="BZ210" i="7"/>
  <c r="CN210" i="7"/>
  <c r="BI210" i="7"/>
  <c r="DB210" i="7"/>
  <c r="BI164" i="7"/>
  <c r="P164" i="7"/>
  <c r="AE164" i="7"/>
  <c r="BZ164" i="7"/>
  <c r="CN164" i="7"/>
  <c r="DB164" i="7"/>
  <c r="AU164" i="7"/>
  <c r="BR165" i="7"/>
  <c r="CH165" i="7"/>
  <c r="Y165" i="7"/>
  <c r="CV165" i="7"/>
  <c r="J165" i="7"/>
  <c r="AO165" i="7"/>
  <c r="BG165" i="7"/>
  <c r="CZ165" i="7"/>
  <c r="N165" i="7"/>
  <c r="AS165" i="7"/>
  <c r="BW165" i="7"/>
  <c r="AC165" i="7"/>
  <c r="CL165" i="7"/>
  <c r="DD165" i="7"/>
  <c r="AG165" i="7"/>
  <c r="CB165" i="7"/>
  <c r="CP165" i="7"/>
  <c r="R165" i="7"/>
  <c r="AW165" i="7"/>
  <c r="H166" i="7"/>
  <c r="W166" i="7"/>
  <c r="AM166" i="7"/>
  <c r="BO166" i="7"/>
  <c r="CF166" i="7"/>
  <c r="CT166" i="7"/>
  <c r="BE166" i="7"/>
  <c r="L166" i="7"/>
  <c r="AA166" i="7"/>
  <c r="AQ166" i="7"/>
  <c r="BT166" i="7"/>
  <c r="CJ166" i="7"/>
  <c r="CX166" i="7"/>
  <c r="BI166" i="7"/>
  <c r="P166" i="7"/>
  <c r="AE166" i="7"/>
  <c r="AU166" i="7"/>
  <c r="BZ166" i="7"/>
  <c r="CN166" i="7"/>
  <c r="DB166" i="7"/>
  <c r="BR167" i="7"/>
  <c r="CH167" i="7"/>
  <c r="CV167" i="7"/>
  <c r="J167" i="7"/>
  <c r="Y167" i="7"/>
  <c r="AO167" i="7"/>
  <c r="BW167" i="7"/>
  <c r="CL167" i="7"/>
  <c r="CZ167" i="7"/>
  <c r="BG167" i="7"/>
  <c r="N167" i="7"/>
  <c r="AC167" i="7"/>
  <c r="AS167" i="7"/>
  <c r="CB167" i="7"/>
  <c r="CP167" i="7"/>
  <c r="DD167" i="7"/>
  <c r="R167" i="7"/>
  <c r="AG167" i="7"/>
  <c r="AW167" i="7"/>
  <c r="BO168" i="7"/>
  <c r="CF168" i="7"/>
  <c r="CT168" i="7"/>
  <c r="H168" i="7"/>
  <c r="W168" i="7"/>
  <c r="AM168" i="7"/>
  <c r="BT168" i="7"/>
  <c r="CJ168" i="7"/>
  <c r="CX168" i="7"/>
  <c r="BE168" i="7"/>
  <c r="L168" i="7"/>
  <c r="AA168" i="7"/>
  <c r="AQ168" i="7"/>
  <c r="BZ168" i="7"/>
  <c r="CN168" i="7"/>
  <c r="DB168" i="7"/>
  <c r="BI168" i="7"/>
  <c r="P168" i="7"/>
  <c r="AE168" i="7"/>
  <c r="AU168" i="7"/>
  <c r="BR169" i="7"/>
  <c r="CH169" i="7"/>
  <c r="CV169" i="7"/>
  <c r="J169" i="7"/>
  <c r="Y169" i="7"/>
  <c r="AO169" i="7"/>
  <c r="BW169" i="7"/>
  <c r="CL169" i="7"/>
  <c r="CZ169" i="7"/>
  <c r="BG169" i="7"/>
  <c r="N169" i="7"/>
  <c r="AC169" i="7"/>
  <c r="AS169" i="7"/>
  <c r="CB169" i="7"/>
  <c r="CP169" i="7"/>
  <c r="DD169" i="7"/>
  <c r="R169" i="7"/>
  <c r="AG169" i="7"/>
  <c r="AW169" i="7"/>
  <c r="H170" i="7"/>
  <c r="W170" i="7"/>
  <c r="AM170" i="7"/>
  <c r="BO170" i="7"/>
  <c r="CF170" i="7"/>
  <c r="CT170" i="7"/>
  <c r="BE170" i="7"/>
  <c r="L170" i="7"/>
  <c r="AA170" i="7"/>
  <c r="AQ170" i="7"/>
  <c r="BT170" i="7"/>
  <c r="CJ170" i="7"/>
  <c r="CX170" i="7"/>
  <c r="BI170" i="7"/>
  <c r="P170" i="7"/>
  <c r="AE170" i="7"/>
  <c r="AU170" i="7"/>
  <c r="BZ170" i="7"/>
  <c r="CN170" i="7"/>
  <c r="DB170" i="7"/>
  <c r="J171" i="7"/>
  <c r="Y171" i="7"/>
  <c r="AO171" i="7"/>
  <c r="BR171" i="7"/>
  <c r="CH171" i="7"/>
  <c r="CV171" i="7"/>
  <c r="BG171" i="7"/>
  <c r="N171" i="7"/>
  <c r="AC171" i="7"/>
  <c r="AS171" i="7"/>
  <c r="BW171" i="7"/>
  <c r="CL171" i="7"/>
  <c r="CZ171" i="7"/>
  <c r="R171" i="7"/>
  <c r="AG171" i="7"/>
  <c r="AW171" i="7"/>
  <c r="CB171" i="7"/>
  <c r="CP171" i="7"/>
  <c r="DD171" i="7"/>
  <c r="J156" i="7"/>
  <c r="Y156" i="7"/>
  <c r="AO156" i="7"/>
  <c r="CH156" i="7"/>
  <c r="CV156" i="7"/>
  <c r="BR156" i="7"/>
  <c r="N156" i="7"/>
  <c r="AC156" i="7"/>
  <c r="AS156" i="7"/>
  <c r="BW156" i="7"/>
  <c r="CL156" i="7"/>
  <c r="CZ156" i="7"/>
  <c r="BG156" i="7"/>
  <c r="R156" i="7"/>
  <c r="AG156" i="7"/>
  <c r="AW156" i="7"/>
  <c r="CB156" i="7"/>
  <c r="CP156" i="7"/>
  <c r="DD156" i="7"/>
  <c r="H157" i="7"/>
  <c r="W157" i="7"/>
  <c r="AM157" i="7"/>
  <c r="BO157" i="7"/>
  <c r="CF157" i="7"/>
  <c r="CT157" i="7"/>
  <c r="BE157" i="7"/>
  <c r="L157" i="7"/>
  <c r="AA157" i="7"/>
  <c r="AQ157" i="7"/>
  <c r="BT157" i="7"/>
  <c r="CJ157" i="7"/>
  <c r="CX157" i="7"/>
  <c r="BI157" i="7"/>
  <c r="P157" i="7"/>
  <c r="AE157" i="7"/>
  <c r="AU157" i="7"/>
  <c r="BZ157" i="7"/>
  <c r="CN157" i="7"/>
  <c r="DB157" i="7"/>
  <c r="J158" i="7"/>
  <c r="Y158" i="7"/>
  <c r="AO158" i="7"/>
  <c r="BR158" i="7"/>
  <c r="CH158" i="7"/>
  <c r="CV158" i="7"/>
  <c r="BG158" i="7"/>
  <c r="N158" i="7"/>
  <c r="AC158" i="7"/>
  <c r="AS158" i="7"/>
  <c r="BW158" i="7"/>
  <c r="CL158" i="7"/>
  <c r="CZ158" i="7"/>
  <c r="R158" i="7"/>
  <c r="AG158" i="7"/>
  <c r="AW158" i="7"/>
  <c r="CB158" i="7"/>
  <c r="CP158" i="7"/>
  <c r="DD158" i="7"/>
  <c r="H159" i="7"/>
  <c r="W159" i="7"/>
  <c r="AM159" i="7"/>
  <c r="BO159" i="7"/>
  <c r="CF159" i="7"/>
  <c r="CT159" i="7"/>
  <c r="BE159" i="7"/>
  <c r="L159" i="7"/>
  <c r="AA159" i="7"/>
  <c r="AQ159" i="7"/>
  <c r="BT159" i="7"/>
  <c r="CJ159" i="7"/>
  <c r="CX159" i="7"/>
  <c r="BI159" i="7"/>
  <c r="P159" i="7"/>
  <c r="AE159" i="7"/>
  <c r="AU159" i="7"/>
  <c r="BZ159" i="7"/>
  <c r="CN159" i="7"/>
  <c r="DB159" i="7"/>
  <c r="J160" i="7"/>
  <c r="Y160" i="7"/>
  <c r="CV160" i="7"/>
  <c r="AO160" i="7"/>
  <c r="BR160" i="7"/>
  <c r="CH160" i="7"/>
  <c r="BG160" i="7"/>
  <c r="N160" i="7"/>
  <c r="AS160" i="7"/>
  <c r="CZ160" i="7"/>
  <c r="BW160" i="7"/>
  <c r="AC160" i="7"/>
  <c r="CL160" i="7"/>
  <c r="AG160" i="7"/>
  <c r="CB160" i="7"/>
  <c r="DD160" i="7"/>
  <c r="CP160" i="7"/>
  <c r="R160" i="7"/>
  <c r="AW160" i="7"/>
  <c r="BP203" i="7"/>
  <c r="CG203" i="7"/>
  <c r="CU203" i="7"/>
  <c r="I203" i="7"/>
  <c r="AN203" i="7"/>
  <c r="X203" i="7"/>
  <c r="K183" i="7"/>
  <c r="Z183" i="7"/>
  <c r="AP183" i="7"/>
  <c r="BS183" i="7"/>
  <c r="CI183" i="7"/>
  <c r="CW183" i="7"/>
  <c r="O183" i="7"/>
  <c r="AD183" i="7"/>
  <c r="AT183" i="7"/>
  <c r="BX183" i="7"/>
  <c r="CM183" i="7"/>
  <c r="DA183" i="7"/>
  <c r="BH183" i="7"/>
  <c r="BP184" i="7"/>
  <c r="CG184" i="7"/>
  <c r="CU184" i="7"/>
  <c r="I184" i="7"/>
  <c r="X184" i="7"/>
  <c r="AN184" i="7"/>
  <c r="CA184" i="7"/>
  <c r="CO184" i="7"/>
  <c r="DC184" i="7"/>
  <c r="Q184" i="7"/>
  <c r="AF184" i="7"/>
  <c r="AV184" i="7"/>
  <c r="BS185" i="7"/>
  <c r="CI185" i="7"/>
  <c r="CW185" i="7"/>
  <c r="K185" i="7"/>
  <c r="Z185" i="7"/>
  <c r="AP185" i="7"/>
  <c r="F186" i="7"/>
  <c r="C186" i="7"/>
  <c r="DI186" i="7"/>
  <c r="DK186" i="7"/>
  <c r="AJ186" i="7"/>
  <c r="A186" i="7"/>
  <c r="CD186" i="7"/>
  <c r="DG186" i="7"/>
  <c r="U186" i="7"/>
  <c r="E186" i="7"/>
  <c r="DJ186" i="7"/>
  <c r="AK186" i="7"/>
  <c r="DL186" i="7"/>
  <c r="BF186" i="7"/>
  <c r="M186" i="7"/>
  <c r="AB186" i="7"/>
  <c r="AR186" i="7"/>
  <c r="BV186" i="7"/>
  <c r="CK186" i="7"/>
  <c r="CY186" i="7"/>
  <c r="K187" i="7"/>
  <c r="Z187" i="7"/>
  <c r="AP187" i="7"/>
  <c r="BS187" i="7"/>
  <c r="CI187" i="7"/>
  <c r="CW187" i="7"/>
  <c r="F188" i="7"/>
  <c r="AK188" i="7"/>
  <c r="A188" i="7"/>
  <c r="E188" i="7"/>
  <c r="DI188" i="7"/>
  <c r="C188" i="7"/>
  <c r="DJ188" i="7"/>
  <c r="AJ188" i="7"/>
  <c r="DK188" i="7"/>
  <c r="CD188" i="7"/>
  <c r="DL188" i="7"/>
  <c r="DG188" i="7"/>
  <c r="U188" i="7"/>
  <c r="BF188" i="7"/>
  <c r="M188" i="7"/>
  <c r="AB188" i="7"/>
  <c r="AR188" i="7"/>
  <c r="BV188" i="7"/>
  <c r="CK188" i="7"/>
  <c r="CY188" i="7"/>
  <c r="Q188" i="7"/>
  <c r="AF188" i="7"/>
  <c r="AV188" i="7"/>
  <c r="CA188" i="7"/>
  <c r="CO188" i="7"/>
  <c r="DC188" i="7"/>
  <c r="G189" i="7"/>
  <c r="V189" i="7"/>
  <c r="AL189" i="7"/>
  <c r="BN189" i="7"/>
  <c r="CE189" i="7"/>
  <c r="CS189" i="7"/>
  <c r="K189" i="7"/>
  <c r="Z189" i="7"/>
  <c r="AP189" i="7"/>
  <c r="BS189" i="7"/>
  <c r="CI189" i="7"/>
  <c r="CW189" i="7"/>
  <c r="BH189" i="7"/>
  <c r="O189" i="7"/>
  <c r="AD189" i="7"/>
  <c r="AT189" i="7"/>
  <c r="BX189" i="7"/>
  <c r="CM189" i="7"/>
  <c r="DA189" i="7"/>
  <c r="F190" i="7"/>
  <c r="C190" i="7"/>
  <c r="AK190" i="7"/>
  <c r="U190" i="7"/>
  <c r="AJ190" i="7"/>
  <c r="A190" i="7"/>
  <c r="DK190" i="7"/>
  <c r="E190" i="7"/>
  <c r="CD190" i="7"/>
  <c r="DG190" i="7"/>
  <c r="DL190" i="7"/>
  <c r="DI190" i="7"/>
  <c r="DJ190" i="7"/>
  <c r="BP190" i="7"/>
  <c r="CU190" i="7"/>
  <c r="X190" i="7"/>
  <c r="CG190" i="7"/>
  <c r="I190" i="7"/>
  <c r="AN190" i="7"/>
  <c r="BF190" i="7"/>
  <c r="CK190" i="7"/>
  <c r="M190" i="7"/>
  <c r="AR190" i="7"/>
  <c r="BV190" i="7"/>
  <c r="CY190" i="7"/>
  <c r="AB190" i="7"/>
  <c r="CA190" i="7"/>
  <c r="DC190" i="7"/>
  <c r="AF190" i="7"/>
  <c r="CO190" i="7"/>
  <c r="Q190" i="7"/>
  <c r="AV190" i="7"/>
  <c r="G191" i="7"/>
  <c r="V191" i="7"/>
  <c r="AL191" i="7"/>
  <c r="BN191" i="7"/>
  <c r="CE191" i="7"/>
  <c r="CS191" i="7"/>
  <c r="K191" i="7"/>
  <c r="Z191" i="7"/>
  <c r="AP191" i="7"/>
  <c r="BS191" i="7"/>
  <c r="CI191" i="7"/>
  <c r="CW191" i="7"/>
  <c r="O191" i="7"/>
  <c r="AD191" i="7"/>
  <c r="AT191" i="7"/>
  <c r="BX191" i="7"/>
  <c r="CM191" i="7"/>
  <c r="DA191" i="7"/>
  <c r="BH191" i="7"/>
  <c r="F192" i="7"/>
  <c r="A192" i="7"/>
  <c r="E192" i="7"/>
  <c r="DL192" i="7"/>
  <c r="DI192" i="7"/>
  <c r="C192" i="7"/>
  <c r="U192" i="7"/>
  <c r="CD192" i="7"/>
  <c r="DK192" i="7"/>
  <c r="AJ192" i="7"/>
  <c r="DG192" i="7"/>
  <c r="DJ192" i="7"/>
  <c r="AK192" i="7"/>
  <c r="I192" i="7"/>
  <c r="X192" i="7"/>
  <c r="AN192" i="7"/>
  <c r="BP192" i="7"/>
  <c r="CG192" i="7"/>
  <c r="CU192" i="7"/>
  <c r="M192" i="7"/>
  <c r="AB192" i="7"/>
  <c r="AR192" i="7"/>
  <c r="BV192" i="7"/>
  <c r="CK192" i="7"/>
  <c r="CY192" i="7"/>
  <c r="BF192" i="7"/>
  <c r="Q192" i="7"/>
  <c r="AF192" i="7"/>
  <c r="AV192" i="7"/>
  <c r="CA192" i="7"/>
  <c r="CO192" i="7"/>
  <c r="DC192" i="7"/>
  <c r="BN193" i="7"/>
  <c r="CE193" i="7"/>
  <c r="CS193" i="7"/>
  <c r="G193" i="7"/>
  <c r="V193" i="7"/>
  <c r="AL193" i="7"/>
  <c r="BS193" i="7"/>
  <c r="CI193" i="7"/>
  <c r="CW193" i="7"/>
  <c r="K193" i="7"/>
  <c r="Z193" i="7"/>
  <c r="AP193" i="7"/>
  <c r="BX193" i="7"/>
  <c r="CM193" i="7"/>
  <c r="DA193" i="7"/>
  <c r="BH193" i="7"/>
  <c r="O193" i="7"/>
  <c r="AD193" i="7"/>
  <c r="AT193" i="7"/>
  <c r="F172" i="7"/>
  <c r="C172" i="7"/>
  <c r="A172" i="7"/>
  <c r="E172" i="7"/>
  <c r="DL172" i="7"/>
  <c r="DK172" i="7"/>
  <c r="CD172" i="7"/>
  <c r="DI172" i="7"/>
  <c r="DG172" i="7"/>
  <c r="AJ172" i="7"/>
  <c r="AK172" i="7"/>
  <c r="DJ172" i="7"/>
  <c r="U172" i="7"/>
  <c r="I172" i="7"/>
  <c r="X172" i="7"/>
  <c r="AN172" i="7"/>
  <c r="BP172" i="7"/>
  <c r="CG172" i="7"/>
  <c r="CU172" i="7"/>
  <c r="BF172" i="7"/>
  <c r="M172" i="7"/>
  <c r="AB172" i="7"/>
  <c r="AR172" i="7"/>
  <c r="BV172" i="7"/>
  <c r="CK172" i="7"/>
  <c r="CY172" i="7"/>
  <c r="Q172" i="7"/>
  <c r="AF172" i="7"/>
  <c r="AV172" i="7"/>
  <c r="CA172" i="7"/>
  <c r="CO172" i="7"/>
  <c r="DC172" i="7"/>
  <c r="G173" i="7"/>
  <c r="V173" i="7"/>
  <c r="AL173" i="7"/>
  <c r="CS173" i="7"/>
  <c r="BN173" i="7"/>
  <c r="CE173" i="7"/>
  <c r="K173" i="7"/>
  <c r="Z173" i="7"/>
  <c r="AP173" i="7"/>
  <c r="BS173" i="7"/>
  <c r="CI173" i="7"/>
  <c r="CW173" i="7"/>
  <c r="O173" i="7"/>
  <c r="AD173" i="7"/>
  <c r="AT173" i="7"/>
  <c r="BX173" i="7"/>
  <c r="BH173" i="7"/>
  <c r="CM173" i="7"/>
  <c r="DA173" i="7"/>
  <c r="F174" i="7"/>
  <c r="CD174" i="7"/>
  <c r="DL174" i="7"/>
  <c r="DI174" i="7"/>
  <c r="E174" i="7"/>
  <c r="AJ174" i="7"/>
  <c r="C174" i="7"/>
  <c r="AK174" i="7"/>
  <c r="U174" i="7"/>
  <c r="DJ174" i="7"/>
  <c r="DK174" i="7"/>
  <c r="A174" i="7"/>
  <c r="DG174" i="7"/>
  <c r="CU174" i="7"/>
  <c r="I174" i="7"/>
  <c r="X174" i="7"/>
  <c r="AN174" i="7"/>
  <c r="BP174" i="7"/>
  <c r="CG174" i="7"/>
  <c r="BF174" i="7"/>
  <c r="CY174" i="7"/>
  <c r="M174" i="7"/>
  <c r="AB174" i="7"/>
  <c r="AR174" i="7"/>
  <c r="BV174" i="7"/>
  <c r="CK174" i="7"/>
  <c r="DC174" i="7"/>
  <c r="Q174" i="7"/>
  <c r="AF174" i="7"/>
  <c r="AV174" i="7"/>
  <c r="CA174" i="7"/>
  <c r="CO174" i="7"/>
  <c r="G175" i="7"/>
  <c r="V175" i="7"/>
  <c r="AL175" i="7"/>
  <c r="BN175" i="7"/>
  <c r="CE175" i="7"/>
  <c r="CS175" i="7"/>
  <c r="K175" i="7"/>
  <c r="Z175" i="7"/>
  <c r="AP175" i="7"/>
  <c r="BS175" i="7"/>
  <c r="CI175" i="7"/>
  <c r="CW175" i="7"/>
  <c r="BH175" i="7"/>
  <c r="O175" i="7"/>
  <c r="AD175" i="7"/>
  <c r="AT175" i="7"/>
  <c r="BX175" i="7"/>
  <c r="CM175" i="7"/>
  <c r="DA175" i="7"/>
  <c r="F176" i="7"/>
  <c r="C176" i="7"/>
  <c r="A176" i="7"/>
  <c r="E176" i="7"/>
  <c r="DL176" i="7"/>
  <c r="DK176" i="7"/>
  <c r="DJ176" i="7"/>
  <c r="U176" i="7"/>
  <c r="AJ176" i="7"/>
  <c r="AK176" i="7"/>
  <c r="CD176" i="7"/>
  <c r="DG176" i="7"/>
  <c r="DI176" i="7"/>
  <c r="I176" i="7"/>
  <c r="X176" i="7"/>
  <c r="AN176" i="7"/>
  <c r="BP176" i="7"/>
  <c r="CG176" i="7"/>
  <c r="CU176" i="7"/>
  <c r="M176" i="7"/>
  <c r="AB176" i="7"/>
  <c r="AR176" i="7"/>
  <c r="BV176" i="7"/>
  <c r="CK176" i="7"/>
  <c r="CY176" i="7"/>
  <c r="BF176" i="7"/>
  <c r="Q176" i="7"/>
  <c r="AF176" i="7"/>
  <c r="AV176" i="7"/>
  <c r="CA176" i="7"/>
  <c r="CO176" i="7"/>
  <c r="DC176" i="7"/>
  <c r="G177" i="7"/>
  <c r="V177" i="7"/>
  <c r="AL177" i="7"/>
  <c r="BN177" i="7"/>
  <c r="CE177" i="7"/>
  <c r="CS177" i="7"/>
  <c r="K177" i="7"/>
  <c r="Z177" i="7"/>
  <c r="AP177" i="7"/>
  <c r="BS177" i="7"/>
  <c r="CI177" i="7"/>
  <c r="CW177" i="7"/>
  <c r="O177" i="7"/>
  <c r="AD177" i="7"/>
  <c r="AT177" i="7"/>
  <c r="BX177" i="7"/>
  <c r="CM177" i="7"/>
  <c r="DA177" i="7"/>
  <c r="BH177" i="7"/>
  <c r="F178" i="7"/>
  <c r="A178" i="7"/>
  <c r="DL178" i="7"/>
  <c r="DG178" i="7"/>
  <c r="E178" i="7"/>
  <c r="AK178" i="7"/>
  <c r="U178" i="7"/>
  <c r="AJ178" i="7"/>
  <c r="C178" i="7"/>
  <c r="CD178" i="7"/>
  <c r="DI178" i="7"/>
  <c r="DK178" i="7"/>
  <c r="DJ178" i="7"/>
  <c r="BP178" i="7"/>
  <c r="CG178" i="7"/>
  <c r="CU178" i="7"/>
  <c r="I178" i="7"/>
  <c r="X178" i="7"/>
  <c r="AN178" i="7"/>
  <c r="BV178" i="7"/>
  <c r="CK178" i="7"/>
  <c r="CY178" i="7"/>
  <c r="BF178" i="7"/>
  <c r="M178" i="7"/>
  <c r="AB178" i="7"/>
  <c r="AR178" i="7"/>
  <c r="CA178" i="7"/>
  <c r="CO178" i="7"/>
  <c r="DC178" i="7"/>
  <c r="Q178" i="7"/>
  <c r="AF178" i="7"/>
  <c r="AV178" i="7"/>
  <c r="G179" i="7"/>
  <c r="V179" i="7"/>
  <c r="AL179" i="7"/>
  <c r="BN179" i="7"/>
  <c r="CE179" i="7"/>
  <c r="CS179" i="7"/>
  <c r="K179" i="7"/>
  <c r="Z179" i="7"/>
  <c r="AP179" i="7"/>
  <c r="BS179" i="7"/>
  <c r="CI179" i="7"/>
  <c r="CW179" i="7"/>
  <c r="BH179" i="7"/>
  <c r="O179" i="7"/>
  <c r="AD179" i="7"/>
  <c r="AT179" i="7"/>
  <c r="BX179" i="7"/>
  <c r="CM179" i="7"/>
  <c r="DA179" i="7"/>
  <c r="F180" i="7"/>
  <c r="E180" i="7"/>
  <c r="C180" i="7"/>
  <c r="A180" i="7"/>
  <c r="DG180" i="7"/>
  <c r="CD180" i="7"/>
  <c r="DK180" i="7"/>
  <c r="DI180" i="7"/>
  <c r="U180" i="7"/>
  <c r="DJ180" i="7"/>
  <c r="AK180" i="7"/>
  <c r="AJ180" i="7"/>
  <c r="DL180" i="7"/>
  <c r="I180" i="7"/>
  <c r="X180" i="7"/>
  <c r="AN180" i="7"/>
  <c r="BP180" i="7"/>
  <c r="CG180" i="7"/>
  <c r="CU180" i="7"/>
  <c r="BF180" i="7"/>
  <c r="M180" i="7"/>
  <c r="AB180" i="7"/>
  <c r="AR180" i="7"/>
  <c r="BV180" i="7"/>
  <c r="CK180" i="7"/>
  <c r="CY180" i="7"/>
  <c r="Q180" i="7"/>
  <c r="AF180" i="7"/>
  <c r="AV180" i="7"/>
  <c r="CA180" i="7"/>
  <c r="CO180" i="7"/>
  <c r="DC180" i="7"/>
  <c r="G181" i="7"/>
  <c r="V181" i="7"/>
  <c r="AL181" i="7"/>
  <c r="BN181" i="7"/>
  <c r="CE181" i="7"/>
  <c r="CS181" i="7"/>
  <c r="K181" i="7"/>
  <c r="Z181" i="7"/>
  <c r="AP181" i="7"/>
  <c r="BS181" i="7"/>
  <c r="CI181" i="7"/>
  <c r="CW181" i="7"/>
  <c r="O181" i="7"/>
  <c r="AD181" i="7"/>
  <c r="AT181" i="7"/>
  <c r="BX181" i="7"/>
  <c r="CM181" i="7"/>
  <c r="DA181" i="7"/>
  <c r="BH181" i="7"/>
  <c r="F182" i="7"/>
  <c r="DJ182" i="7"/>
  <c r="A182" i="7"/>
  <c r="DK182" i="7"/>
  <c r="AJ182" i="7"/>
  <c r="DL182" i="7"/>
  <c r="E182" i="7"/>
  <c r="DI182" i="7"/>
  <c r="AK182" i="7"/>
  <c r="U182" i="7"/>
  <c r="C182" i="7"/>
  <c r="DG182" i="7"/>
  <c r="CD182" i="7"/>
  <c r="I182" i="7"/>
  <c r="X182" i="7"/>
  <c r="AN182" i="7"/>
  <c r="BP182" i="7"/>
  <c r="CG182" i="7"/>
  <c r="CU182" i="7"/>
  <c r="M182" i="7"/>
  <c r="AB182" i="7"/>
  <c r="AR182" i="7"/>
  <c r="BV182" i="7"/>
  <c r="CK182" i="7"/>
  <c r="CY182" i="7"/>
  <c r="BF182" i="7"/>
  <c r="Q182" i="7"/>
  <c r="AF182" i="7"/>
  <c r="AV182" i="7"/>
  <c r="CA182" i="7"/>
  <c r="CO182" i="7"/>
  <c r="DC182" i="7"/>
  <c r="G161" i="7"/>
  <c r="V161" i="7"/>
  <c r="AL161" i="7"/>
  <c r="BN161" i="7"/>
  <c r="CE161" i="7"/>
  <c r="CS161" i="7"/>
  <c r="K161" i="7"/>
  <c r="Z161" i="7"/>
  <c r="AP161" i="7"/>
  <c r="BS161" i="7"/>
  <c r="CI161" i="7"/>
  <c r="CW161" i="7"/>
  <c r="BH161" i="7"/>
  <c r="O161" i="7"/>
  <c r="AD161" i="7"/>
  <c r="AT161" i="7"/>
  <c r="BX161" i="7"/>
  <c r="CM161" i="7"/>
  <c r="DA161" i="7"/>
  <c r="C162" i="7"/>
  <c r="F162" i="7"/>
  <c r="DJ162" i="7"/>
  <c r="DG162" i="7"/>
  <c r="E162" i="7"/>
  <c r="AK162" i="7"/>
  <c r="DL162" i="7"/>
  <c r="DK162" i="7"/>
  <c r="DI162" i="7"/>
  <c r="A162" i="7"/>
  <c r="CD162" i="7"/>
  <c r="AJ162" i="7"/>
  <c r="U162" i="7"/>
  <c r="I162" i="7"/>
  <c r="X162" i="7"/>
  <c r="AN162" i="7"/>
  <c r="BP162" i="7"/>
  <c r="CG162" i="7"/>
  <c r="CU162" i="7"/>
  <c r="BF162" i="7"/>
  <c r="M162" i="7"/>
  <c r="AB162" i="7"/>
  <c r="AR162" i="7"/>
  <c r="BV162" i="7"/>
  <c r="CK162" i="7"/>
  <c r="CY162" i="7"/>
  <c r="Q162" i="7"/>
  <c r="AF162" i="7"/>
  <c r="AV162" i="7"/>
  <c r="CA162" i="7"/>
  <c r="CO162" i="7"/>
  <c r="DC162" i="7"/>
  <c r="G163" i="7"/>
  <c r="V163" i="7"/>
  <c r="AL163" i="7"/>
  <c r="BN163" i="7"/>
  <c r="CE163" i="7"/>
  <c r="CS163" i="7"/>
  <c r="K163" i="7"/>
  <c r="Z163" i="7"/>
  <c r="AP163" i="7"/>
  <c r="BS163" i="7"/>
  <c r="CI163" i="7"/>
  <c r="CW163" i="7"/>
  <c r="O163" i="7"/>
  <c r="AD163" i="7"/>
  <c r="AT163" i="7"/>
  <c r="BX163" i="7"/>
  <c r="CM163" i="7"/>
  <c r="DA163" i="7"/>
  <c r="BH163" i="7"/>
  <c r="A164" i="7"/>
  <c r="F164" i="7"/>
  <c r="C164" i="7"/>
  <c r="E164" i="7"/>
  <c r="DL164" i="7"/>
  <c r="DK164" i="7"/>
  <c r="CD164" i="7"/>
  <c r="DG164" i="7"/>
  <c r="AJ164" i="7"/>
  <c r="AK164" i="7"/>
  <c r="DJ164" i="7"/>
  <c r="DI164" i="7"/>
  <c r="U164" i="7"/>
  <c r="CU210" i="7"/>
  <c r="I210" i="7"/>
  <c r="X210" i="7"/>
  <c r="AN210" i="7"/>
  <c r="BP210" i="7"/>
  <c r="CG210" i="7"/>
  <c r="BP164" i="7"/>
  <c r="CG164" i="7"/>
  <c r="I164" i="7"/>
  <c r="X164" i="7"/>
  <c r="AN164" i="7"/>
  <c r="CU164" i="7"/>
  <c r="BF210" i="7"/>
  <c r="CY210" i="7"/>
  <c r="M210" i="7"/>
  <c r="AB210" i="7"/>
  <c r="AR210" i="7"/>
  <c r="BV210" i="7"/>
  <c r="CK210" i="7"/>
  <c r="BV164" i="7"/>
  <c r="M164" i="7"/>
  <c r="AB164" i="7"/>
  <c r="AR164" i="7"/>
  <c r="CK164" i="7"/>
  <c r="BF164" i="7"/>
  <c r="CY164" i="7"/>
  <c r="DC210" i="7"/>
  <c r="Q210" i="7"/>
  <c r="AF210" i="7"/>
  <c r="AV210" i="7"/>
  <c r="CA210" i="7"/>
  <c r="CO210" i="7"/>
  <c r="CA164" i="7"/>
  <c r="Q164" i="7"/>
  <c r="AF164" i="7"/>
  <c r="AV164" i="7"/>
  <c r="DC164" i="7"/>
  <c r="CO164" i="7"/>
  <c r="G165" i="7"/>
  <c r="V165" i="7"/>
  <c r="AL165" i="7"/>
  <c r="BN165" i="7"/>
  <c r="CE165" i="7"/>
  <c r="CS165" i="7"/>
  <c r="K165" i="7"/>
  <c r="Z165" i="7"/>
  <c r="AP165" i="7"/>
  <c r="BS165" i="7"/>
  <c r="CI165" i="7"/>
  <c r="CW165" i="7"/>
  <c r="O165" i="7"/>
  <c r="AD165" i="7"/>
  <c r="AT165" i="7"/>
  <c r="CM165" i="7"/>
  <c r="BH165" i="7"/>
  <c r="DA165" i="7"/>
  <c r="BX165" i="7"/>
  <c r="C166" i="7"/>
  <c r="F166" i="7"/>
  <c r="DL166" i="7"/>
  <c r="A166" i="7"/>
  <c r="U166" i="7"/>
  <c r="DJ166" i="7"/>
  <c r="AJ166" i="7"/>
  <c r="DK166" i="7"/>
  <c r="E166" i="7"/>
  <c r="DI166" i="7"/>
  <c r="AK166" i="7"/>
  <c r="CD166" i="7"/>
  <c r="DG166" i="7"/>
  <c r="BP166" i="7"/>
  <c r="CG166" i="7"/>
  <c r="CU166" i="7"/>
  <c r="I166" i="7"/>
  <c r="X166" i="7"/>
  <c r="AN166" i="7"/>
  <c r="BV166" i="7"/>
  <c r="CK166" i="7"/>
  <c r="CY166" i="7"/>
  <c r="BF166" i="7"/>
  <c r="M166" i="7"/>
  <c r="AB166" i="7"/>
  <c r="AR166" i="7"/>
  <c r="CA166" i="7"/>
  <c r="CO166" i="7"/>
  <c r="DC166" i="7"/>
  <c r="Q166" i="7"/>
  <c r="AF166" i="7"/>
  <c r="AV166" i="7"/>
  <c r="G167" i="7"/>
  <c r="V167" i="7"/>
  <c r="AL167" i="7"/>
  <c r="BN167" i="7"/>
  <c r="CE167" i="7"/>
  <c r="CS167" i="7"/>
  <c r="K167" i="7"/>
  <c r="Z167" i="7"/>
  <c r="AP167" i="7"/>
  <c r="BS167" i="7"/>
  <c r="CI167" i="7"/>
  <c r="CW167" i="7"/>
  <c r="O167" i="7"/>
  <c r="AD167" i="7"/>
  <c r="AT167" i="7"/>
  <c r="BX167" i="7"/>
  <c r="CM167" i="7"/>
  <c r="DA167" i="7"/>
  <c r="BH167" i="7"/>
  <c r="F168" i="7"/>
  <c r="A168" i="7"/>
  <c r="DL168" i="7"/>
  <c r="E168" i="7"/>
  <c r="C168" i="7"/>
  <c r="DK168" i="7"/>
  <c r="CD168" i="7"/>
  <c r="DG168" i="7"/>
  <c r="AJ168" i="7"/>
  <c r="DI168" i="7"/>
  <c r="AK168" i="7"/>
  <c r="DJ168" i="7"/>
  <c r="U168" i="7"/>
  <c r="I168" i="7"/>
  <c r="X168" i="7"/>
  <c r="AN168" i="7"/>
  <c r="BP168" i="7"/>
  <c r="CG168" i="7"/>
  <c r="CU168" i="7"/>
  <c r="M168" i="7"/>
  <c r="AB168" i="7"/>
  <c r="AR168" i="7"/>
  <c r="BV168" i="7"/>
  <c r="CK168" i="7"/>
  <c r="CY168" i="7"/>
  <c r="BF168" i="7"/>
  <c r="Q168" i="7"/>
  <c r="AF168" i="7"/>
  <c r="AV168" i="7"/>
  <c r="CA168" i="7"/>
  <c r="CO168" i="7"/>
  <c r="DC168" i="7"/>
  <c r="G169" i="7"/>
  <c r="V169" i="7"/>
  <c r="AL169" i="7"/>
  <c r="BN169" i="7"/>
  <c r="CE169" i="7"/>
  <c r="CS169" i="7"/>
  <c r="K169" i="7"/>
  <c r="Z169" i="7"/>
  <c r="AP169" i="7"/>
  <c r="BS169" i="7"/>
  <c r="CI169" i="7"/>
  <c r="CW169" i="7"/>
  <c r="O169" i="7"/>
  <c r="AD169" i="7"/>
  <c r="AT169" i="7"/>
  <c r="BX169" i="7"/>
  <c r="CM169" i="7"/>
  <c r="DA169" i="7"/>
  <c r="BH169" i="7"/>
  <c r="F170" i="7"/>
  <c r="E170" i="7"/>
  <c r="DL170" i="7"/>
  <c r="DJ170" i="7"/>
  <c r="DG170" i="7"/>
  <c r="DI170" i="7"/>
  <c r="C170" i="7"/>
  <c r="DK170" i="7"/>
  <c r="CD170" i="7"/>
  <c r="U170" i="7"/>
  <c r="AJ170" i="7"/>
  <c r="A170" i="7"/>
  <c r="AK170" i="7"/>
  <c r="BP170" i="7"/>
  <c r="CG170" i="7"/>
  <c r="CU170" i="7"/>
  <c r="I170" i="7"/>
  <c r="X170" i="7"/>
  <c r="AN170" i="7"/>
  <c r="BV170" i="7"/>
  <c r="CK170" i="7"/>
  <c r="CY170" i="7"/>
  <c r="BF170" i="7"/>
  <c r="M170" i="7"/>
  <c r="AB170" i="7"/>
  <c r="AR170" i="7"/>
  <c r="CA170" i="7"/>
  <c r="CO170" i="7"/>
  <c r="DC170" i="7"/>
  <c r="Q170" i="7"/>
  <c r="AF170" i="7"/>
  <c r="AV170" i="7"/>
  <c r="G171" i="7"/>
  <c r="V171" i="7"/>
  <c r="AL171" i="7"/>
  <c r="BN171" i="7"/>
  <c r="CE171" i="7"/>
  <c r="CS171" i="7"/>
  <c r="K171" i="7"/>
  <c r="Z171" i="7"/>
  <c r="AP171" i="7"/>
  <c r="BS171" i="7"/>
  <c r="CI171" i="7"/>
  <c r="CW171" i="7"/>
  <c r="BH171" i="7"/>
  <c r="O171" i="7"/>
  <c r="AD171" i="7"/>
  <c r="AT171" i="7"/>
  <c r="BX171" i="7"/>
  <c r="CM171" i="7"/>
  <c r="DA171" i="7"/>
  <c r="G156" i="7"/>
  <c r="V156" i="7"/>
  <c r="AL156" i="7"/>
  <c r="CE156" i="7"/>
  <c r="CS156" i="7"/>
  <c r="BN156" i="7"/>
  <c r="K156" i="7"/>
  <c r="Z156" i="7"/>
  <c r="AP156" i="7"/>
  <c r="CI156" i="7"/>
  <c r="CW156" i="7"/>
  <c r="BS156" i="7"/>
  <c r="BH156" i="7"/>
  <c r="O156" i="7"/>
  <c r="AD156" i="7"/>
  <c r="AT156" i="7"/>
  <c r="BX156" i="7"/>
  <c r="CM156" i="7"/>
  <c r="DA156" i="7"/>
  <c r="C157" i="7"/>
  <c r="F157" i="7"/>
  <c r="A157" i="7"/>
  <c r="E157" i="7"/>
  <c r="DL157" i="7"/>
  <c r="DK157" i="7"/>
  <c r="AK157" i="7"/>
  <c r="DI157" i="7"/>
  <c r="DJ157" i="7"/>
  <c r="U157" i="7"/>
  <c r="CD157" i="7"/>
  <c r="DG157" i="7"/>
  <c r="AJ157" i="7"/>
  <c r="BP157" i="7"/>
  <c r="CG157" i="7"/>
  <c r="CU157" i="7"/>
  <c r="I157" i="7"/>
  <c r="X157" i="7"/>
  <c r="AN157" i="7"/>
  <c r="BV157" i="7"/>
  <c r="CK157" i="7"/>
  <c r="CY157" i="7"/>
  <c r="BF157" i="7"/>
  <c r="M157" i="7"/>
  <c r="AB157" i="7"/>
  <c r="AR157" i="7"/>
  <c r="CA157" i="7"/>
  <c r="CO157" i="7"/>
  <c r="DC157" i="7"/>
  <c r="Q157" i="7"/>
  <c r="AF157" i="7"/>
  <c r="AV157" i="7"/>
  <c r="G158" i="7"/>
  <c r="V158" i="7"/>
  <c r="AL158" i="7"/>
  <c r="BN158" i="7"/>
  <c r="CE158" i="7"/>
  <c r="CS158" i="7"/>
  <c r="K158" i="7"/>
  <c r="Z158" i="7"/>
  <c r="AP158" i="7"/>
  <c r="BS158" i="7"/>
  <c r="CI158" i="7"/>
  <c r="CW158" i="7"/>
  <c r="BH158" i="7"/>
  <c r="O158" i="7"/>
  <c r="AD158" i="7"/>
  <c r="AT158" i="7"/>
  <c r="BX158" i="7"/>
  <c r="CM158" i="7"/>
  <c r="DA158" i="7"/>
  <c r="C159" i="7"/>
  <c r="F159" i="7"/>
  <c r="E159" i="7"/>
  <c r="A159" i="7"/>
  <c r="AJ159" i="7"/>
  <c r="DI159" i="7"/>
  <c r="DL159" i="7"/>
  <c r="DJ159" i="7"/>
  <c r="CD159" i="7"/>
  <c r="DK159" i="7"/>
  <c r="DG159" i="7"/>
  <c r="AK159" i="7"/>
  <c r="U159" i="7"/>
  <c r="I159" i="7"/>
  <c r="X159" i="7"/>
  <c r="AN159" i="7"/>
  <c r="BP159" i="7"/>
  <c r="CG159" i="7"/>
  <c r="CU159" i="7"/>
  <c r="BF159" i="7"/>
  <c r="M159" i="7"/>
  <c r="AB159" i="7"/>
  <c r="AR159" i="7"/>
  <c r="BV159" i="7"/>
  <c r="CK159" i="7"/>
  <c r="CY159" i="7"/>
  <c r="Q159" i="7"/>
  <c r="AF159" i="7"/>
  <c r="AV159" i="7"/>
  <c r="CA159" i="7"/>
  <c r="CO159" i="7"/>
  <c r="DC159" i="7"/>
  <c r="G160" i="7"/>
  <c r="V160" i="7"/>
  <c r="AL160" i="7"/>
  <c r="BN160" i="7"/>
  <c r="CE160" i="7"/>
  <c r="CS160" i="7"/>
  <c r="K160" i="7"/>
  <c r="Z160" i="7"/>
  <c r="AP160" i="7"/>
  <c r="BS160" i="7"/>
  <c r="CI160" i="7"/>
  <c r="CW160" i="7"/>
  <c r="O160" i="7"/>
  <c r="AD160" i="7"/>
  <c r="AT160" i="7"/>
  <c r="BX160" i="7"/>
  <c r="CM160" i="7"/>
  <c r="BH160" i="7"/>
  <c r="DA160" i="7"/>
  <c r="BV203" i="7"/>
  <c r="CK203" i="7"/>
  <c r="CY203" i="7"/>
  <c r="M203" i="7"/>
  <c r="AB203" i="7"/>
  <c r="AR203" i="7"/>
  <c r="BF203" i="7"/>
  <c r="G183" i="7"/>
  <c r="V183" i="7"/>
  <c r="AL183" i="7"/>
  <c r="BN183" i="7"/>
  <c r="CE183" i="7"/>
  <c r="CS183" i="7"/>
  <c r="F184" i="7"/>
  <c r="E184" i="7"/>
  <c r="C184" i="7"/>
  <c r="A184" i="7"/>
  <c r="DK184" i="7"/>
  <c r="U184" i="7"/>
  <c r="DJ184" i="7"/>
  <c r="DL184" i="7"/>
  <c r="DI184" i="7"/>
  <c r="AK184" i="7"/>
  <c r="AJ184" i="7"/>
  <c r="DG184" i="7"/>
  <c r="CD184" i="7"/>
  <c r="BV184" i="7"/>
  <c r="CK184" i="7"/>
  <c r="CY184" i="7"/>
  <c r="BF184" i="7"/>
  <c r="M184" i="7"/>
  <c r="AB184" i="7"/>
  <c r="AR184" i="7"/>
  <c r="BN185" i="7"/>
  <c r="CE185" i="7"/>
  <c r="CS185" i="7"/>
  <c r="G185" i="7"/>
  <c r="V185" i="7"/>
  <c r="AL185" i="7"/>
  <c r="BX185" i="7"/>
  <c r="CM185" i="7"/>
  <c r="DA185" i="7"/>
  <c r="BH185" i="7"/>
  <c r="O185" i="7"/>
  <c r="AD185" i="7"/>
  <c r="AT185" i="7"/>
  <c r="I186" i="7"/>
  <c r="X186" i="7"/>
  <c r="AN186" i="7"/>
  <c r="BP186" i="7"/>
  <c r="CG186" i="7"/>
  <c r="CU186" i="7"/>
  <c r="Q186" i="7"/>
  <c r="AF186" i="7"/>
  <c r="AV186" i="7"/>
  <c r="CA186" i="7"/>
  <c r="CO186" i="7"/>
  <c r="DC186" i="7"/>
  <c r="G187" i="7"/>
  <c r="V187" i="7"/>
  <c r="AL187" i="7"/>
  <c r="BN187" i="7"/>
  <c r="CE187" i="7"/>
  <c r="CS187" i="7"/>
  <c r="BH187" i="7"/>
  <c r="O187" i="7"/>
  <c r="AD187" i="7"/>
  <c r="AT187" i="7"/>
  <c r="BX187" i="7"/>
  <c r="CM187" i="7"/>
  <c r="DA187" i="7"/>
  <c r="I188" i="7"/>
  <c r="X188" i="7"/>
  <c r="AN188" i="7"/>
  <c r="BP188" i="7"/>
  <c r="CG188" i="7"/>
  <c r="CU188" i="7"/>
  <c r="J203" i="7"/>
  <c r="Y203" i="7"/>
  <c r="AO203" i="7"/>
  <c r="BR203" i="7"/>
  <c r="CH203" i="7"/>
  <c r="CV203" i="7"/>
  <c r="N203" i="7"/>
  <c r="AC203" i="7"/>
  <c r="AS203" i="7"/>
  <c r="BW203" i="7"/>
  <c r="CL203" i="7"/>
  <c r="CZ203" i="7"/>
  <c r="BG203" i="7"/>
  <c r="R203" i="7"/>
  <c r="AG203" i="7"/>
  <c r="AW203" i="7"/>
  <c r="CB203" i="7"/>
  <c r="CP203" i="7"/>
  <c r="DD203" i="7"/>
  <c r="H183" i="7"/>
  <c r="W183" i="7"/>
  <c r="AM183" i="7"/>
  <c r="BO183" i="7"/>
  <c r="CF183" i="7"/>
  <c r="CT183" i="7"/>
  <c r="BE183" i="7"/>
  <c r="L183" i="7"/>
  <c r="AA183" i="7"/>
  <c r="AQ183" i="7"/>
  <c r="BT183" i="7"/>
  <c r="CJ183" i="7"/>
  <c r="CX183" i="7"/>
  <c r="BI183" i="7"/>
  <c r="P183" i="7"/>
  <c r="AE183" i="7"/>
  <c r="AU183" i="7"/>
  <c r="BZ183" i="7"/>
  <c r="CN183" i="7"/>
  <c r="DB183" i="7"/>
  <c r="J184" i="7"/>
  <c r="Y184" i="7"/>
  <c r="AO184" i="7"/>
  <c r="BR184" i="7"/>
  <c r="CH184" i="7"/>
  <c r="CV184" i="7"/>
  <c r="N184" i="7"/>
  <c r="AC184" i="7"/>
  <c r="AS184" i="7"/>
  <c r="BW184" i="7"/>
  <c r="CL184" i="7"/>
  <c r="CZ184" i="7"/>
  <c r="BG184" i="7"/>
  <c r="R184" i="7"/>
  <c r="AG184" i="7"/>
  <c r="AW184" i="7"/>
  <c r="CB184" i="7"/>
  <c r="CP184" i="7"/>
  <c r="DD184" i="7"/>
  <c r="H185" i="7"/>
  <c r="W185" i="7"/>
  <c r="AM185" i="7"/>
  <c r="BO185" i="7"/>
  <c r="CF185" i="7"/>
  <c r="CT185" i="7"/>
  <c r="L185" i="7"/>
  <c r="AA185" i="7"/>
  <c r="AQ185" i="7"/>
  <c r="BT185" i="7"/>
  <c r="CJ185" i="7"/>
  <c r="CX185" i="7"/>
  <c r="BE185" i="7"/>
  <c r="P185" i="7"/>
  <c r="AE185" i="7"/>
  <c r="AU185" i="7"/>
  <c r="BZ185" i="7"/>
  <c r="CN185" i="7"/>
  <c r="DB185" i="7"/>
  <c r="BI185" i="7"/>
  <c r="BR186" i="7"/>
  <c r="CH186" i="7"/>
  <c r="CV186" i="7"/>
  <c r="J186" i="7"/>
  <c r="Y186" i="7"/>
  <c r="AO186" i="7"/>
  <c r="BW186" i="7"/>
  <c r="CL186" i="7"/>
  <c r="CZ186" i="7"/>
  <c r="BG186" i="7"/>
  <c r="N186" i="7"/>
  <c r="AC186" i="7"/>
  <c r="AS186" i="7"/>
  <c r="CB186" i="7"/>
  <c r="CP186" i="7"/>
  <c r="DD186" i="7"/>
  <c r="R186" i="7"/>
  <c r="AG186" i="7"/>
  <c r="AW186" i="7"/>
  <c r="H187" i="7"/>
  <c r="W187" i="7"/>
  <c r="AM187" i="7"/>
  <c r="BO187" i="7"/>
  <c r="CF187" i="7"/>
  <c r="CT187" i="7"/>
  <c r="BE187" i="7"/>
  <c r="L187" i="7"/>
  <c r="AA187" i="7"/>
  <c r="AQ187" i="7"/>
  <c r="BT187" i="7"/>
  <c r="CJ187" i="7"/>
  <c r="CX187" i="7"/>
  <c r="BI187" i="7"/>
  <c r="P187" i="7"/>
  <c r="AE187" i="7"/>
  <c r="AU187" i="7"/>
  <c r="BZ187" i="7"/>
  <c r="CN187" i="7"/>
  <c r="DB187" i="7"/>
  <c r="J188" i="7"/>
  <c r="Y188" i="7"/>
  <c r="AO188" i="7"/>
  <c r="BR188" i="7"/>
  <c r="CH188" i="7"/>
  <c r="CV188" i="7"/>
  <c r="BG188" i="7"/>
  <c r="N188" i="7"/>
  <c r="AC188" i="7"/>
  <c r="AS188" i="7"/>
  <c r="BW188" i="7"/>
  <c r="CL188" i="7"/>
  <c r="CZ188" i="7"/>
  <c r="R188" i="7"/>
  <c r="AG188" i="7"/>
  <c r="AW188" i="7"/>
  <c r="CB188" i="7"/>
  <c r="CP188" i="7"/>
  <c r="DD188" i="7"/>
  <c r="H189" i="7"/>
  <c r="W189" i="7"/>
  <c r="AM189" i="7"/>
  <c r="BO189" i="7"/>
  <c r="CF189" i="7"/>
  <c r="CT189" i="7"/>
  <c r="BE189" i="7"/>
  <c r="L189" i="7"/>
  <c r="AA189" i="7"/>
  <c r="AQ189" i="7"/>
  <c r="BT189" i="7"/>
  <c r="CJ189" i="7"/>
  <c r="CX189" i="7"/>
  <c r="BI189" i="7"/>
  <c r="P189" i="7"/>
  <c r="AE189" i="7"/>
  <c r="AU189" i="7"/>
  <c r="BZ189" i="7"/>
  <c r="CN189" i="7"/>
  <c r="DB189" i="7"/>
  <c r="BR190" i="7"/>
  <c r="CH190" i="7"/>
  <c r="CV190" i="7"/>
  <c r="J190" i="7"/>
  <c r="AO190" i="7"/>
  <c r="Y190" i="7"/>
  <c r="BW190" i="7"/>
  <c r="CL190" i="7"/>
  <c r="CZ190" i="7"/>
  <c r="AC190" i="7"/>
  <c r="BG190" i="7"/>
  <c r="N190" i="7"/>
  <c r="AS190" i="7"/>
  <c r="CB190" i="7"/>
  <c r="CP190" i="7"/>
  <c r="DD190" i="7"/>
  <c r="R190" i="7"/>
  <c r="AW190" i="7"/>
  <c r="AG190" i="7"/>
  <c r="H191" i="7"/>
  <c r="W191" i="7"/>
  <c r="AM191" i="7"/>
  <c r="BO191" i="7"/>
  <c r="CF191" i="7"/>
  <c r="CT191" i="7"/>
  <c r="BE191" i="7"/>
  <c r="L191" i="7"/>
  <c r="AA191" i="7"/>
  <c r="AQ191" i="7"/>
  <c r="BT191" i="7"/>
  <c r="CJ191" i="7"/>
  <c r="CX191" i="7"/>
  <c r="BI191" i="7"/>
  <c r="P191" i="7"/>
  <c r="AE191" i="7"/>
  <c r="AU191" i="7"/>
  <c r="BZ191" i="7"/>
  <c r="CN191" i="7"/>
  <c r="DB191" i="7"/>
  <c r="J192" i="7"/>
  <c r="Y192" i="7"/>
  <c r="AO192" i="7"/>
  <c r="BR192" i="7"/>
  <c r="CH192" i="7"/>
  <c r="CV192" i="7"/>
  <c r="BG192" i="7"/>
  <c r="N192" i="7"/>
  <c r="AC192" i="7"/>
  <c r="AS192" i="7"/>
  <c r="BW192" i="7"/>
  <c r="CL192" i="7"/>
  <c r="CZ192" i="7"/>
  <c r="R192" i="7"/>
  <c r="AG192" i="7"/>
  <c r="AW192" i="7"/>
  <c r="CB192" i="7"/>
  <c r="CP192" i="7"/>
  <c r="DD192" i="7"/>
  <c r="H193" i="7"/>
  <c r="W193" i="7"/>
  <c r="AM193" i="7"/>
  <c r="BO193" i="7"/>
  <c r="CF193" i="7"/>
  <c r="CT193" i="7"/>
  <c r="L193" i="7"/>
  <c r="AA193" i="7"/>
  <c r="AQ193" i="7"/>
  <c r="BT193" i="7"/>
  <c r="CJ193" i="7"/>
  <c r="CX193" i="7"/>
  <c r="BE193" i="7"/>
  <c r="P193" i="7"/>
  <c r="AE193" i="7"/>
  <c r="AU193" i="7"/>
  <c r="BZ193" i="7"/>
  <c r="CN193" i="7"/>
  <c r="DB193" i="7"/>
  <c r="BI193" i="7"/>
  <c r="J172" i="7"/>
  <c r="Y172" i="7"/>
  <c r="AO172" i="7"/>
  <c r="BR172" i="7"/>
  <c r="CH172" i="7"/>
  <c r="CV172" i="7"/>
  <c r="BG172" i="7"/>
  <c r="N172" i="7"/>
  <c r="AC172" i="7"/>
  <c r="AS172" i="7"/>
  <c r="BW172" i="7"/>
  <c r="CL172" i="7"/>
  <c r="CZ172" i="7"/>
  <c r="R172" i="7"/>
  <c r="AG172" i="7"/>
  <c r="AW172" i="7"/>
  <c r="CB172" i="7"/>
  <c r="CP172" i="7"/>
  <c r="DD172" i="7"/>
  <c r="H173" i="7"/>
  <c r="W173" i="7"/>
  <c r="AM173" i="7"/>
  <c r="CF173" i="7"/>
  <c r="CT173" i="7"/>
  <c r="BO173" i="7"/>
  <c r="BE173" i="7"/>
  <c r="L173" i="7"/>
  <c r="AA173" i="7"/>
  <c r="AQ173" i="7"/>
  <c r="CX173" i="7"/>
  <c r="BT173" i="7"/>
  <c r="CJ173" i="7"/>
  <c r="BI173" i="7"/>
  <c r="P173" i="7"/>
  <c r="AE173" i="7"/>
  <c r="AU173" i="7"/>
  <c r="DB173" i="7"/>
  <c r="BZ173" i="7"/>
  <c r="CN173" i="7"/>
  <c r="CH174" i="7"/>
  <c r="CV174" i="7"/>
  <c r="J174" i="7"/>
  <c r="Y174" i="7"/>
  <c r="AO174" i="7"/>
  <c r="BR174" i="7"/>
  <c r="CL174" i="7"/>
  <c r="BG174" i="7"/>
  <c r="CZ174" i="7"/>
  <c r="N174" i="7"/>
  <c r="AC174" i="7"/>
  <c r="AS174" i="7"/>
  <c r="BW174" i="7"/>
  <c r="CP174" i="7"/>
  <c r="DD174" i="7"/>
  <c r="R174" i="7"/>
  <c r="AG174" i="7"/>
  <c r="AW174" i="7"/>
  <c r="CB174" i="7"/>
  <c r="H175" i="7"/>
  <c r="W175" i="7"/>
  <c r="AM175" i="7"/>
  <c r="BO175" i="7"/>
  <c r="CF175" i="7"/>
  <c r="CT175" i="7"/>
  <c r="BE175" i="7"/>
  <c r="L175" i="7"/>
  <c r="AA175" i="7"/>
  <c r="AQ175" i="7"/>
  <c r="BT175" i="7"/>
  <c r="CJ175" i="7"/>
  <c r="CX175" i="7"/>
  <c r="BI175" i="7"/>
  <c r="P175" i="7"/>
  <c r="AE175" i="7"/>
  <c r="AU175" i="7"/>
  <c r="BZ175" i="7"/>
  <c r="CN175" i="7"/>
  <c r="DB175" i="7"/>
  <c r="J176" i="7"/>
  <c r="Y176" i="7"/>
  <c r="AO176" i="7"/>
  <c r="BR176" i="7"/>
  <c r="CH176" i="7"/>
  <c r="CV176" i="7"/>
  <c r="BG176" i="7"/>
  <c r="N176" i="7"/>
  <c r="AC176" i="7"/>
  <c r="AS176" i="7"/>
  <c r="BW176" i="7"/>
  <c r="CL176" i="7"/>
  <c r="CZ176" i="7"/>
  <c r="R176" i="7"/>
  <c r="AG176" i="7"/>
  <c r="AW176" i="7"/>
  <c r="CB176" i="7"/>
  <c r="CP176" i="7"/>
  <c r="DD176" i="7"/>
  <c r="H177" i="7"/>
  <c r="W177" i="7"/>
  <c r="AM177" i="7"/>
  <c r="BO177" i="7"/>
  <c r="CF177" i="7"/>
  <c r="CT177" i="7"/>
  <c r="BE177" i="7"/>
  <c r="L177" i="7"/>
  <c r="AA177" i="7"/>
  <c r="AQ177" i="7"/>
  <c r="BT177" i="7"/>
  <c r="CJ177" i="7"/>
  <c r="CX177" i="7"/>
  <c r="BI177" i="7"/>
  <c r="P177" i="7"/>
  <c r="AE177" i="7"/>
  <c r="AU177" i="7"/>
  <c r="BZ177" i="7"/>
  <c r="CN177" i="7"/>
  <c r="DB177" i="7"/>
  <c r="J178" i="7"/>
  <c r="Y178" i="7"/>
  <c r="AO178" i="7"/>
  <c r="BR178" i="7"/>
  <c r="CH178" i="7"/>
  <c r="CV178" i="7"/>
  <c r="N178" i="7"/>
  <c r="AC178" i="7"/>
  <c r="AS178" i="7"/>
  <c r="BW178" i="7"/>
  <c r="CL178" i="7"/>
  <c r="CZ178" i="7"/>
  <c r="BG178" i="7"/>
  <c r="R178" i="7"/>
  <c r="AG178" i="7"/>
  <c r="AW178" i="7"/>
  <c r="CB178" i="7"/>
  <c r="CP178" i="7"/>
  <c r="DD178" i="7"/>
  <c r="BO179" i="7"/>
  <c r="CF179" i="7"/>
  <c r="CT179" i="7"/>
  <c r="H179" i="7"/>
  <c r="W179" i="7"/>
  <c r="AM179" i="7"/>
  <c r="BT179" i="7"/>
  <c r="CJ179" i="7"/>
  <c r="CX179" i="7"/>
  <c r="BE179" i="7"/>
  <c r="L179" i="7"/>
  <c r="AA179" i="7"/>
  <c r="AQ179" i="7"/>
  <c r="BZ179" i="7"/>
  <c r="CN179" i="7"/>
  <c r="DB179" i="7"/>
  <c r="BI179" i="7"/>
  <c r="P179" i="7"/>
  <c r="AE179" i="7"/>
  <c r="AU179" i="7"/>
  <c r="J180" i="7"/>
  <c r="Y180" i="7"/>
  <c r="AO180" i="7"/>
  <c r="BR180" i="7"/>
  <c r="CH180" i="7"/>
  <c r="CV180" i="7"/>
  <c r="BG180" i="7"/>
  <c r="N180" i="7"/>
  <c r="AC180" i="7"/>
  <c r="AS180" i="7"/>
  <c r="BW180" i="7"/>
  <c r="CL180" i="7"/>
  <c r="CZ180" i="7"/>
  <c r="R180" i="7"/>
  <c r="AG180" i="7"/>
  <c r="AW180" i="7"/>
  <c r="CB180" i="7"/>
  <c r="CP180" i="7"/>
  <c r="DD180" i="7"/>
  <c r="H181" i="7"/>
  <c r="W181" i="7"/>
  <c r="AM181" i="7"/>
  <c r="BO181" i="7"/>
  <c r="CF181" i="7"/>
  <c r="CT181" i="7"/>
  <c r="BE181" i="7"/>
  <c r="L181" i="7"/>
  <c r="AA181" i="7"/>
  <c r="AQ181" i="7"/>
  <c r="BT181" i="7"/>
  <c r="CJ181" i="7"/>
  <c r="CX181" i="7"/>
  <c r="BI181" i="7"/>
  <c r="P181" i="7"/>
  <c r="AE181" i="7"/>
  <c r="AU181" i="7"/>
  <c r="BZ181" i="7"/>
  <c r="CN181" i="7"/>
  <c r="DB181" i="7"/>
  <c r="J182" i="7"/>
  <c r="Y182" i="7"/>
  <c r="AO182" i="7"/>
  <c r="BR182" i="7"/>
  <c r="CH182" i="7"/>
  <c r="CV182" i="7"/>
  <c r="N182" i="7"/>
  <c r="BG182" i="7"/>
  <c r="AC182" i="7"/>
  <c r="AS182" i="7"/>
  <c r="BW182" i="7"/>
  <c r="CL182" i="7"/>
  <c r="CZ182" i="7"/>
  <c r="R182" i="7"/>
  <c r="AG182" i="7"/>
  <c r="AW182" i="7"/>
  <c r="CB182" i="7"/>
  <c r="CP182" i="7"/>
  <c r="DD182" i="7"/>
  <c r="H161" i="7"/>
  <c r="W161" i="7"/>
  <c r="AM161" i="7"/>
  <c r="BO161" i="7"/>
  <c r="CF161" i="7"/>
  <c r="CT161" i="7"/>
  <c r="BE161" i="7"/>
  <c r="L161" i="7"/>
  <c r="AA161" i="7"/>
  <c r="AQ161" i="7"/>
  <c r="BT161" i="7"/>
  <c r="CJ161" i="7"/>
  <c r="CX161" i="7"/>
  <c r="BI161" i="7"/>
  <c r="P161" i="7"/>
  <c r="AE161" i="7"/>
  <c r="AU161" i="7"/>
  <c r="BZ161" i="7"/>
  <c r="CN161" i="7"/>
  <c r="DB161" i="7"/>
  <c r="J162" i="7"/>
  <c r="Y162" i="7"/>
  <c r="AO162" i="7"/>
  <c r="BR162" i="7"/>
  <c r="CH162" i="7"/>
  <c r="CV162" i="7"/>
  <c r="BG162" i="7"/>
  <c r="N162" i="7"/>
  <c r="AC162" i="7"/>
  <c r="AS162" i="7"/>
  <c r="BW162" i="7"/>
  <c r="CL162" i="7"/>
  <c r="CZ162" i="7"/>
  <c r="R162" i="7"/>
  <c r="AG162" i="7"/>
  <c r="AW162" i="7"/>
  <c r="CB162" i="7"/>
  <c r="CP162" i="7"/>
  <c r="DD162" i="7"/>
  <c r="H163" i="7"/>
  <c r="W163" i="7"/>
  <c r="AM163" i="7"/>
  <c r="BO163" i="7"/>
  <c r="CF163" i="7"/>
  <c r="CT163" i="7"/>
  <c r="BE163" i="7"/>
  <c r="L163" i="7"/>
  <c r="AA163" i="7"/>
  <c r="AQ163" i="7"/>
  <c r="BT163" i="7"/>
  <c r="CJ163" i="7"/>
  <c r="CX163" i="7"/>
  <c r="BI163" i="7"/>
  <c r="P163" i="7"/>
  <c r="AE163" i="7"/>
  <c r="AU163" i="7"/>
  <c r="BZ163" i="7"/>
  <c r="CN163" i="7"/>
  <c r="DB163" i="7"/>
  <c r="AO210" i="7"/>
  <c r="BR210" i="7"/>
  <c r="CH210" i="7"/>
  <c r="CV210" i="7"/>
  <c r="J210" i="7"/>
  <c r="Y210" i="7"/>
  <c r="J164" i="7"/>
  <c r="Y164" i="7"/>
  <c r="AO164" i="7"/>
  <c r="BR164" i="7"/>
  <c r="CH164" i="7"/>
  <c r="CV164" i="7"/>
  <c r="AS210" i="7"/>
  <c r="BW210" i="7"/>
  <c r="CL210" i="7"/>
  <c r="BG210" i="7"/>
  <c r="CZ210" i="7"/>
  <c r="N210" i="7"/>
  <c r="AC210" i="7"/>
  <c r="N164" i="7"/>
  <c r="AC164" i="7"/>
  <c r="AS164" i="7"/>
  <c r="BW164" i="7"/>
  <c r="CL164" i="7"/>
  <c r="CZ164" i="7"/>
  <c r="BG164" i="7"/>
  <c r="AW210" i="7"/>
  <c r="CB210" i="7"/>
  <c r="CP210" i="7"/>
  <c r="DD210" i="7"/>
  <c r="R210" i="7"/>
  <c r="AG210" i="7"/>
  <c r="R164" i="7"/>
  <c r="AG164" i="7"/>
  <c r="AW164" i="7"/>
  <c r="CB164" i="7"/>
  <c r="CP164" i="7"/>
  <c r="DD164" i="7"/>
  <c r="BO165" i="7"/>
  <c r="CF165" i="7"/>
  <c r="CT165" i="7"/>
  <c r="W165" i="7"/>
  <c r="H165" i="7"/>
  <c r="AM165" i="7"/>
  <c r="BT165" i="7"/>
  <c r="CJ165" i="7"/>
  <c r="CX165" i="7"/>
  <c r="BE165" i="7"/>
  <c r="L165" i="7"/>
  <c r="AQ165" i="7"/>
  <c r="AA165" i="7"/>
  <c r="BZ165" i="7"/>
  <c r="CN165" i="7"/>
  <c r="BI165" i="7"/>
  <c r="AE165" i="7"/>
  <c r="P165" i="7"/>
  <c r="AU165" i="7"/>
  <c r="DB165" i="7"/>
  <c r="J166" i="7"/>
  <c r="Y166" i="7"/>
  <c r="AO166" i="7"/>
  <c r="BR166" i="7"/>
  <c r="CH166" i="7"/>
  <c r="CV166" i="7"/>
  <c r="N166" i="7"/>
  <c r="AC166" i="7"/>
  <c r="AS166" i="7"/>
  <c r="BW166" i="7"/>
  <c r="CL166" i="7"/>
  <c r="CZ166" i="7"/>
  <c r="BG166" i="7"/>
  <c r="R166" i="7"/>
  <c r="AG166" i="7"/>
  <c r="AW166" i="7"/>
  <c r="CB166" i="7"/>
  <c r="CP166" i="7"/>
  <c r="DD166" i="7"/>
  <c r="H167" i="7"/>
  <c r="W167" i="7"/>
  <c r="AM167" i="7"/>
  <c r="BO167" i="7"/>
  <c r="CF167" i="7"/>
  <c r="CT167" i="7"/>
  <c r="BE167" i="7"/>
  <c r="L167" i="7"/>
  <c r="AA167" i="7"/>
  <c r="AQ167" i="7"/>
  <c r="BT167" i="7"/>
  <c r="CJ167" i="7"/>
  <c r="CX167" i="7"/>
  <c r="BI167" i="7"/>
  <c r="P167" i="7"/>
  <c r="AE167" i="7"/>
  <c r="AU167" i="7"/>
  <c r="BZ167" i="7"/>
  <c r="CN167" i="7"/>
  <c r="DB167" i="7"/>
  <c r="J168" i="7"/>
  <c r="Y168" i="7"/>
  <c r="AO168" i="7"/>
  <c r="BR168" i="7"/>
  <c r="CH168" i="7"/>
  <c r="CV168" i="7"/>
  <c r="BG168" i="7"/>
  <c r="N168" i="7"/>
  <c r="AC168" i="7"/>
  <c r="AS168" i="7"/>
  <c r="BW168" i="7"/>
  <c r="CL168" i="7"/>
  <c r="CZ168" i="7"/>
  <c r="R168" i="7"/>
  <c r="AG168" i="7"/>
  <c r="AW168" i="7"/>
  <c r="CB168" i="7"/>
  <c r="CP168" i="7"/>
  <c r="DD168" i="7"/>
  <c r="H169" i="7"/>
  <c r="W169" i="7"/>
  <c r="AM169" i="7"/>
  <c r="BO169" i="7"/>
  <c r="CF169" i="7"/>
  <c r="CT169" i="7"/>
  <c r="BE169" i="7"/>
  <c r="L169" i="7"/>
  <c r="AA169" i="7"/>
  <c r="AQ169" i="7"/>
  <c r="BT169" i="7"/>
  <c r="CJ169" i="7"/>
  <c r="CX169" i="7"/>
  <c r="BI169" i="7"/>
  <c r="P169" i="7"/>
  <c r="AE169" i="7"/>
  <c r="AU169" i="7"/>
  <c r="BZ169" i="7"/>
  <c r="CN169" i="7"/>
  <c r="DB169" i="7"/>
  <c r="J170" i="7"/>
  <c r="Y170" i="7"/>
  <c r="AO170" i="7"/>
  <c r="BR170" i="7"/>
  <c r="CH170" i="7"/>
  <c r="CV170" i="7"/>
  <c r="N170" i="7"/>
  <c r="AC170" i="7"/>
  <c r="AS170" i="7"/>
  <c r="BW170" i="7"/>
  <c r="CL170" i="7"/>
  <c r="CZ170" i="7"/>
  <c r="BG170" i="7"/>
  <c r="R170" i="7"/>
  <c r="AG170" i="7"/>
  <c r="AW170" i="7"/>
  <c r="CB170" i="7"/>
  <c r="CP170" i="7"/>
  <c r="DD170" i="7"/>
  <c r="BO171" i="7"/>
  <c r="CF171" i="7"/>
  <c r="CT171" i="7"/>
  <c r="H171" i="7"/>
  <c r="W171" i="7"/>
  <c r="AM171" i="7"/>
  <c r="BT171" i="7"/>
  <c r="CJ171" i="7"/>
  <c r="CX171" i="7"/>
  <c r="BE171" i="7"/>
  <c r="L171" i="7"/>
  <c r="AA171" i="7"/>
  <c r="AQ171" i="7"/>
  <c r="BZ171" i="7"/>
  <c r="CN171" i="7"/>
  <c r="DB171" i="7"/>
  <c r="BI171" i="7"/>
  <c r="P171" i="7"/>
  <c r="AE171" i="7"/>
  <c r="AU171" i="7"/>
  <c r="H156" i="7"/>
  <c r="W156" i="7"/>
  <c r="AM156" i="7"/>
  <c r="BO156" i="7"/>
  <c r="CF156" i="7"/>
  <c r="CT156" i="7"/>
  <c r="L156" i="7"/>
  <c r="AA156" i="7"/>
  <c r="AQ156" i="7"/>
  <c r="CJ156" i="7"/>
  <c r="CX156" i="7"/>
  <c r="BE156" i="7"/>
  <c r="BT156" i="7"/>
  <c r="P156" i="7"/>
  <c r="AE156" i="7"/>
  <c r="AU156" i="7"/>
  <c r="BI156" i="7"/>
  <c r="BZ156" i="7"/>
  <c r="CN156" i="7"/>
  <c r="DB156" i="7"/>
  <c r="J157" i="7"/>
  <c r="Y157" i="7"/>
  <c r="AO157" i="7"/>
  <c r="BR157" i="7"/>
  <c r="CH157" i="7"/>
  <c r="CV157" i="7"/>
  <c r="N157" i="7"/>
  <c r="AC157" i="7"/>
  <c r="AS157" i="7"/>
  <c r="BW157" i="7"/>
  <c r="CL157" i="7"/>
  <c r="CZ157" i="7"/>
  <c r="BG157" i="7"/>
  <c r="R157" i="7"/>
  <c r="AG157" i="7"/>
  <c r="AW157" i="7"/>
  <c r="CB157" i="7"/>
  <c r="CP157" i="7"/>
  <c r="DD157" i="7"/>
  <c r="BO158" i="7"/>
  <c r="CF158" i="7"/>
  <c r="CT158" i="7"/>
  <c r="H158" i="7"/>
  <c r="W158" i="7"/>
  <c r="AM158" i="7"/>
  <c r="BT158" i="7"/>
  <c r="CJ158" i="7"/>
  <c r="CX158" i="7"/>
  <c r="BE158" i="7"/>
  <c r="L158" i="7"/>
  <c r="AA158" i="7"/>
  <c r="AQ158" i="7"/>
  <c r="BZ158" i="7"/>
  <c r="CN158" i="7"/>
  <c r="DB158" i="7"/>
  <c r="BI158" i="7"/>
  <c r="P158" i="7"/>
  <c r="AE158" i="7"/>
  <c r="AU158" i="7"/>
  <c r="BR159" i="7"/>
  <c r="CH159" i="7"/>
  <c r="CV159" i="7"/>
  <c r="J159" i="7"/>
  <c r="Y159" i="7"/>
  <c r="AO159" i="7"/>
  <c r="BW159" i="7"/>
  <c r="CL159" i="7"/>
  <c r="CZ159" i="7"/>
  <c r="BG159" i="7"/>
  <c r="N159" i="7"/>
  <c r="AC159" i="7"/>
  <c r="AS159" i="7"/>
  <c r="CB159" i="7"/>
  <c r="CP159" i="7"/>
  <c r="DD159" i="7"/>
  <c r="R159" i="7"/>
  <c r="AG159" i="7"/>
  <c r="AW159" i="7"/>
  <c r="H160" i="7"/>
  <c r="BO160" i="7"/>
  <c r="AM160" i="7"/>
  <c r="CF160" i="7"/>
  <c r="CT160" i="7"/>
  <c r="W160" i="7"/>
  <c r="CJ160" i="7"/>
  <c r="AA160" i="7"/>
  <c r="CX160" i="7"/>
  <c r="L160" i="7"/>
  <c r="AQ160" i="7"/>
  <c r="BE160" i="7"/>
  <c r="BT160" i="7"/>
  <c r="P160" i="7"/>
  <c r="AU160" i="7"/>
  <c r="BI160" i="7"/>
  <c r="BZ160" i="7"/>
  <c r="DB160" i="7"/>
  <c r="AE160" i="7"/>
  <c r="CN160" i="7"/>
  <c r="CA203" i="7"/>
  <c r="CO203" i="7"/>
  <c r="DC203" i="7"/>
  <c r="Q203" i="7"/>
  <c r="AF203" i="7"/>
  <c r="AV203" i="7"/>
  <c r="CW203" i="7"/>
  <c r="K203" i="7"/>
  <c r="Z203" i="7"/>
  <c r="AP203" i="7"/>
  <c r="BS203" i="7"/>
  <c r="CI203" i="7"/>
  <c r="I183" i="7"/>
  <c r="X183" i="7"/>
  <c r="AN183" i="7"/>
  <c r="BP183" i="7"/>
  <c r="CG183" i="7"/>
  <c r="CU183" i="7"/>
  <c r="Q183" i="7"/>
  <c r="AF183" i="7"/>
  <c r="AV183" i="7"/>
  <c r="CA183" i="7"/>
  <c r="CO183" i="7"/>
  <c r="DC183" i="7"/>
  <c r="G184" i="7"/>
  <c r="V184" i="7"/>
  <c r="AL184" i="7"/>
  <c r="BN184" i="7"/>
  <c r="CE184" i="7"/>
  <c r="CS184" i="7"/>
  <c r="BH184" i="7"/>
  <c r="O184" i="7"/>
  <c r="AD184" i="7"/>
  <c r="AT184" i="7"/>
  <c r="BX184" i="7"/>
  <c r="CM184" i="7"/>
  <c r="DA184" i="7"/>
  <c r="I185" i="7"/>
  <c r="X185" i="7"/>
  <c r="AN185" i="7"/>
  <c r="BP185" i="7"/>
  <c r="CG185" i="7"/>
  <c r="CU185" i="7"/>
  <c r="Q185" i="7"/>
  <c r="AF185" i="7"/>
  <c r="AV185" i="7"/>
  <c r="CA185" i="7"/>
  <c r="CO185" i="7"/>
  <c r="DC185" i="7"/>
  <c r="G186" i="7"/>
  <c r="V186" i="7"/>
  <c r="AL186" i="7"/>
  <c r="BN186" i="7"/>
  <c r="CE186" i="7"/>
  <c r="CS186" i="7"/>
  <c r="K186" i="7"/>
  <c r="Z186" i="7"/>
  <c r="AP186" i="7"/>
  <c r="BS186" i="7"/>
  <c r="CI186" i="7"/>
  <c r="CW186" i="7"/>
  <c r="O186" i="7"/>
  <c r="AD186" i="7"/>
  <c r="AT186" i="7"/>
  <c r="BX186" i="7"/>
  <c r="CM186" i="7"/>
  <c r="DA186" i="7"/>
  <c r="BH186" i="7"/>
  <c r="BP187" i="7"/>
  <c r="CG187" i="7"/>
  <c r="CU187" i="7"/>
  <c r="I187" i="7"/>
  <c r="X187" i="7"/>
  <c r="AN187" i="7"/>
  <c r="CA187" i="7"/>
  <c r="CO187" i="7"/>
  <c r="DC187" i="7"/>
  <c r="Q187" i="7"/>
  <c r="AF187" i="7"/>
  <c r="AV187" i="7"/>
  <c r="BN188" i="7"/>
  <c r="CE188" i="7"/>
  <c r="CS188" i="7"/>
  <c r="G188" i="7"/>
  <c r="V188" i="7"/>
  <c r="AL188" i="7"/>
  <c r="BS188" i="7"/>
  <c r="CI188" i="7"/>
  <c r="CW188" i="7"/>
  <c r="K188" i="7"/>
  <c r="Z188" i="7"/>
  <c r="AP188" i="7"/>
  <c r="BX188" i="7"/>
  <c r="CM188" i="7"/>
  <c r="DA188" i="7"/>
  <c r="BH188" i="7"/>
  <c r="O188" i="7"/>
  <c r="AD188" i="7"/>
  <c r="AT188" i="7"/>
  <c r="F189" i="7"/>
  <c r="C189" i="7"/>
  <c r="E189" i="7"/>
  <c r="A189" i="7"/>
  <c r="AK189" i="7"/>
  <c r="DK189" i="7"/>
  <c r="U189" i="7"/>
  <c r="CD189" i="7"/>
  <c r="DG189" i="7"/>
  <c r="DL189" i="7"/>
  <c r="DI189" i="7"/>
  <c r="AJ189" i="7"/>
  <c r="DJ189" i="7"/>
  <c r="BP189" i="7"/>
  <c r="CG189" i="7"/>
  <c r="CU189" i="7"/>
  <c r="I189" i="7"/>
  <c r="X189" i="7"/>
  <c r="AN189" i="7"/>
  <c r="BV189" i="7"/>
  <c r="CK189" i="7"/>
  <c r="CY189" i="7"/>
  <c r="BF189" i="7"/>
  <c r="M189" i="7"/>
  <c r="AB189" i="7"/>
  <c r="AR189" i="7"/>
  <c r="CA189" i="7"/>
  <c r="CO189" i="7"/>
  <c r="DC189" i="7"/>
  <c r="Q189" i="7"/>
  <c r="AF189" i="7"/>
  <c r="AV189" i="7"/>
  <c r="G190" i="7"/>
  <c r="V190" i="7"/>
  <c r="AL190" i="7"/>
  <c r="BN190" i="7"/>
  <c r="CE190" i="7"/>
  <c r="CS190" i="7"/>
  <c r="K190" i="7"/>
  <c r="Z190" i="7"/>
  <c r="AP190" i="7"/>
  <c r="BS190" i="7"/>
  <c r="CI190" i="7"/>
  <c r="CW190" i="7"/>
  <c r="O190" i="7"/>
  <c r="AD190" i="7"/>
  <c r="AT190" i="7"/>
  <c r="BX190" i="7"/>
  <c r="CM190" i="7"/>
  <c r="DA190" i="7"/>
  <c r="BH190" i="7"/>
  <c r="F191" i="7"/>
  <c r="C191" i="7"/>
  <c r="E191" i="7"/>
  <c r="A191" i="7"/>
  <c r="DL191" i="7"/>
  <c r="DJ191" i="7"/>
  <c r="DG191" i="7"/>
  <c r="CD191" i="7"/>
  <c r="U191" i="7"/>
  <c r="DI191" i="7"/>
  <c r="AJ191" i="7"/>
  <c r="AK191" i="7"/>
  <c r="DK191" i="7"/>
  <c r="I191" i="7"/>
  <c r="X191" i="7"/>
  <c r="AN191" i="7"/>
  <c r="BP191" i="7"/>
  <c r="CG191" i="7"/>
  <c r="CU191" i="7"/>
  <c r="BF191" i="7"/>
  <c r="M191" i="7"/>
  <c r="AB191" i="7"/>
  <c r="AR191" i="7"/>
  <c r="BV191" i="7"/>
  <c r="CK191" i="7"/>
  <c r="CY191" i="7"/>
  <c r="Q191" i="7"/>
  <c r="AF191" i="7"/>
  <c r="AV191" i="7"/>
  <c r="CA191" i="7"/>
  <c r="CO191" i="7"/>
  <c r="DC191" i="7"/>
  <c r="G192" i="7"/>
  <c r="V192" i="7"/>
  <c r="AL192" i="7"/>
  <c r="BN192" i="7"/>
  <c r="CE192" i="7"/>
  <c r="CS192" i="7"/>
  <c r="K192" i="7"/>
  <c r="Z192" i="7"/>
  <c r="AP192" i="7"/>
  <c r="BS192" i="7"/>
  <c r="CI192" i="7"/>
  <c r="CW192" i="7"/>
  <c r="BH192" i="7"/>
  <c r="O192" i="7"/>
  <c r="AD192" i="7"/>
  <c r="AT192" i="7"/>
  <c r="BX192" i="7"/>
  <c r="CM192" i="7"/>
  <c r="DA192" i="7"/>
  <c r="F193" i="7"/>
  <c r="A193" i="7"/>
  <c r="C193" i="7"/>
  <c r="E193" i="7"/>
  <c r="DL193" i="7"/>
  <c r="DK193" i="7"/>
  <c r="DJ193" i="7"/>
  <c r="DG193" i="7"/>
  <c r="AK193" i="7"/>
  <c r="CD193" i="7"/>
  <c r="U193" i="7"/>
  <c r="AJ193" i="7"/>
  <c r="DI193" i="7"/>
  <c r="I193" i="7"/>
  <c r="X193" i="7"/>
  <c r="AN193" i="7"/>
  <c r="BP193" i="7"/>
  <c r="CG193" i="7"/>
  <c r="CU193" i="7"/>
  <c r="BF193" i="7"/>
  <c r="M193" i="7"/>
  <c r="AB193" i="7"/>
  <c r="AR193" i="7"/>
  <c r="BV193" i="7"/>
  <c r="CK193" i="7"/>
  <c r="CY193" i="7"/>
  <c r="Q193" i="7"/>
  <c r="AF193" i="7"/>
  <c r="AV193" i="7"/>
  <c r="CA193" i="7"/>
  <c r="CO193" i="7"/>
  <c r="DC193" i="7"/>
  <c r="BN172" i="7"/>
  <c r="CE172" i="7"/>
  <c r="CS172" i="7"/>
  <c r="G172" i="7"/>
  <c r="V172" i="7"/>
  <c r="AL172" i="7"/>
  <c r="BS172" i="7"/>
  <c r="CI172" i="7"/>
  <c r="CW172" i="7"/>
  <c r="K172" i="7"/>
  <c r="Z172" i="7"/>
  <c r="AP172" i="7"/>
  <c r="BX172" i="7"/>
  <c r="CM172" i="7"/>
  <c r="DA172" i="7"/>
  <c r="BH172" i="7"/>
  <c r="O172" i="7"/>
  <c r="AD172" i="7"/>
  <c r="AT172" i="7"/>
  <c r="F173" i="7"/>
  <c r="C173" i="7"/>
  <c r="E173" i="7"/>
  <c r="A173" i="7"/>
  <c r="U173" i="7"/>
  <c r="DG173" i="7"/>
  <c r="DL173" i="7"/>
  <c r="DK173" i="7"/>
  <c r="AK173" i="7"/>
  <c r="DI173" i="7"/>
  <c r="DJ173" i="7"/>
  <c r="CD173" i="7"/>
  <c r="AJ173" i="7"/>
  <c r="I173" i="7"/>
  <c r="X173" i="7"/>
  <c r="AN173" i="7"/>
  <c r="BP173" i="7"/>
  <c r="CG173" i="7"/>
  <c r="CU173" i="7"/>
  <c r="M173" i="7"/>
  <c r="AB173" i="7"/>
  <c r="AR173" i="7"/>
  <c r="CK173" i="7"/>
  <c r="CY173" i="7"/>
  <c r="BF173" i="7"/>
  <c r="BV173" i="7"/>
  <c r="Q173" i="7"/>
  <c r="AF173" i="7"/>
  <c r="AV173" i="7"/>
  <c r="DC173" i="7"/>
  <c r="CA173" i="7"/>
  <c r="CO173" i="7"/>
  <c r="BN174" i="7"/>
  <c r="CE174" i="7"/>
  <c r="CS174" i="7"/>
  <c r="G174" i="7"/>
  <c r="V174" i="7"/>
  <c r="AL174" i="7"/>
  <c r="BS174" i="7"/>
  <c r="CI174" i="7"/>
  <c r="CW174" i="7"/>
  <c r="K174" i="7"/>
  <c r="Z174" i="7"/>
  <c r="AP174" i="7"/>
  <c r="BX174" i="7"/>
  <c r="CM174" i="7"/>
  <c r="BH174" i="7"/>
  <c r="DA174" i="7"/>
  <c r="O174" i="7"/>
  <c r="AD174" i="7"/>
  <c r="AT174" i="7"/>
  <c r="C175" i="7"/>
  <c r="F175" i="7"/>
  <c r="A175" i="7"/>
  <c r="E175" i="7"/>
  <c r="AJ175" i="7"/>
  <c r="DL175" i="7"/>
  <c r="DJ175" i="7"/>
  <c r="DI175" i="7"/>
  <c r="CD175" i="7"/>
  <c r="DK175" i="7"/>
  <c r="DG175" i="7"/>
  <c r="AK175" i="7"/>
  <c r="U175" i="7"/>
  <c r="BP175" i="7"/>
  <c r="CG175" i="7"/>
  <c r="CU175" i="7"/>
  <c r="I175" i="7"/>
  <c r="X175" i="7"/>
  <c r="AN175" i="7"/>
  <c r="BV175" i="7"/>
  <c r="CK175" i="7"/>
  <c r="CY175" i="7"/>
  <c r="BF175" i="7"/>
  <c r="M175" i="7"/>
  <c r="AB175" i="7"/>
  <c r="AR175" i="7"/>
  <c r="CA175" i="7"/>
  <c r="CO175" i="7"/>
  <c r="DC175" i="7"/>
  <c r="Q175" i="7"/>
  <c r="AF175" i="7"/>
  <c r="AV175" i="7"/>
  <c r="G176" i="7"/>
  <c r="V176" i="7"/>
  <c r="AL176" i="7"/>
  <c r="BN176" i="7"/>
  <c r="CE176" i="7"/>
  <c r="CS176" i="7"/>
  <c r="K176" i="7"/>
  <c r="Z176" i="7"/>
  <c r="AP176" i="7"/>
  <c r="BS176" i="7"/>
  <c r="CI176" i="7"/>
  <c r="CW176" i="7"/>
  <c r="BH176" i="7"/>
  <c r="O176" i="7"/>
  <c r="AD176" i="7"/>
  <c r="AT176" i="7"/>
  <c r="BX176" i="7"/>
  <c r="CM176" i="7"/>
  <c r="DA176" i="7"/>
  <c r="F177" i="7"/>
  <c r="A177" i="7"/>
  <c r="C177" i="7"/>
  <c r="E177" i="7"/>
  <c r="AK177" i="7"/>
  <c r="U177" i="7"/>
  <c r="DG177" i="7"/>
  <c r="DL177" i="7"/>
  <c r="DK177" i="7"/>
  <c r="DJ177" i="7"/>
  <c r="DI177" i="7"/>
  <c r="CD177" i="7"/>
  <c r="AJ177" i="7"/>
  <c r="I177" i="7"/>
  <c r="X177" i="7"/>
  <c r="AN177" i="7"/>
  <c r="BP177" i="7"/>
  <c r="CG177" i="7"/>
  <c r="CU177" i="7"/>
  <c r="BF177" i="7"/>
  <c r="M177" i="7"/>
  <c r="AB177" i="7"/>
  <c r="AR177" i="7"/>
  <c r="BV177" i="7"/>
  <c r="CK177" i="7"/>
  <c r="CY177" i="7"/>
  <c r="Q177" i="7"/>
  <c r="AF177" i="7"/>
  <c r="AV177" i="7"/>
  <c r="CA177" i="7"/>
  <c r="CO177" i="7"/>
  <c r="DC177" i="7"/>
  <c r="G178" i="7"/>
  <c r="V178" i="7"/>
  <c r="AL178" i="7"/>
  <c r="BN178" i="7"/>
  <c r="CE178" i="7"/>
  <c r="CS178" i="7"/>
  <c r="K178" i="7"/>
  <c r="Z178" i="7"/>
  <c r="AP178" i="7"/>
  <c r="BS178" i="7"/>
  <c r="CI178" i="7"/>
  <c r="CW178" i="7"/>
  <c r="BH178" i="7"/>
  <c r="O178" i="7"/>
  <c r="AD178" i="7"/>
  <c r="AT178" i="7"/>
  <c r="BX178" i="7"/>
  <c r="CM178" i="7"/>
  <c r="DA178" i="7"/>
  <c r="A179" i="7"/>
  <c r="F179" i="7"/>
  <c r="C179" i="7"/>
  <c r="E179" i="7"/>
  <c r="AJ179" i="7"/>
  <c r="DJ179" i="7"/>
  <c r="CD179" i="7"/>
  <c r="DI179" i="7"/>
  <c r="DL179" i="7"/>
  <c r="U179" i="7"/>
  <c r="DK179" i="7"/>
  <c r="DG179" i="7"/>
  <c r="AK179" i="7"/>
  <c r="I179" i="7"/>
  <c r="X179" i="7"/>
  <c r="AN179" i="7"/>
  <c r="BP179" i="7"/>
  <c r="CG179" i="7"/>
  <c r="CU179" i="7"/>
  <c r="M179" i="7"/>
  <c r="AB179" i="7"/>
  <c r="AR179" i="7"/>
  <c r="BV179" i="7"/>
  <c r="CK179" i="7"/>
  <c r="CY179" i="7"/>
  <c r="BF179" i="7"/>
  <c r="Q179" i="7"/>
  <c r="AF179" i="7"/>
  <c r="AV179" i="7"/>
  <c r="CA179" i="7"/>
  <c r="CO179" i="7"/>
  <c r="DC179" i="7"/>
  <c r="BN180" i="7"/>
  <c r="CE180" i="7"/>
  <c r="CS180" i="7"/>
  <c r="G180" i="7"/>
  <c r="V180" i="7"/>
  <c r="AL180" i="7"/>
  <c r="BS180" i="7"/>
  <c r="CI180" i="7"/>
  <c r="CW180" i="7"/>
  <c r="K180" i="7"/>
  <c r="Z180" i="7"/>
  <c r="AP180" i="7"/>
  <c r="BX180" i="7"/>
  <c r="CM180" i="7"/>
  <c r="DA180" i="7"/>
  <c r="BH180" i="7"/>
  <c r="O180" i="7"/>
  <c r="AD180" i="7"/>
  <c r="AT180" i="7"/>
  <c r="F181" i="7"/>
  <c r="E181" i="7"/>
  <c r="C181" i="7"/>
  <c r="A181" i="7"/>
  <c r="DG181" i="7"/>
  <c r="AK181" i="7"/>
  <c r="DI181" i="7"/>
  <c r="DK181" i="7"/>
  <c r="DJ181" i="7"/>
  <c r="AJ181" i="7"/>
  <c r="U181" i="7"/>
  <c r="CD181" i="7"/>
  <c r="DL181" i="7"/>
  <c r="I181" i="7"/>
  <c r="X181" i="7"/>
  <c r="AN181" i="7"/>
  <c r="BP181" i="7"/>
  <c r="CG181" i="7"/>
  <c r="CU181" i="7"/>
  <c r="BF181" i="7"/>
  <c r="M181" i="7"/>
  <c r="AB181" i="7"/>
  <c r="AR181" i="7"/>
  <c r="BV181" i="7"/>
  <c r="CK181" i="7"/>
  <c r="CY181" i="7"/>
  <c r="Q181" i="7"/>
  <c r="AF181" i="7"/>
  <c r="AV181" i="7"/>
  <c r="CA181" i="7"/>
  <c r="CO181" i="7"/>
  <c r="DC181" i="7"/>
  <c r="G182" i="7"/>
  <c r="V182" i="7"/>
  <c r="AL182" i="7"/>
  <c r="BN182" i="7"/>
  <c r="CE182" i="7"/>
  <c r="CS182" i="7"/>
  <c r="K182" i="7"/>
  <c r="AP182" i="7"/>
  <c r="Z182" i="7"/>
  <c r="BS182" i="7"/>
  <c r="CI182" i="7"/>
  <c r="CW182" i="7"/>
  <c r="O182" i="7"/>
  <c r="BH182" i="7"/>
  <c r="AD182" i="7"/>
  <c r="AT182" i="7"/>
  <c r="BX182" i="7"/>
  <c r="CM182" i="7"/>
  <c r="DA182" i="7"/>
  <c r="F161" i="7"/>
  <c r="A161" i="7"/>
  <c r="C161" i="7"/>
  <c r="E161" i="7"/>
  <c r="DL161" i="7"/>
  <c r="AK161" i="7"/>
  <c r="U161" i="7"/>
  <c r="DG161" i="7"/>
  <c r="DK161" i="7"/>
  <c r="DI161" i="7"/>
  <c r="DJ161" i="7"/>
  <c r="CD161" i="7"/>
  <c r="AJ161" i="7"/>
  <c r="BP161" i="7"/>
  <c r="CG161" i="7"/>
  <c r="CU161" i="7"/>
  <c r="I161" i="7"/>
  <c r="X161" i="7"/>
  <c r="AN161" i="7"/>
  <c r="BV161" i="7"/>
  <c r="CK161" i="7"/>
  <c r="CY161" i="7"/>
  <c r="BF161" i="7"/>
  <c r="M161" i="7"/>
  <c r="AB161" i="7"/>
  <c r="AR161" i="7"/>
  <c r="CA161" i="7"/>
  <c r="CO161" i="7"/>
  <c r="DC161" i="7"/>
  <c r="Q161" i="7"/>
  <c r="AF161" i="7"/>
  <c r="AV161" i="7"/>
  <c r="BN162" i="7"/>
  <c r="CE162" i="7"/>
  <c r="CS162" i="7"/>
  <c r="G162" i="7"/>
  <c r="V162" i="7"/>
  <c r="AL162" i="7"/>
  <c r="BS162" i="7"/>
  <c r="CI162" i="7"/>
  <c r="CW162" i="7"/>
  <c r="K162" i="7"/>
  <c r="Z162" i="7"/>
  <c r="AP162" i="7"/>
  <c r="BX162" i="7"/>
  <c r="CM162" i="7"/>
  <c r="DA162" i="7"/>
  <c r="BH162" i="7"/>
  <c r="O162" i="7"/>
  <c r="AD162" i="7"/>
  <c r="AT162" i="7"/>
  <c r="E163" i="7"/>
  <c r="A163" i="7"/>
  <c r="F163" i="7"/>
  <c r="C163" i="7"/>
  <c r="DL163" i="7"/>
  <c r="DI163" i="7"/>
  <c r="DJ163" i="7"/>
  <c r="CD163" i="7"/>
  <c r="AJ163" i="7"/>
  <c r="DK163" i="7"/>
  <c r="DG163" i="7"/>
  <c r="AK163" i="7"/>
  <c r="U163" i="7"/>
  <c r="I163" i="7"/>
  <c r="X163" i="7"/>
  <c r="AN163" i="7"/>
  <c r="BP163" i="7"/>
  <c r="CG163" i="7"/>
  <c r="CU163" i="7"/>
  <c r="BF163" i="7"/>
  <c r="M163" i="7"/>
  <c r="AB163" i="7"/>
  <c r="AR163" i="7"/>
  <c r="BV163" i="7"/>
  <c r="CK163" i="7"/>
  <c r="CY163" i="7"/>
  <c r="Q163" i="7"/>
  <c r="AF163" i="7"/>
  <c r="AV163" i="7"/>
  <c r="CA163" i="7"/>
  <c r="CO163" i="7"/>
  <c r="DC163" i="7"/>
  <c r="G210" i="7"/>
  <c r="V210" i="7"/>
  <c r="AL210" i="7"/>
  <c r="BN210" i="7"/>
  <c r="CE210" i="7"/>
  <c r="CS210" i="7"/>
  <c r="G164" i="7"/>
  <c r="V164" i="7"/>
  <c r="AL164" i="7"/>
  <c r="CE164" i="7"/>
  <c r="BN164" i="7"/>
  <c r="CS164" i="7"/>
  <c r="K210" i="7"/>
  <c r="Z210" i="7"/>
  <c r="AP210" i="7"/>
  <c r="BS210" i="7"/>
  <c r="CI210" i="7"/>
  <c r="BD210" i="7"/>
  <c r="CW210" i="7"/>
  <c r="K164" i="7"/>
  <c r="Z164" i="7"/>
  <c r="AP164" i="7"/>
  <c r="BS164" i="7"/>
  <c r="CW164" i="7"/>
  <c r="CI164" i="7"/>
  <c r="O210" i="7"/>
  <c r="AD210" i="7"/>
  <c r="AT210" i="7"/>
  <c r="BX210" i="7"/>
  <c r="CM210" i="7"/>
  <c r="BH210" i="7"/>
  <c r="DA210" i="7"/>
  <c r="BH164" i="7"/>
  <c r="O164" i="7"/>
  <c r="AD164" i="7"/>
  <c r="AT164" i="7"/>
  <c r="BX164" i="7"/>
  <c r="CM164" i="7"/>
  <c r="DA164" i="7"/>
  <c r="F165" i="7"/>
  <c r="C165" i="7"/>
  <c r="E165" i="7"/>
  <c r="A165" i="7"/>
  <c r="DK165" i="7"/>
  <c r="DL165" i="7"/>
  <c r="AK165" i="7"/>
  <c r="DG165" i="7"/>
  <c r="U165" i="7"/>
  <c r="DI165" i="7"/>
  <c r="DJ165" i="7"/>
  <c r="CD165" i="7"/>
  <c r="AJ165" i="7"/>
  <c r="I165" i="7"/>
  <c r="X165" i="7"/>
  <c r="AN165" i="7"/>
  <c r="CU165" i="7"/>
  <c r="BP165" i="7"/>
  <c r="CG165" i="7"/>
  <c r="M165" i="7"/>
  <c r="AB165" i="7"/>
  <c r="AR165" i="7"/>
  <c r="BF165" i="7"/>
  <c r="BV165" i="7"/>
  <c r="CK165" i="7"/>
  <c r="CY165" i="7"/>
  <c r="Q165" i="7"/>
  <c r="AF165" i="7"/>
  <c r="AV165" i="7"/>
  <c r="CA165" i="7"/>
  <c r="CO165" i="7"/>
  <c r="DC165" i="7"/>
  <c r="G166" i="7"/>
  <c r="V166" i="7"/>
  <c r="AL166" i="7"/>
  <c r="BN166" i="7"/>
  <c r="CE166" i="7"/>
  <c r="CS166" i="7"/>
  <c r="K166" i="7"/>
  <c r="Z166" i="7"/>
  <c r="AP166" i="7"/>
  <c r="BS166" i="7"/>
  <c r="CI166" i="7"/>
  <c r="CW166" i="7"/>
  <c r="BH166" i="7"/>
  <c r="O166" i="7"/>
  <c r="AD166" i="7"/>
  <c r="AT166" i="7"/>
  <c r="BX166" i="7"/>
  <c r="CM166" i="7"/>
  <c r="DA166" i="7"/>
  <c r="C167" i="7"/>
  <c r="F167" i="7"/>
  <c r="A167" i="7"/>
  <c r="E167" i="7"/>
  <c r="DI167" i="7"/>
  <c r="AJ167" i="7"/>
  <c r="CD167" i="7"/>
  <c r="DL167" i="7"/>
  <c r="DJ167" i="7"/>
  <c r="DK167" i="7"/>
  <c r="DG167" i="7"/>
  <c r="AK167" i="7"/>
  <c r="U167" i="7"/>
  <c r="I167" i="7"/>
  <c r="X167" i="7"/>
  <c r="AN167" i="7"/>
  <c r="BP167" i="7"/>
  <c r="CG167" i="7"/>
  <c r="CU167" i="7"/>
  <c r="BF167" i="7"/>
  <c r="M167" i="7"/>
  <c r="AB167" i="7"/>
  <c r="AR167" i="7"/>
  <c r="BV167" i="7"/>
  <c r="CK167" i="7"/>
  <c r="CY167" i="7"/>
  <c r="Q167" i="7"/>
  <c r="AF167" i="7"/>
  <c r="AV167" i="7"/>
  <c r="CA167" i="7"/>
  <c r="CO167" i="7"/>
  <c r="DC167" i="7"/>
  <c r="G168" i="7"/>
  <c r="V168" i="7"/>
  <c r="AL168" i="7"/>
  <c r="BN168" i="7"/>
  <c r="CE168" i="7"/>
  <c r="CS168" i="7"/>
  <c r="K168" i="7"/>
  <c r="Z168" i="7"/>
  <c r="AP168" i="7"/>
  <c r="BS168" i="7"/>
  <c r="CI168" i="7"/>
  <c r="CW168" i="7"/>
  <c r="BH168" i="7"/>
  <c r="O168" i="7"/>
  <c r="AD168" i="7"/>
  <c r="AT168" i="7"/>
  <c r="BX168" i="7"/>
  <c r="CM168" i="7"/>
  <c r="DA168" i="7"/>
  <c r="F169" i="7"/>
  <c r="A169" i="7"/>
  <c r="E169" i="7"/>
  <c r="C169" i="7"/>
  <c r="DG169" i="7"/>
  <c r="DL169" i="7"/>
  <c r="AK169" i="7"/>
  <c r="U169" i="7"/>
  <c r="DK169" i="7"/>
  <c r="DI169" i="7"/>
  <c r="DJ169" i="7"/>
  <c r="CD169" i="7"/>
  <c r="AJ169" i="7"/>
  <c r="I169" i="7"/>
  <c r="X169" i="7"/>
  <c r="AN169" i="7"/>
  <c r="BP169" i="7"/>
  <c r="CG169" i="7"/>
  <c r="CU169" i="7"/>
  <c r="BF169" i="7"/>
  <c r="M169" i="7"/>
  <c r="AB169" i="7"/>
  <c r="AR169" i="7"/>
  <c r="BV169" i="7"/>
  <c r="CK169" i="7"/>
  <c r="CY169" i="7"/>
  <c r="Q169" i="7"/>
  <c r="AF169" i="7"/>
  <c r="AV169" i="7"/>
  <c r="CA169" i="7"/>
  <c r="CO169" i="7"/>
  <c r="DC169" i="7"/>
  <c r="G170" i="7"/>
  <c r="V170" i="7"/>
  <c r="AL170" i="7"/>
  <c r="BN170" i="7"/>
  <c r="CE170" i="7"/>
  <c r="CS170" i="7"/>
  <c r="K170" i="7"/>
  <c r="Z170" i="7"/>
  <c r="AP170" i="7"/>
  <c r="BS170" i="7"/>
  <c r="CI170" i="7"/>
  <c r="CW170" i="7"/>
  <c r="BH170" i="7"/>
  <c r="O170" i="7"/>
  <c r="AD170" i="7"/>
  <c r="AT170" i="7"/>
  <c r="BX170" i="7"/>
  <c r="CM170" i="7"/>
  <c r="DA170" i="7"/>
  <c r="E171" i="7"/>
  <c r="A171" i="7"/>
  <c r="F171" i="7"/>
  <c r="C171" i="7"/>
  <c r="DI171" i="7"/>
  <c r="DL171" i="7"/>
  <c r="DJ171" i="7"/>
  <c r="CD171" i="7"/>
  <c r="AJ171" i="7"/>
  <c r="DK171" i="7"/>
  <c r="DG171" i="7"/>
  <c r="AK171" i="7"/>
  <c r="U171" i="7"/>
  <c r="I171" i="7"/>
  <c r="X171" i="7"/>
  <c r="AN171" i="7"/>
  <c r="BP171" i="7"/>
  <c r="CG171" i="7"/>
  <c r="CU171" i="7"/>
  <c r="M171" i="7"/>
  <c r="AB171" i="7"/>
  <c r="AR171" i="7"/>
  <c r="BV171" i="7"/>
  <c r="CK171" i="7"/>
  <c r="CY171" i="7"/>
  <c r="BF171" i="7"/>
  <c r="Q171" i="7"/>
  <c r="AF171" i="7"/>
  <c r="AV171" i="7"/>
  <c r="CA171" i="7"/>
  <c r="CO171" i="7"/>
  <c r="DC171" i="7"/>
  <c r="F156" i="7"/>
  <c r="A156" i="7"/>
  <c r="DL156" i="7"/>
  <c r="C156" i="7"/>
  <c r="E156" i="7"/>
  <c r="DK156" i="7"/>
  <c r="CD156" i="7"/>
  <c r="DI156" i="7"/>
  <c r="DG156" i="7"/>
  <c r="AJ156" i="7"/>
  <c r="AK156" i="7"/>
  <c r="DJ156" i="7"/>
  <c r="U156" i="7"/>
  <c r="I156" i="7"/>
  <c r="X156" i="7"/>
  <c r="AN156" i="7"/>
  <c r="BP156" i="7"/>
  <c r="CG156" i="7"/>
  <c r="CU156" i="7"/>
  <c r="M156" i="7"/>
  <c r="AB156" i="7"/>
  <c r="AR156" i="7"/>
  <c r="BV156" i="7"/>
  <c r="BF156" i="7"/>
  <c r="CK156" i="7"/>
  <c r="CY156" i="7"/>
  <c r="Q156" i="7"/>
  <c r="AF156" i="7"/>
  <c r="AV156" i="7"/>
  <c r="CA156" i="7"/>
  <c r="CO156" i="7"/>
  <c r="DC156" i="7"/>
  <c r="G157" i="7"/>
  <c r="V157" i="7"/>
  <c r="AL157" i="7"/>
  <c r="BN157" i="7"/>
  <c r="CE157" i="7"/>
  <c r="CS157" i="7"/>
  <c r="K157" i="7"/>
  <c r="Z157" i="7"/>
  <c r="AP157" i="7"/>
  <c r="BS157" i="7"/>
  <c r="CI157" i="7"/>
  <c r="CW157" i="7"/>
  <c r="BH157" i="7"/>
  <c r="O157" i="7"/>
  <c r="AD157" i="7"/>
  <c r="AT157" i="7"/>
  <c r="BX157" i="7"/>
  <c r="CM157" i="7"/>
  <c r="DA157" i="7"/>
  <c r="C158" i="7"/>
  <c r="F158" i="7"/>
  <c r="DJ158" i="7"/>
  <c r="E158" i="7"/>
  <c r="DL158" i="7"/>
  <c r="DI158" i="7"/>
  <c r="A158" i="7"/>
  <c r="AK158" i="7"/>
  <c r="CD158" i="7"/>
  <c r="DK158" i="7"/>
  <c r="AJ158" i="7"/>
  <c r="DG158" i="7"/>
  <c r="U158" i="7"/>
  <c r="I158" i="7"/>
  <c r="X158" i="7"/>
  <c r="AN158" i="7"/>
  <c r="BP158" i="7"/>
  <c r="CG158" i="7"/>
  <c r="CU158" i="7"/>
  <c r="M158" i="7"/>
  <c r="AB158" i="7"/>
  <c r="AR158" i="7"/>
  <c r="BV158" i="7"/>
  <c r="CK158" i="7"/>
  <c r="CY158" i="7"/>
  <c r="BF158" i="7"/>
  <c r="Q158" i="7"/>
  <c r="AF158" i="7"/>
  <c r="AV158" i="7"/>
  <c r="CA158" i="7"/>
  <c r="CO158" i="7"/>
  <c r="DC158" i="7"/>
  <c r="G159" i="7"/>
  <c r="V159" i="7"/>
  <c r="AL159" i="7"/>
  <c r="BN159" i="7"/>
  <c r="CE159" i="7"/>
  <c r="CS159" i="7"/>
  <c r="K159" i="7"/>
  <c r="Z159" i="7"/>
  <c r="AP159" i="7"/>
  <c r="BS159" i="7"/>
  <c r="CI159" i="7"/>
  <c r="CW159" i="7"/>
  <c r="O159" i="7"/>
  <c r="AD159" i="7"/>
  <c r="AT159" i="7"/>
  <c r="BX159" i="7"/>
  <c r="CM159" i="7"/>
  <c r="DA159" i="7"/>
  <c r="BH159" i="7"/>
  <c r="A160" i="7"/>
  <c r="F160" i="7"/>
  <c r="C160" i="7"/>
  <c r="DL160" i="7"/>
  <c r="E160" i="7"/>
  <c r="DI160" i="7"/>
  <c r="DK160" i="7"/>
  <c r="CD160" i="7"/>
  <c r="DG160" i="7"/>
  <c r="AJ160" i="7"/>
  <c r="AK160" i="7"/>
  <c r="DJ160" i="7"/>
  <c r="U160" i="7"/>
  <c r="I160" i="7"/>
  <c r="X160" i="7"/>
  <c r="AN160" i="7"/>
  <c r="BP160" i="7"/>
  <c r="CG160" i="7"/>
  <c r="CU160" i="7"/>
  <c r="M160" i="7"/>
  <c r="AB160" i="7"/>
  <c r="AR160" i="7"/>
  <c r="BF160" i="7"/>
  <c r="BV160" i="7"/>
  <c r="CK160" i="7"/>
  <c r="CY160" i="7"/>
  <c r="Q160" i="7"/>
  <c r="AF160" i="7"/>
  <c r="AV160" i="7"/>
  <c r="CO160" i="7"/>
  <c r="CA160" i="7"/>
  <c r="DC160" i="7"/>
  <c r="G155" i="7"/>
  <c r="V155" i="7"/>
  <c r="AL155" i="7"/>
  <c r="BN155" i="7"/>
  <c r="CE155" i="7"/>
  <c r="CS155" i="7"/>
  <c r="K155" i="7"/>
  <c r="Z155" i="7"/>
  <c r="AP155" i="7"/>
  <c r="BS155" i="7"/>
  <c r="CI155" i="7"/>
  <c r="CW155" i="7"/>
  <c r="O155" i="7"/>
  <c r="AD155" i="7"/>
  <c r="AT155" i="7"/>
  <c r="BX155" i="7"/>
  <c r="CM155" i="7"/>
  <c r="DA155" i="7"/>
  <c r="BH155" i="7"/>
  <c r="H155" i="7"/>
  <c r="W155" i="7"/>
  <c r="AM155" i="7"/>
  <c r="BO155" i="7"/>
  <c r="CF155" i="7"/>
  <c r="CT155" i="7"/>
  <c r="BE155" i="7"/>
  <c r="L155" i="7"/>
  <c r="AA155" i="7"/>
  <c r="AQ155" i="7"/>
  <c r="BT155" i="7"/>
  <c r="CJ155" i="7"/>
  <c r="CX155" i="7"/>
  <c r="BI155" i="7"/>
  <c r="P155" i="7"/>
  <c r="AE155" i="7"/>
  <c r="AU155" i="7"/>
  <c r="BZ155" i="7"/>
  <c r="CN155" i="7"/>
  <c r="DB155" i="7"/>
  <c r="A155" i="7"/>
  <c r="E155" i="7"/>
  <c r="C155" i="7"/>
  <c r="DI155" i="7"/>
  <c r="AK155" i="7"/>
  <c r="CD155" i="7"/>
  <c r="DJ155" i="7"/>
  <c r="DK155" i="7"/>
  <c r="DL155" i="7"/>
  <c r="DG155" i="7"/>
  <c r="U155" i="7"/>
  <c r="AJ155" i="7"/>
  <c r="I155" i="7"/>
  <c r="X155" i="7"/>
  <c r="AN155" i="7"/>
  <c r="BP155" i="7"/>
  <c r="CG155" i="7"/>
  <c r="CU155" i="7"/>
  <c r="BF155" i="7"/>
  <c r="M155" i="7"/>
  <c r="AB155" i="7"/>
  <c r="AR155" i="7"/>
  <c r="BV155" i="7"/>
  <c r="CK155" i="7"/>
  <c r="CY155" i="7"/>
  <c r="Q155" i="7"/>
  <c r="AF155" i="7"/>
  <c r="AV155" i="7"/>
  <c r="CA155" i="7"/>
  <c r="CO155" i="7"/>
  <c r="DC155" i="7"/>
  <c r="BR155" i="7"/>
  <c r="CH155" i="7"/>
  <c r="CV155" i="7"/>
  <c r="J155" i="7"/>
  <c r="Y155" i="7"/>
  <c r="AO155" i="7"/>
  <c r="BW155" i="7"/>
  <c r="CL155" i="7"/>
  <c r="CZ155" i="7"/>
  <c r="BG155" i="7"/>
  <c r="N155" i="7"/>
  <c r="AC155" i="7"/>
  <c r="AS155" i="7"/>
  <c r="CB155" i="7"/>
  <c r="CP155" i="7"/>
  <c r="DD155" i="7"/>
  <c r="R155" i="7"/>
  <c r="AG155" i="7"/>
  <c r="AW155" i="7"/>
  <c r="Z162" i="3"/>
  <c r="Z164" i="3"/>
  <c r="Z166" i="3"/>
  <c r="Z157" i="3"/>
  <c r="Z159" i="3"/>
  <c r="Z158" i="3"/>
  <c r="Z161" i="3"/>
  <c r="Z160" i="3"/>
  <c r="Z189" i="3"/>
  <c r="Z191" i="3"/>
  <c r="Z169" i="3"/>
  <c r="Z171" i="3"/>
  <c r="Z179" i="3"/>
  <c r="Z181" i="3"/>
  <c r="Z163" i="3"/>
  <c r="Z168" i="3"/>
  <c r="Z170" i="3"/>
  <c r="Z173" i="3"/>
  <c r="Z174" i="3"/>
  <c r="Z176" i="3"/>
  <c r="Z165" i="3"/>
  <c r="Z167" i="3"/>
  <c r="Z172" i="3"/>
  <c r="Z178" i="3"/>
  <c r="Z183" i="3"/>
  <c r="Z186" i="3"/>
  <c r="Z188" i="3"/>
  <c r="Z175" i="3"/>
  <c r="Z177" i="3"/>
  <c r="Z180" i="3"/>
  <c r="Z194" i="3"/>
  <c r="Z182" i="3"/>
  <c r="Z184" i="3"/>
  <c r="Z185" i="3"/>
  <c r="Z187" i="3"/>
  <c r="Z193" i="3"/>
  <c r="Z190" i="3"/>
  <c r="Z192" i="3"/>
  <c r="Z195" i="3"/>
  <c r="Z205" i="3"/>
  <c r="H70" i="10"/>
  <c r="H72" i="10"/>
  <c r="H73" i="10"/>
  <c r="H74" i="10"/>
  <c r="H75" i="10"/>
  <c r="H68" i="10"/>
  <c r="H69" i="10"/>
  <c r="P68" i="10"/>
  <c r="P69" i="10"/>
  <c r="L68" i="10"/>
  <c r="P35" i="10"/>
  <c r="L35" i="10"/>
  <c r="H35" i="10"/>
  <c r="D35" i="10"/>
  <c r="P21" i="10"/>
  <c r="L21" i="10"/>
  <c r="H21" i="10"/>
  <c r="D21" i="10"/>
  <c r="D28" i="10"/>
  <c r="H28" i="10"/>
  <c r="L28" i="10"/>
  <c r="P28" i="10"/>
  <c r="T28" i="10" l="1"/>
  <c r="DU193" i="7"/>
  <c r="T21" i="10"/>
  <c r="DT169" i="7"/>
  <c r="DW190" i="7"/>
  <c r="BL183" i="7"/>
  <c r="AO185" i="3" s="1"/>
  <c r="BM183" i="7" s="1"/>
  <c r="DR168" i="7"/>
  <c r="DP165" i="7"/>
  <c r="DW160" i="7"/>
  <c r="AX157" i="7"/>
  <c r="AM159" i="3" s="1"/>
  <c r="AY157" i="7" s="1"/>
  <c r="CC170" i="7"/>
  <c r="AQ172" i="3" s="1"/>
  <c r="DF170" i="7" s="1"/>
  <c r="DE168" i="7"/>
  <c r="AW170" i="3" s="1"/>
  <c r="DH168" i="7" s="1"/>
  <c r="AH168" i="7"/>
  <c r="AG170" i="3" s="1"/>
  <c r="AI168" i="7" s="1"/>
  <c r="BL210" i="7"/>
  <c r="AH182" i="7"/>
  <c r="AG184" i="3" s="1"/>
  <c r="AI182" i="7" s="1"/>
  <c r="DQ174" i="7"/>
  <c r="AX174" i="7"/>
  <c r="AM176" i="3" s="1"/>
  <c r="AY174" i="7" s="1"/>
  <c r="DS189" i="7"/>
  <c r="DE184" i="7"/>
  <c r="AW186" i="3" s="1"/>
  <c r="DH184" i="7" s="1"/>
  <c r="AH184" i="7"/>
  <c r="AG186" i="3" s="1"/>
  <c r="AI184" i="7" s="1"/>
  <c r="DP186" i="7"/>
  <c r="DS184" i="7"/>
  <c r="DS170" i="7"/>
  <c r="DS166" i="7"/>
  <c r="DO178" i="7"/>
  <c r="AH164" i="7"/>
  <c r="AG166" i="3" s="1"/>
  <c r="AI164" i="7" s="1"/>
  <c r="DQ162" i="7"/>
  <c r="CC182" i="7"/>
  <c r="AQ184" i="3" s="1"/>
  <c r="DF182" i="7" s="1"/>
  <c r="DQ180" i="7"/>
  <c r="CC178" i="7"/>
  <c r="AQ180" i="3" s="1"/>
  <c r="DF178" i="7" s="1"/>
  <c r="DE176" i="7"/>
  <c r="AW178" i="3" s="1"/>
  <c r="DH176" i="7" s="1"/>
  <c r="AH176" i="7"/>
  <c r="AG178" i="3" s="1"/>
  <c r="AI176" i="7" s="1"/>
  <c r="DW175" i="7"/>
  <c r="CC184" i="7"/>
  <c r="AQ186" i="3" s="1"/>
  <c r="DF184" i="7" s="1"/>
  <c r="BL187" i="7"/>
  <c r="AO189" i="3" s="1"/>
  <c r="BM187" i="7" s="1"/>
  <c r="DP181" i="7"/>
  <c r="DV176" i="7"/>
  <c r="DR192" i="7"/>
  <c r="CC166" i="7"/>
  <c r="AQ168" i="3" s="1"/>
  <c r="DF166" i="7" s="1"/>
  <c r="DO187" i="7"/>
  <c r="DW203" i="7"/>
  <c r="DT159" i="7"/>
  <c r="DR158" i="7"/>
  <c r="DV171" i="7"/>
  <c r="DR165" i="7"/>
  <c r="DP210" i="7"/>
  <c r="DV179" i="7"/>
  <c r="DP174" i="7"/>
  <c r="DP167" i="7"/>
  <c r="DV203" i="7"/>
  <c r="DR203" i="7"/>
  <c r="DS187" i="7"/>
  <c r="DU159" i="7"/>
  <c r="CQ159" i="7"/>
  <c r="AU161" i="3" s="1"/>
  <c r="CR159" i="7" s="1"/>
  <c r="DM159" i="7"/>
  <c r="S159" i="7"/>
  <c r="AD161" i="3" s="1"/>
  <c r="T159" i="7" s="1"/>
  <c r="DQ157" i="7"/>
  <c r="DW156" i="7"/>
  <c r="DO171" i="7"/>
  <c r="DU168" i="7"/>
  <c r="DO167" i="7"/>
  <c r="DS165" i="7"/>
  <c r="DU164" i="7"/>
  <c r="DU210" i="7"/>
  <c r="CQ164" i="7"/>
  <c r="AU166" i="3" s="1"/>
  <c r="CR164" i="7" s="1"/>
  <c r="DE210" i="7"/>
  <c r="AH210" i="7"/>
  <c r="DO163" i="7"/>
  <c r="DM162" i="7"/>
  <c r="S162" i="7"/>
  <c r="AD164" i="3" s="1"/>
  <c r="T162" i="7" s="1"/>
  <c r="DS161" i="7"/>
  <c r="DE182" i="7"/>
  <c r="AW184" i="3" s="1"/>
  <c r="DH182" i="7" s="1"/>
  <c r="DO181" i="7"/>
  <c r="DM180" i="7"/>
  <c r="S180" i="7"/>
  <c r="AD182" i="3" s="1"/>
  <c r="T180" i="7" s="1"/>
  <c r="DS179" i="7"/>
  <c r="DU178" i="7"/>
  <c r="DE178" i="7"/>
  <c r="AW180" i="3" s="1"/>
  <c r="DH178" i="7" s="1"/>
  <c r="AH178" i="7"/>
  <c r="AG180" i="3" s="1"/>
  <c r="AI178" i="7" s="1"/>
  <c r="DO177" i="7"/>
  <c r="CC176" i="7"/>
  <c r="AQ178" i="3" s="1"/>
  <c r="DF176" i="7" s="1"/>
  <c r="DS175" i="7"/>
  <c r="CQ174" i="7"/>
  <c r="AU176" i="3" s="1"/>
  <c r="CR174" i="7" s="1"/>
  <c r="DO173" i="7"/>
  <c r="DM172" i="7"/>
  <c r="S172" i="7"/>
  <c r="AD174" i="3" s="1"/>
  <c r="T172" i="7" s="1"/>
  <c r="DU192" i="7"/>
  <c r="DE192" i="7"/>
  <c r="AW194" i="3" s="1"/>
  <c r="DH192" i="7" s="1"/>
  <c r="AH192" i="7"/>
  <c r="AG194" i="3" s="1"/>
  <c r="AI192" i="7" s="1"/>
  <c r="DO191" i="7"/>
  <c r="CC190" i="7"/>
  <c r="AQ192" i="3" s="1"/>
  <c r="DF190" i="7" s="1"/>
  <c r="DQ188" i="7"/>
  <c r="AX188" i="7"/>
  <c r="AM190" i="3" s="1"/>
  <c r="AY188" i="7" s="1"/>
  <c r="CQ188" i="7"/>
  <c r="AU190" i="3" s="1"/>
  <c r="CR188" i="7" s="1"/>
  <c r="DW187" i="7"/>
  <c r="DU186" i="7"/>
  <c r="CQ186" i="7"/>
  <c r="AU188" i="3" s="1"/>
  <c r="CR186" i="7" s="1"/>
  <c r="S186" i="7"/>
  <c r="AD188" i="3" s="1"/>
  <c r="T186" i="7" s="1"/>
  <c r="DM186" i="7"/>
  <c r="DO185" i="7"/>
  <c r="DV160" i="7"/>
  <c r="DR160" i="7"/>
  <c r="DX159" i="7"/>
  <c r="BL156" i="7"/>
  <c r="AO158" i="3" s="1"/>
  <c r="BM156" i="7" s="1"/>
  <c r="DN171" i="7"/>
  <c r="DT170" i="7"/>
  <c r="DV169" i="7"/>
  <c r="BL169" i="7"/>
  <c r="AO171" i="3" s="1"/>
  <c r="BM169" i="7" s="1"/>
  <c r="DX168" i="7"/>
  <c r="DP166" i="7"/>
  <c r="DN165" i="7"/>
  <c r="DX210" i="7"/>
  <c r="DP164" i="7"/>
  <c r="DV163" i="7"/>
  <c r="BL163" i="7"/>
  <c r="AO165" i="3" s="1"/>
  <c r="BM163" i="7" s="1"/>
  <c r="DX162" i="7"/>
  <c r="DP182" i="7"/>
  <c r="DN181" i="7"/>
  <c r="DT180" i="7"/>
  <c r="DN179" i="7"/>
  <c r="DT178" i="7"/>
  <c r="DV177" i="7"/>
  <c r="BL177" i="7"/>
  <c r="AO179" i="3" s="1"/>
  <c r="BM177" i="7" s="1"/>
  <c r="DX176" i="7"/>
  <c r="DN173" i="7"/>
  <c r="DT172" i="7"/>
  <c r="DV191" i="7"/>
  <c r="BL191" i="7"/>
  <c r="AO193" i="3" s="1"/>
  <c r="BM191" i="7" s="1"/>
  <c r="DP188" i="7"/>
  <c r="DN187" i="7"/>
  <c r="DT184" i="7"/>
  <c r="DV183" i="7"/>
  <c r="DX203" i="7"/>
  <c r="CQ187" i="7"/>
  <c r="AU189" i="3" s="1"/>
  <c r="CR187" i="7" s="1"/>
  <c r="DM187" i="7"/>
  <c r="S187" i="7"/>
  <c r="AD189" i="3" s="1"/>
  <c r="T187" i="7" s="1"/>
  <c r="DO186" i="7"/>
  <c r="AX185" i="7"/>
  <c r="AM187" i="3" s="1"/>
  <c r="AY185" i="7" s="1"/>
  <c r="CQ185" i="7"/>
  <c r="AU187" i="3" s="1"/>
  <c r="CR185" i="7" s="1"/>
  <c r="AX183" i="7"/>
  <c r="AM185" i="3" s="1"/>
  <c r="AY183" i="7" s="1"/>
  <c r="DU160" i="7"/>
  <c r="CQ160" i="7"/>
  <c r="AU162" i="3" s="1"/>
  <c r="CR160" i="7" s="1"/>
  <c r="S160" i="7"/>
  <c r="AD162" i="3" s="1"/>
  <c r="T160" i="7" s="1"/>
  <c r="DM160" i="7"/>
  <c r="DS159" i="7"/>
  <c r="DQ158" i="7"/>
  <c r="AX158" i="7"/>
  <c r="AM160" i="3" s="1"/>
  <c r="AY158" i="7" s="1"/>
  <c r="DE156" i="7"/>
  <c r="AW158" i="3" s="1"/>
  <c r="DH156" i="7" s="1"/>
  <c r="DM156" i="7"/>
  <c r="S156" i="7"/>
  <c r="AD158" i="3" s="1"/>
  <c r="T156" i="7" s="1"/>
  <c r="CC171" i="7"/>
  <c r="AQ173" i="3" s="1"/>
  <c r="DF171" i="7" s="1"/>
  <c r="DE169" i="7"/>
  <c r="AW171" i="3" s="1"/>
  <c r="DH169" i="7" s="1"/>
  <c r="AH169" i="7"/>
  <c r="AG171" i="3" s="1"/>
  <c r="AI169" i="7" s="1"/>
  <c r="DO168" i="7"/>
  <c r="CC167" i="7"/>
  <c r="AQ169" i="3" s="1"/>
  <c r="DF167" i="7" s="1"/>
  <c r="DE165" i="7"/>
  <c r="AW167" i="3" s="1"/>
  <c r="DH165" i="7" s="1"/>
  <c r="AH165" i="7"/>
  <c r="AG167" i="3" s="1"/>
  <c r="AI165" i="7" s="1"/>
  <c r="DW210" i="7"/>
  <c r="DQ163" i="7"/>
  <c r="AX163" i="7"/>
  <c r="AM165" i="3" s="1"/>
  <c r="AY163" i="7" s="1"/>
  <c r="DW162" i="7"/>
  <c r="CQ161" i="7"/>
  <c r="AU163" i="3" s="1"/>
  <c r="CR161" i="7" s="1"/>
  <c r="DM161" i="7"/>
  <c r="S161" i="7"/>
  <c r="AD163" i="3" s="1"/>
  <c r="T161" i="7" s="1"/>
  <c r="DQ181" i="7"/>
  <c r="AX181" i="7"/>
  <c r="AM183" i="3" s="1"/>
  <c r="AY181" i="7" s="1"/>
  <c r="DW180" i="7"/>
  <c r="CQ179" i="7"/>
  <c r="AU181" i="3" s="1"/>
  <c r="CR179" i="7" s="1"/>
  <c r="DM179" i="7"/>
  <c r="S179" i="7"/>
  <c r="AD181" i="3" s="1"/>
  <c r="T179" i="7" s="1"/>
  <c r="DQ177" i="7"/>
  <c r="AX177" i="7"/>
  <c r="AM179" i="3" s="1"/>
  <c r="AY177" i="7" s="1"/>
  <c r="DW176" i="7"/>
  <c r="CQ175" i="7"/>
  <c r="AU177" i="3" s="1"/>
  <c r="CR175" i="7" s="1"/>
  <c r="DM175" i="7"/>
  <c r="S175" i="7"/>
  <c r="AD177" i="3" s="1"/>
  <c r="T175" i="7" s="1"/>
  <c r="DQ173" i="7"/>
  <c r="AX173" i="7"/>
  <c r="AM175" i="3" s="1"/>
  <c r="AY173" i="7" s="1"/>
  <c r="DW172" i="7"/>
  <c r="AH193" i="7"/>
  <c r="AG195" i="3" s="1"/>
  <c r="AI193" i="7" s="1"/>
  <c r="CC193" i="7"/>
  <c r="AQ195" i="3" s="1"/>
  <c r="DF193" i="7" s="1"/>
  <c r="DQ191" i="7"/>
  <c r="AX191" i="7"/>
  <c r="AM193" i="3" s="1"/>
  <c r="AY191" i="7" s="1"/>
  <c r="CQ189" i="7"/>
  <c r="AU191" i="3" s="1"/>
  <c r="CR189" i="7" s="1"/>
  <c r="DM189" i="7"/>
  <c r="S189" i="7"/>
  <c r="AD191" i="3" s="1"/>
  <c r="T189" i="7" s="1"/>
  <c r="DS188" i="7"/>
  <c r="DO203" i="7"/>
  <c r="DV159" i="7"/>
  <c r="BL159" i="7"/>
  <c r="AO161" i="3" s="1"/>
  <c r="BM159" i="7" s="1"/>
  <c r="DX158" i="7"/>
  <c r="DP156" i="7"/>
  <c r="DT171" i="7"/>
  <c r="DR170" i="7"/>
  <c r="DT165" i="7"/>
  <c r="DR164" i="7"/>
  <c r="DR210" i="7"/>
  <c r="DN210" i="7"/>
  <c r="DP163" i="7"/>
  <c r="DT161" i="7"/>
  <c r="DR182" i="7"/>
  <c r="DV180" i="7"/>
  <c r="DP179" i="7"/>
  <c r="DN178" i="7"/>
  <c r="DP177" i="7"/>
  <c r="DN176" i="7"/>
  <c r="DT175" i="7"/>
  <c r="DR174" i="7"/>
  <c r="DX173" i="7"/>
  <c r="DV172" i="7"/>
  <c r="DP193" i="7"/>
  <c r="DP191" i="7"/>
  <c r="DR190" i="7"/>
  <c r="DT189" i="7"/>
  <c r="DR188" i="7"/>
  <c r="DX187" i="7"/>
  <c r="DP185" i="7"/>
  <c r="DN184" i="7"/>
  <c r="DP183" i="7"/>
  <c r="DS185" i="7"/>
  <c r="DU203" i="7"/>
  <c r="CC203" i="7"/>
  <c r="AQ205" i="3" s="1"/>
  <c r="DF203" i="7" s="1"/>
  <c r="DO160" i="7"/>
  <c r="CC159" i="7"/>
  <c r="AQ161" i="3" s="1"/>
  <c r="DF159" i="7" s="1"/>
  <c r="DS158" i="7"/>
  <c r="DU157" i="7"/>
  <c r="DE157" i="7"/>
  <c r="AW159" i="3" s="1"/>
  <c r="DH157" i="7" s="1"/>
  <c r="AH157" i="7"/>
  <c r="AG159" i="3" s="1"/>
  <c r="AI157" i="7" s="1"/>
  <c r="DO156" i="7"/>
  <c r="DQ170" i="7"/>
  <c r="AX170" i="7"/>
  <c r="AM172" i="3" s="1"/>
  <c r="AY170" i="7" s="1"/>
  <c r="DW169" i="7"/>
  <c r="CQ168" i="7"/>
  <c r="AU170" i="3" s="1"/>
  <c r="CR168" i="7" s="1"/>
  <c r="DM168" i="7"/>
  <c r="S168" i="7"/>
  <c r="AD170" i="3" s="1"/>
  <c r="T168" i="7" s="1"/>
  <c r="DS167" i="7"/>
  <c r="DQ166" i="7"/>
  <c r="AX166" i="7"/>
  <c r="AM168" i="3" s="1"/>
  <c r="AY166" i="7" s="1"/>
  <c r="DW165" i="7"/>
  <c r="DQ210" i="7"/>
  <c r="AX164" i="7"/>
  <c r="AM166" i="3" s="1"/>
  <c r="AY164" i="7" s="1"/>
  <c r="CQ210" i="7"/>
  <c r="DM210" i="7"/>
  <c r="S210" i="7"/>
  <c r="DS163" i="7"/>
  <c r="DE162" i="7"/>
  <c r="AW164" i="3" s="1"/>
  <c r="DH162" i="7" s="1"/>
  <c r="DU182" i="7"/>
  <c r="CQ182" i="7"/>
  <c r="AU184" i="3" s="1"/>
  <c r="CR182" i="7" s="1"/>
  <c r="DM182" i="7"/>
  <c r="S182" i="7"/>
  <c r="AD184" i="3" s="1"/>
  <c r="T182" i="7" s="1"/>
  <c r="DS181" i="7"/>
  <c r="DE180" i="7"/>
  <c r="AW182" i="3" s="1"/>
  <c r="DH180" i="7" s="1"/>
  <c r="DW179" i="7"/>
  <c r="CQ178" i="7"/>
  <c r="AU180" i="3" s="1"/>
  <c r="CR178" i="7" s="1"/>
  <c r="DM178" i="7"/>
  <c r="S178" i="7"/>
  <c r="AD180" i="3" s="1"/>
  <c r="T178" i="7" s="1"/>
  <c r="DS177" i="7"/>
  <c r="DQ176" i="7"/>
  <c r="AX176" i="7"/>
  <c r="AM178" i="3" s="1"/>
  <c r="AY176" i="7" s="1"/>
  <c r="DU174" i="7"/>
  <c r="AH174" i="7"/>
  <c r="AG176" i="3" s="1"/>
  <c r="AI174" i="7" s="1"/>
  <c r="CC174" i="7"/>
  <c r="AQ176" i="3" s="1"/>
  <c r="DF174" i="7" s="1"/>
  <c r="DE172" i="7"/>
  <c r="AW174" i="3" s="1"/>
  <c r="DH172" i="7" s="1"/>
  <c r="DW193" i="7"/>
  <c r="CQ192" i="7"/>
  <c r="AU194" i="3" s="1"/>
  <c r="CR192" i="7" s="1"/>
  <c r="DM192" i="7"/>
  <c r="S192" i="7"/>
  <c r="AD194" i="3" s="1"/>
  <c r="T192" i="7" s="1"/>
  <c r="DS191" i="7"/>
  <c r="DQ190" i="7"/>
  <c r="AX190" i="7"/>
  <c r="AM192" i="3" s="1"/>
  <c r="AY190" i="7" s="1"/>
  <c r="DU188" i="7"/>
  <c r="AH188" i="7"/>
  <c r="AG190" i="3" s="1"/>
  <c r="AI188" i="7" s="1"/>
  <c r="CC188" i="7"/>
  <c r="AQ190" i="3" s="1"/>
  <c r="DF188" i="7" s="1"/>
  <c r="CC186" i="7"/>
  <c r="AQ188" i="3" s="1"/>
  <c r="DF186" i="7" s="1"/>
  <c r="CQ184" i="7"/>
  <c r="AU186" i="3" s="1"/>
  <c r="CR184" i="7" s="1"/>
  <c r="DM184" i="7"/>
  <c r="S184" i="7"/>
  <c r="AD186" i="3" s="1"/>
  <c r="T184" i="7" s="1"/>
  <c r="DO183" i="7"/>
  <c r="DN160" i="7"/>
  <c r="DP159" i="7"/>
  <c r="DN158" i="7"/>
  <c r="DT157" i="7"/>
  <c r="DR156" i="7"/>
  <c r="DR171" i="7"/>
  <c r="DX170" i="7"/>
  <c r="DP168" i="7"/>
  <c r="DN167" i="7"/>
  <c r="DT210" i="7"/>
  <c r="DP162" i="7"/>
  <c r="DN161" i="7"/>
  <c r="DR181" i="7"/>
  <c r="DR179" i="7"/>
  <c r="DX178" i="7"/>
  <c r="DP176" i="7"/>
  <c r="DN175" i="7"/>
  <c r="DX174" i="7"/>
  <c r="DR173" i="7"/>
  <c r="DR193" i="7"/>
  <c r="DX192" i="7"/>
  <c r="DX190" i="7"/>
  <c r="DN189" i="7"/>
  <c r="DT188" i="7"/>
  <c r="DR187" i="7"/>
  <c r="DT186" i="7"/>
  <c r="DR185" i="7"/>
  <c r="DX184" i="7"/>
  <c r="DP203" i="7"/>
  <c r="DU187" i="7"/>
  <c r="CC187" i="7"/>
  <c r="AQ189" i="3" s="1"/>
  <c r="DF187" i="7" s="1"/>
  <c r="AH185" i="7"/>
  <c r="AG187" i="3" s="1"/>
  <c r="AI185" i="7" s="1"/>
  <c r="CC185" i="7"/>
  <c r="AQ187" i="3" s="1"/>
  <c r="DF185" i="7" s="1"/>
  <c r="DE183" i="7"/>
  <c r="AW185" i="3" s="1"/>
  <c r="DH183" i="7" s="1"/>
  <c r="AH183" i="7"/>
  <c r="AG185" i="3" s="1"/>
  <c r="AI183" i="7" s="1"/>
  <c r="CC160" i="7"/>
  <c r="AQ162" i="3" s="1"/>
  <c r="DF160" i="7" s="1"/>
  <c r="DU158" i="7"/>
  <c r="DE158" i="7"/>
  <c r="AW160" i="3" s="1"/>
  <c r="DH158" i="7" s="1"/>
  <c r="AH158" i="7"/>
  <c r="AG160" i="3" s="1"/>
  <c r="AI158" i="7" s="1"/>
  <c r="DW157" i="7"/>
  <c r="CQ156" i="7"/>
  <c r="AU158" i="3" s="1"/>
  <c r="CR156" i="7" s="1"/>
  <c r="DQ171" i="7"/>
  <c r="AX171" i="7"/>
  <c r="AM173" i="3" s="1"/>
  <c r="AY171" i="7" s="1"/>
  <c r="DU169" i="7"/>
  <c r="CQ169" i="7"/>
  <c r="AU171" i="3" s="1"/>
  <c r="CR169" i="7" s="1"/>
  <c r="DM169" i="7"/>
  <c r="S169" i="7"/>
  <c r="AD171" i="3" s="1"/>
  <c r="T169" i="7" s="1"/>
  <c r="DQ167" i="7"/>
  <c r="AX167" i="7"/>
  <c r="AM169" i="3" s="1"/>
  <c r="AY167" i="7" s="1"/>
  <c r="DU165" i="7"/>
  <c r="CQ165" i="7"/>
  <c r="AU167" i="3" s="1"/>
  <c r="CR165" i="7" s="1"/>
  <c r="DM165" i="7"/>
  <c r="S165" i="7"/>
  <c r="AD167" i="3" s="1"/>
  <c r="T165" i="7" s="1"/>
  <c r="DS210" i="7"/>
  <c r="DE163" i="7"/>
  <c r="AW165" i="3" s="1"/>
  <c r="DH163" i="7" s="1"/>
  <c r="AH163" i="7"/>
  <c r="AG165" i="3" s="1"/>
  <c r="AI163" i="7" s="1"/>
  <c r="DO162" i="7"/>
  <c r="CC161" i="7"/>
  <c r="AQ163" i="3" s="1"/>
  <c r="DF161" i="7" s="1"/>
  <c r="DS182" i="7"/>
  <c r="DE181" i="7"/>
  <c r="AW183" i="3" s="1"/>
  <c r="DH181" i="7" s="1"/>
  <c r="AH181" i="7"/>
  <c r="AG183" i="3" s="1"/>
  <c r="AI181" i="7" s="1"/>
  <c r="DO180" i="7"/>
  <c r="CC179" i="7"/>
  <c r="AQ181" i="3" s="1"/>
  <c r="DF179" i="7" s="1"/>
  <c r="DS178" i="7"/>
  <c r="DE177" i="7"/>
  <c r="AW179" i="3" s="1"/>
  <c r="DH177" i="7" s="1"/>
  <c r="AH177" i="7"/>
  <c r="AG179" i="3" s="1"/>
  <c r="AI177" i="7" s="1"/>
  <c r="DO176" i="7"/>
  <c r="CC175" i="7"/>
  <c r="AQ177" i="3" s="1"/>
  <c r="DF175" i="7" s="1"/>
  <c r="DW174" i="7"/>
  <c r="CQ173" i="7"/>
  <c r="AU175" i="3" s="1"/>
  <c r="CR173" i="7" s="1"/>
  <c r="AH173" i="7"/>
  <c r="AG175" i="3" s="1"/>
  <c r="AI173" i="7" s="1"/>
  <c r="DO172" i="7"/>
  <c r="S193" i="7"/>
  <c r="AD195" i="3" s="1"/>
  <c r="T193" i="7" s="1"/>
  <c r="DM193" i="7"/>
  <c r="DS192" i="7"/>
  <c r="DE191" i="7"/>
  <c r="AW193" i="3" s="1"/>
  <c r="DH191" i="7" s="1"/>
  <c r="AH191" i="7"/>
  <c r="AG193" i="3" s="1"/>
  <c r="AI191" i="7" s="1"/>
  <c r="DS190" i="7"/>
  <c r="DO190" i="7"/>
  <c r="CC189" i="7"/>
  <c r="AQ191" i="3" s="1"/>
  <c r="DF189" i="7" s="1"/>
  <c r="DS186" i="7"/>
  <c r="DQ185" i="7"/>
  <c r="DO184" i="7"/>
  <c r="DQ183" i="7"/>
  <c r="DX160" i="7"/>
  <c r="DP158" i="7"/>
  <c r="DN157" i="7"/>
  <c r="DV170" i="7"/>
  <c r="BL170" i="7"/>
  <c r="AO172" i="3" s="1"/>
  <c r="BM170" i="7" s="1"/>
  <c r="DV168" i="7"/>
  <c r="BL168" i="7"/>
  <c r="AO170" i="3" s="1"/>
  <c r="BM168" i="7" s="1"/>
  <c r="DX167" i="7"/>
  <c r="DN166" i="7"/>
  <c r="BL164" i="7"/>
  <c r="AO166" i="3" s="1"/>
  <c r="BM164" i="7" s="1"/>
  <c r="DT163" i="7"/>
  <c r="DR162" i="7"/>
  <c r="DX161" i="7"/>
  <c r="DV182" i="7"/>
  <c r="DX181" i="7"/>
  <c r="BL180" i="7"/>
  <c r="AO182" i="3" s="1"/>
  <c r="BM180" i="7" s="1"/>
  <c r="DN180" i="7"/>
  <c r="DT179" i="7"/>
  <c r="DR178" i="7"/>
  <c r="DT177" i="7"/>
  <c r="DR176" i="7"/>
  <c r="DX175" i="7"/>
  <c r="DV174" i="7"/>
  <c r="DP173" i="7"/>
  <c r="BL172" i="7"/>
  <c r="AO174" i="3" s="1"/>
  <c r="BM172" i="7" s="1"/>
  <c r="DN172" i="7"/>
  <c r="DT193" i="7"/>
  <c r="DN192" i="7"/>
  <c r="DT191" i="7"/>
  <c r="DV190" i="7"/>
  <c r="BL190" i="7"/>
  <c r="AO192" i="3" s="1"/>
  <c r="BM190" i="7" s="1"/>
  <c r="DX189" i="7"/>
  <c r="DV188" i="7"/>
  <c r="DP187" i="7"/>
  <c r="DN186" i="7"/>
  <c r="DT185" i="7"/>
  <c r="DR184" i="7"/>
  <c r="DT183" i="7"/>
  <c r="DS183" i="7"/>
  <c r="AX203" i="7"/>
  <c r="AM205" i="3" s="1"/>
  <c r="AY203" i="7" s="1"/>
  <c r="DQ159" i="7"/>
  <c r="AX159" i="7"/>
  <c r="AM161" i="3" s="1"/>
  <c r="AY159" i="7" s="1"/>
  <c r="DW158" i="7"/>
  <c r="CQ157" i="7"/>
  <c r="AU159" i="3" s="1"/>
  <c r="CR157" i="7" s="1"/>
  <c r="DM157" i="7"/>
  <c r="S157" i="7"/>
  <c r="AD159" i="3" s="1"/>
  <c r="T157" i="7" s="1"/>
  <c r="DS171" i="7"/>
  <c r="DU170" i="7"/>
  <c r="DE170" i="7"/>
  <c r="AW172" i="3" s="1"/>
  <c r="DH170" i="7" s="1"/>
  <c r="AH170" i="7"/>
  <c r="AG172" i="3" s="1"/>
  <c r="AI170" i="7" s="1"/>
  <c r="DO169" i="7"/>
  <c r="CC168" i="7"/>
  <c r="AQ170" i="3" s="1"/>
  <c r="DF168" i="7" s="1"/>
  <c r="DU166" i="7"/>
  <c r="DE166" i="7"/>
  <c r="AW168" i="3" s="1"/>
  <c r="DH166" i="7" s="1"/>
  <c r="AH166" i="7"/>
  <c r="AG168" i="3" s="1"/>
  <c r="AI166" i="7" s="1"/>
  <c r="DO165" i="7"/>
  <c r="DQ164" i="7"/>
  <c r="DE164" i="7"/>
  <c r="AW166" i="3" s="1"/>
  <c r="DH164" i="7" s="1"/>
  <c r="CC210" i="7"/>
  <c r="AX162" i="7"/>
  <c r="AM164" i="3" s="1"/>
  <c r="AY162" i="7" s="1"/>
  <c r="CQ162" i="7"/>
  <c r="AU164" i="3" s="1"/>
  <c r="CR162" i="7" s="1"/>
  <c r="DW161" i="7"/>
  <c r="AX180" i="7"/>
  <c r="AM182" i="3" s="1"/>
  <c r="AY180" i="7" s="1"/>
  <c r="CQ180" i="7"/>
  <c r="AU182" i="3" s="1"/>
  <c r="CR180" i="7" s="1"/>
  <c r="DO179" i="7"/>
  <c r="DU176" i="7"/>
  <c r="S174" i="7"/>
  <c r="AD176" i="3" s="1"/>
  <c r="T174" i="7" s="1"/>
  <c r="DM174" i="7"/>
  <c r="DS173" i="7"/>
  <c r="DQ172" i="7"/>
  <c r="AX172" i="7"/>
  <c r="AM174" i="3" s="1"/>
  <c r="AY172" i="7" s="1"/>
  <c r="CQ172" i="7"/>
  <c r="AU174" i="3" s="1"/>
  <c r="CR172" i="7" s="1"/>
  <c r="DO193" i="7"/>
  <c r="CC192" i="7"/>
  <c r="AQ194" i="3" s="1"/>
  <c r="DF192" i="7" s="1"/>
  <c r="DE190" i="7"/>
  <c r="AW192" i="3" s="1"/>
  <c r="DH190" i="7" s="1"/>
  <c r="AH190" i="7"/>
  <c r="AG192" i="3" s="1"/>
  <c r="AI190" i="7" s="1"/>
  <c r="DW189" i="7"/>
  <c r="DM188" i="7"/>
  <c r="S188" i="7"/>
  <c r="AD190" i="3" s="1"/>
  <c r="T188" i="7" s="1"/>
  <c r="DQ186" i="7"/>
  <c r="AX186" i="7"/>
  <c r="AM188" i="3" s="1"/>
  <c r="AY186" i="7" s="1"/>
  <c r="DW185" i="7"/>
  <c r="DU184" i="7"/>
  <c r="DQ203" i="7"/>
  <c r="BL160" i="7"/>
  <c r="AO162" i="3" s="1"/>
  <c r="BM160" i="7" s="1"/>
  <c r="DX157" i="7"/>
  <c r="DV156" i="7"/>
  <c r="BL171" i="7"/>
  <c r="AO173" i="3" s="1"/>
  <c r="BM171" i="7" s="1"/>
  <c r="DP170" i="7"/>
  <c r="DN169" i="7"/>
  <c r="DT168" i="7"/>
  <c r="DR167" i="7"/>
  <c r="DT166" i="7"/>
  <c r="DX164" i="7"/>
  <c r="DN163" i="7"/>
  <c r="DT162" i="7"/>
  <c r="DR161" i="7"/>
  <c r="DT182" i="7"/>
  <c r="DV181" i="7"/>
  <c r="BL181" i="7"/>
  <c r="AO183" i="3" s="1"/>
  <c r="BM181" i="7" s="1"/>
  <c r="DX180" i="7"/>
  <c r="BL179" i="7"/>
  <c r="AO181" i="3" s="1"/>
  <c r="BM179" i="7" s="1"/>
  <c r="DP178" i="7"/>
  <c r="DN177" i="7"/>
  <c r="DT176" i="7"/>
  <c r="DR175" i="7"/>
  <c r="DV173" i="7"/>
  <c r="BL173" i="7"/>
  <c r="AO175" i="3" s="1"/>
  <c r="BM173" i="7" s="1"/>
  <c r="DX172" i="7"/>
  <c r="DV193" i="7"/>
  <c r="DP192" i="7"/>
  <c r="DN191" i="7"/>
  <c r="DT190" i="7"/>
  <c r="DP190" i="7"/>
  <c r="DR189" i="7"/>
  <c r="DV187" i="7"/>
  <c r="DV185" i="7"/>
  <c r="DP184" i="7"/>
  <c r="DN183" i="7"/>
  <c r="AX187" i="7"/>
  <c r="AM189" i="3" s="1"/>
  <c r="AY187" i="7" s="1"/>
  <c r="DW186" i="7"/>
  <c r="DM185" i="7"/>
  <c r="S185" i="7"/>
  <c r="AD187" i="3" s="1"/>
  <c r="T185" i="7" s="1"/>
  <c r="CQ183" i="7"/>
  <c r="AU185" i="3" s="1"/>
  <c r="CR183" i="7" s="1"/>
  <c r="S183" i="7"/>
  <c r="AD185" i="3" s="1"/>
  <c r="T183" i="7" s="1"/>
  <c r="DM183" i="7"/>
  <c r="DS203" i="7"/>
  <c r="DQ160" i="7"/>
  <c r="AX160" i="7"/>
  <c r="AM162" i="3" s="1"/>
  <c r="AY160" i="7" s="1"/>
  <c r="DW159" i="7"/>
  <c r="CQ158" i="7"/>
  <c r="AU160" i="3" s="1"/>
  <c r="CR158" i="7" s="1"/>
  <c r="S158" i="7"/>
  <c r="AD160" i="3" s="1"/>
  <c r="T158" i="7" s="1"/>
  <c r="DM158" i="7"/>
  <c r="DO157" i="7"/>
  <c r="DQ156" i="7"/>
  <c r="AX156" i="7"/>
  <c r="AM158" i="3" s="1"/>
  <c r="AY156" i="7" s="1"/>
  <c r="DU171" i="7"/>
  <c r="DE171" i="7"/>
  <c r="AW173" i="3" s="1"/>
  <c r="DH171" i="7" s="1"/>
  <c r="AH171" i="7"/>
  <c r="AG173" i="3" s="1"/>
  <c r="AI171" i="7" s="1"/>
  <c r="DW170" i="7"/>
  <c r="CC169" i="7"/>
  <c r="AQ171" i="3" s="1"/>
  <c r="DF169" i="7" s="1"/>
  <c r="DS168" i="7"/>
  <c r="DE167" i="7"/>
  <c r="AW169" i="3" s="1"/>
  <c r="DH167" i="7" s="1"/>
  <c r="AH167" i="7"/>
  <c r="AG169" i="3" s="1"/>
  <c r="AI167" i="7" s="1"/>
  <c r="DW166" i="7"/>
  <c r="CC165" i="7"/>
  <c r="AQ167" i="3" s="1"/>
  <c r="DF165" i="7" s="1"/>
  <c r="DW164" i="7"/>
  <c r="DO210" i="7"/>
  <c r="DU163" i="7"/>
  <c r="CQ163" i="7"/>
  <c r="AU165" i="3" s="1"/>
  <c r="CR163" i="7" s="1"/>
  <c r="DM163" i="7"/>
  <c r="S163" i="7"/>
  <c r="AD165" i="3" s="1"/>
  <c r="T163" i="7" s="1"/>
  <c r="DS162" i="7"/>
  <c r="DQ161" i="7"/>
  <c r="AX161" i="7"/>
  <c r="AM163" i="3" s="1"/>
  <c r="AY161" i="7" s="1"/>
  <c r="DW182" i="7"/>
  <c r="DU181" i="7"/>
  <c r="CQ181" i="7"/>
  <c r="AU183" i="3" s="1"/>
  <c r="CR181" i="7" s="1"/>
  <c r="DM181" i="7"/>
  <c r="S181" i="7"/>
  <c r="AD183" i="3" s="1"/>
  <c r="T181" i="7" s="1"/>
  <c r="DS180" i="7"/>
  <c r="DQ179" i="7"/>
  <c r="AX179" i="7"/>
  <c r="AM181" i="3" s="1"/>
  <c r="AY179" i="7" s="1"/>
  <c r="DU177" i="7"/>
  <c r="CQ177" i="7"/>
  <c r="AU179" i="3" s="1"/>
  <c r="CR177" i="7" s="1"/>
  <c r="S177" i="7"/>
  <c r="AD179" i="3" s="1"/>
  <c r="T177" i="7" s="1"/>
  <c r="DM177" i="7"/>
  <c r="DQ175" i="7"/>
  <c r="AX175" i="7"/>
  <c r="AM177" i="3" s="1"/>
  <c r="AY175" i="7" s="1"/>
  <c r="DO174" i="7"/>
  <c r="DU173" i="7"/>
  <c r="CC173" i="7"/>
  <c r="AQ175" i="3" s="1"/>
  <c r="DF173" i="7" s="1"/>
  <c r="DM173" i="7"/>
  <c r="S173" i="7"/>
  <c r="AD175" i="3" s="1"/>
  <c r="T173" i="7" s="1"/>
  <c r="DS172" i="7"/>
  <c r="DE193" i="7"/>
  <c r="AW195" i="3" s="1"/>
  <c r="DH193" i="7" s="1"/>
  <c r="DW192" i="7"/>
  <c r="DU191" i="7"/>
  <c r="CQ191" i="7"/>
  <c r="AU193" i="3" s="1"/>
  <c r="CR191" i="7" s="1"/>
  <c r="DM191" i="7"/>
  <c r="S191" i="7"/>
  <c r="AD193" i="3" s="1"/>
  <c r="T191" i="7" s="1"/>
  <c r="DQ189" i="7"/>
  <c r="AX189" i="7"/>
  <c r="AM191" i="3" s="1"/>
  <c r="AY189" i="7" s="1"/>
  <c r="DW188" i="7"/>
  <c r="DP160" i="7"/>
  <c r="DN159" i="7"/>
  <c r="DT158" i="7"/>
  <c r="DR157" i="7"/>
  <c r="DT156" i="7"/>
  <c r="DX171" i="7"/>
  <c r="DX169" i="7"/>
  <c r="DR166" i="7"/>
  <c r="DV164" i="7"/>
  <c r="DV210" i="7"/>
  <c r="DN164" i="7"/>
  <c r="DV162" i="7"/>
  <c r="DP161" i="7"/>
  <c r="DN182" i="7"/>
  <c r="DV178" i="7"/>
  <c r="BL178" i="7"/>
  <c r="AO180" i="3" s="1"/>
  <c r="BM178" i="7" s="1"/>
  <c r="BL176" i="7"/>
  <c r="AO178" i="3" s="1"/>
  <c r="BM176" i="7" s="1"/>
  <c r="DP175" i="7"/>
  <c r="DN174" i="7"/>
  <c r="DP189" i="7"/>
  <c r="BL188" i="7"/>
  <c r="AO190" i="3" s="1"/>
  <c r="BM188" i="7" s="1"/>
  <c r="DN188" i="7"/>
  <c r="DR186" i="7"/>
  <c r="DV184" i="7"/>
  <c r="BL184" i="7"/>
  <c r="AO186" i="3" s="1"/>
  <c r="BM184" i="7" s="1"/>
  <c r="DE203" i="7"/>
  <c r="AW205" i="3" s="1"/>
  <c r="DH203" i="7" s="1"/>
  <c r="AH203" i="7"/>
  <c r="AG205" i="3" s="1"/>
  <c r="AI203" i="7" s="1"/>
  <c r="DS160" i="7"/>
  <c r="DE159" i="7"/>
  <c r="AW161" i="3" s="1"/>
  <c r="DH159" i="7" s="1"/>
  <c r="AH159" i="7"/>
  <c r="AG161" i="3" s="1"/>
  <c r="AI159" i="7" s="1"/>
  <c r="DO158" i="7"/>
  <c r="CC157" i="7"/>
  <c r="AQ159" i="3" s="1"/>
  <c r="DF157" i="7" s="1"/>
  <c r="DS156" i="7"/>
  <c r="DW171" i="7"/>
  <c r="CQ170" i="7"/>
  <c r="AU172" i="3" s="1"/>
  <c r="CR170" i="7" s="1"/>
  <c r="DM170" i="7"/>
  <c r="S170" i="7"/>
  <c r="AD172" i="3" s="1"/>
  <c r="T170" i="7" s="1"/>
  <c r="DS169" i="7"/>
  <c r="DQ168" i="7"/>
  <c r="AX168" i="7"/>
  <c r="AM170" i="3" s="1"/>
  <c r="DW167" i="7"/>
  <c r="CQ166" i="7"/>
  <c r="AU168" i="3" s="1"/>
  <c r="CR166" i="7" s="1"/>
  <c r="DM166" i="7"/>
  <c r="S166" i="7"/>
  <c r="AD168" i="3" s="1"/>
  <c r="T166" i="7" s="1"/>
  <c r="CC164" i="7"/>
  <c r="AQ166" i="3" s="1"/>
  <c r="DF164" i="7" s="1"/>
  <c r="DM164" i="7"/>
  <c r="S164" i="7"/>
  <c r="AD166" i="3" s="1"/>
  <c r="T164" i="7" s="1"/>
  <c r="AX210" i="7"/>
  <c r="DW163" i="7"/>
  <c r="DU162" i="7"/>
  <c r="AH162" i="7"/>
  <c r="AG164" i="3" s="1"/>
  <c r="AI162" i="7" s="1"/>
  <c r="CC162" i="7"/>
  <c r="AQ164" i="3" s="1"/>
  <c r="DF162" i="7" s="1"/>
  <c r="DO161" i="7"/>
  <c r="DQ182" i="7"/>
  <c r="AX182" i="7"/>
  <c r="AM184" i="3" s="1"/>
  <c r="AY182" i="7" s="1"/>
  <c r="DW181" i="7"/>
  <c r="DU180" i="7"/>
  <c r="AH180" i="7"/>
  <c r="AG182" i="3" s="1"/>
  <c r="AI180" i="7" s="1"/>
  <c r="CC180" i="7"/>
  <c r="AQ182" i="3" s="1"/>
  <c r="DF180" i="7" s="1"/>
  <c r="DQ178" i="7"/>
  <c r="AX178" i="7"/>
  <c r="AM180" i="3" s="1"/>
  <c r="AY178" i="7" s="1"/>
  <c r="DW177" i="7"/>
  <c r="CQ176" i="7"/>
  <c r="AU178" i="3" s="1"/>
  <c r="CR176" i="7" s="1"/>
  <c r="DM176" i="7"/>
  <c r="S176" i="7"/>
  <c r="AD178" i="3" s="1"/>
  <c r="T176" i="7" s="1"/>
  <c r="DO175" i="7"/>
  <c r="DE174" i="7"/>
  <c r="AW176" i="3" s="1"/>
  <c r="DH174" i="7" s="1"/>
  <c r="DW173" i="7"/>
  <c r="DU172" i="7"/>
  <c r="AH172" i="7"/>
  <c r="AG174" i="3" s="1"/>
  <c r="AI172" i="7" s="1"/>
  <c r="CC172" i="7"/>
  <c r="AQ174" i="3" s="1"/>
  <c r="DF172" i="7" s="1"/>
  <c r="DS193" i="7"/>
  <c r="DQ192" i="7"/>
  <c r="AX192" i="7"/>
  <c r="AM194" i="3" s="1"/>
  <c r="AY192" i="7" s="1"/>
  <c r="DW191" i="7"/>
  <c r="DU190" i="7"/>
  <c r="CQ190" i="7"/>
  <c r="AU192" i="3" s="1"/>
  <c r="CR190" i="7" s="1"/>
  <c r="DM190" i="7"/>
  <c r="S190" i="7"/>
  <c r="AD192" i="3" s="1"/>
  <c r="T190" i="7" s="1"/>
  <c r="DO189" i="7"/>
  <c r="DE188" i="7"/>
  <c r="AW190" i="3" s="1"/>
  <c r="DH188" i="7" s="1"/>
  <c r="DE186" i="7"/>
  <c r="AW188" i="3" s="1"/>
  <c r="DH186" i="7" s="1"/>
  <c r="AH186" i="7"/>
  <c r="AG188" i="3" s="1"/>
  <c r="AI186" i="7" s="1"/>
  <c r="AX184" i="7"/>
  <c r="AM186" i="3" s="1"/>
  <c r="AY184" i="7" s="1"/>
  <c r="DW183" i="7"/>
  <c r="DV158" i="7"/>
  <c r="BL158" i="7"/>
  <c r="AO160" i="3" s="1"/>
  <c r="BM158" i="7" s="1"/>
  <c r="DP157" i="7"/>
  <c r="DN156" i="7"/>
  <c r="DR169" i="7"/>
  <c r="DV167" i="7"/>
  <c r="BL167" i="7"/>
  <c r="AO169" i="3" s="1"/>
  <c r="BM167" i="7" s="1"/>
  <c r="DX166" i="7"/>
  <c r="DV165" i="7"/>
  <c r="BL165" i="7"/>
  <c r="AO167" i="3" s="1"/>
  <c r="BM165" i="7" s="1"/>
  <c r="DT164" i="7"/>
  <c r="DR163" i="7"/>
  <c r="DV161" i="7"/>
  <c r="BL161" i="7"/>
  <c r="AO163" i="3" s="1"/>
  <c r="BM161" i="7" s="1"/>
  <c r="DX182" i="7"/>
  <c r="DP180" i="7"/>
  <c r="DR177" i="7"/>
  <c r="DV175" i="7"/>
  <c r="BL175" i="7"/>
  <c r="AO177" i="3" s="1"/>
  <c r="BM175" i="7" s="1"/>
  <c r="DT174" i="7"/>
  <c r="DP172" i="7"/>
  <c r="BL193" i="7"/>
  <c r="AO195" i="3" s="1"/>
  <c r="BM193" i="7" s="1"/>
  <c r="DN193" i="7"/>
  <c r="DT192" i="7"/>
  <c r="DR191" i="7"/>
  <c r="DV189" i="7"/>
  <c r="BL189" i="7"/>
  <c r="AO191" i="3" s="1"/>
  <c r="BM189" i="7" s="1"/>
  <c r="DX188" i="7"/>
  <c r="DX186" i="7"/>
  <c r="BL185" i="7"/>
  <c r="AO187" i="3" s="1"/>
  <c r="BM185" i="7" s="1"/>
  <c r="DN185" i="7"/>
  <c r="DR183" i="7"/>
  <c r="DT203" i="7"/>
  <c r="DO188" i="7"/>
  <c r="DE187" i="7"/>
  <c r="AW189" i="3" s="1"/>
  <c r="DH187" i="7" s="1"/>
  <c r="AH187" i="7"/>
  <c r="AG189" i="3" s="1"/>
  <c r="AI187" i="7" s="1"/>
  <c r="DU185" i="7"/>
  <c r="DE185" i="7"/>
  <c r="AW187" i="3" s="1"/>
  <c r="DH185" i="7" s="1"/>
  <c r="CC183" i="7"/>
  <c r="AQ185" i="3" s="1"/>
  <c r="DF183" i="7" s="1"/>
  <c r="DE160" i="7"/>
  <c r="AW162" i="3" s="1"/>
  <c r="DH160" i="7" s="1"/>
  <c r="AH160" i="7"/>
  <c r="AG162" i="3" s="1"/>
  <c r="AI160" i="7" s="1"/>
  <c r="DO159" i="7"/>
  <c r="CC158" i="7"/>
  <c r="AQ160" i="3" s="1"/>
  <c r="DF158" i="7" s="1"/>
  <c r="DS157" i="7"/>
  <c r="DU156" i="7"/>
  <c r="CC156" i="7"/>
  <c r="AQ158" i="3" s="1"/>
  <c r="DF156" i="7" s="1"/>
  <c r="AH156" i="7"/>
  <c r="AG158" i="3" s="1"/>
  <c r="AI156" i="7" s="1"/>
  <c r="CQ171" i="7"/>
  <c r="AU173" i="3" s="1"/>
  <c r="CR171" i="7" s="1"/>
  <c r="DM171" i="7"/>
  <c r="S171" i="7"/>
  <c r="AD173" i="3" s="1"/>
  <c r="T171" i="7" s="1"/>
  <c r="DO170" i="7"/>
  <c r="DQ169" i="7"/>
  <c r="AX169" i="7"/>
  <c r="AM171" i="3" s="1"/>
  <c r="DW168" i="7"/>
  <c r="DU167" i="7"/>
  <c r="CQ167" i="7"/>
  <c r="AU169" i="3" s="1"/>
  <c r="CR167" i="7" s="1"/>
  <c r="S167" i="7"/>
  <c r="AD169" i="3" s="1"/>
  <c r="T167" i="7" s="1"/>
  <c r="DM167" i="7"/>
  <c r="DO166" i="7"/>
  <c r="DQ165" i="7"/>
  <c r="AX165" i="7"/>
  <c r="AM167" i="3" s="1"/>
  <c r="DS164" i="7"/>
  <c r="DO164" i="7"/>
  <c r="CC163" i="7"/>
  <c r="AQ165" i="3" s="1"/>
  <c r="DF163" i="7" s="1"/>
  <c r="DU161" i="7"/>
  <c r="DE161" i="7"/>
  <c r="AW163" i="3" s="1"/>
  <c r="DH161" i="7" s="1"/>
  <c r="AH161" i="7"/>
  <c r="AG163" i="3" s="1"/>
  <c r="AI161" i="7" s="1"/>
  <c r="DO182" i="7"/>
  <c r="CC181" i="7"/>
  <c r="AQ183" i="3" s="1"/>
  <c r="DU179" i="7"/>
  <c r="DE179" i="7"/>
  <c r="AW181" i="3" s="1"/>
  <c r="DH179" i="7" s="1"/>
  <c r="AH179" i="7"/>
  <c r="AG181" i="3" s="1"/>
  <c r="AI179" i="7" s="1"/>
  <c r="DW178" i="7"/>
  <c r="CC177" i="7"/>
  <c r="AQ179" i="3" s="1"/>
  <c r="DF177" i="7" s="1"/>
  <c r="DS176" i="7"/>
  <c r="DU175" i="7"/>
  <c r="DE175" i="7"/>
  <c r="AW177" i="3" s="1"/>
  <c r="DH175" i="7" s="1"/>
  <c r="AH175" i="7"/>
  <c r="AG177" i="3" s="1"/>
  <c r="AI175" i="7" s="1"/>
  <c r="DS174" i="7"/>
  <c r="DE173" i="7"/>
  <c r="AW175" i="3" s="1"/>
  <c r="DH173" i="7" s="1"/>
  <c r="DQ193" i="7"/>
  <c r="AX193" i="7"/>
  <c r="AM195" i="3" s="1"/>
  <c r="AY193" i="7" s="1"/>
  <c r="CQ193" i="7"/>
  <c r="AU195" i="3" s="1"/>
  <c r="CR193" i="7" s="1"/>
  <c r="DO192" i="7"/>
  <c r="CC191" i="7"/>
  <c r="AQ193" i="3" s="1"/>
  <c r="DF191" i="7" s="1"/>
  <c r="DU189" i="7"/>
  <c r="DE189" i="7"/>
  <c r="AW191" i="3" s="1"/>
  <c r="DH189" i="7" s="1"/>
  <c r="AH189" i="7"/>
  <c r="AG191" i="3" s="1"/>
  <c r="AI189" i="7" s="1"/>
  <c r="DQ187" i="7"/>
  <c r="DW184" i="7"/>
  <c r="DU183" i="7"/>
  <c r="DT160" i="7"/>
  <c r="DR159" i="7"/>
  <c r="DV157" i="7"/>
  <c r="BL157" i="7"/>
  <c r="AO159" i="3" s="1"/>
  <c r="DX156" i="7"/>
  <c r="DP171" i="7"/>
  <c r="DN170" i="7"/>
  <c r="DP169" i="7"/>
  <c r="DN168" i="7"/>
  <c r="DT167" i="7"/>
  <c r="DV166" i="7"/>
  <c r="BL166" i="7"/>
  <c r="AO168" i="3" s="1"/>
  <c r="BM166" i="7" s="1"/>
  <c r="DX165" i="7"/>
  <c r="DX163" i="7"/>
  <c r="BL162" i="7"/>
  <c r="AO164" i="3" s="1"/>
  <c r="BM162" i="7" s="1"/>
  <c r="DN162" i="7"/>
  <c r="BL182" i="7"/>
  <c r="AO184" i="3" s="1"/>
  <c r="BM182" i="7" s="1"/>
  <c r="DT181" i="7"/>
  <c r="DR180" i="7"/>
  <c r="DX179" i="7"/>
  <c r="DX177" i="7"/>
  <c r="BL174" i="7"/>
  <c r="AO176" i="3" s="1"/>
  <c r="DT173" i="7"/>
  <c r="DR172" i="7"/>
  <c r="DX193" i="7"/>
  <c r="DV192" i="7"/>
  <c r="BL192" i="7"/>
  <c r="AO194" i="3" s="1"/>
  <c r="BM192" i="7" s="1"/>
  <c r="DX191" i="7"/>
  <c r="DN190" i="7"/>
  <c r="DT187" i="7"/>
  <c r="DV186" i="7"/>
  <c r="BL186" i="7"/>
  <c r="AO188" i="3" s="1"/>
  <c r="BM186" i="7" s="1"/>
  <c r="DX185" i="7"/>
  <c r="DX183" i="7"/>
  <c r="BL203" i="7"/>
  <c r="AO205" i="3" s="1"/>
  <c r="BM203" i="7" s="1"/>
  <c r="DN203" i="7"/>
  <c r="DQ184" i="7"/>
  <c r="CQ203" i="7"/>
  <c r="AU205" i="3" s="1"/>
  <c r="CR203" i="7" s="1"/>
  <c r="S203" i="7"/>
  <c r="AD205" i="3" s="1"/>
  <c r="T203" i="7" s="1"/>
  <c r="DM203" i="7"/>
  <c r="DX155" i="7"/>
  <c r="DT155" i="7"/>
  <c r="DO155" i="7"/>
  <c r="DN155" i="7"/>
  <c r="CC155" i="7"/>
  <c r="AQ157" i="3" s="1"/>
  <c r="DF155" i="7" s="1"/>
  <c r="DS155" i="7"/>
  <c r="DR155" i="7"/>
  <c r="DQ155" i="7"/>
  <c r="AX155" i="7"/>
  <c r="AM157" i="3" s="1"/>
  <c r="AY155" i="7" s="1"/>
  <c r="DP155" i="7"/>
  <c r="DV155" i="7"/>
  <c r="BL155" i="7"/>
  <c r="AO157" i="3" s="1"/>
  <c r="BM155" i="7" s="1"/>
  <c r="DE155" i="7"/>
  <c r="AW157" i="3" s="1"/>
  <c r="DH155" i="7" s="1"/>
  <c r="AH155" i="7"/>
  <c r="AG157" i="3" s="1"/>
  <c r="AI155" i="7" s="1"/>
  <c r="DW155" i="7"/>
  <c r="DU155" i="7"/>
  <c r="CQ155" i="7"/>
  <c r="AU157" i="3" s="1"/>
  <c r="CR155" i="7" s="1"/>
  <c r="DM155" i="7"/>
  <c r="S155" i="7"/>
  <c r="AD157" i="3" s="1"/>
  <c r="T155" i="7" s="1"/>
  <c r="T35" i="10"/>
  <c r="V28" i="10"/>
  <c r="W28" i="10"/>
  <c r="P22" i="9"/>
  <c r="L22" i="9"/>
  <c r="H22" i="9"/>
  <c r="D22" i="9"/>
  <c r="T21" i="8"/>
  <c r="P21" i="8"/>
  <c r="L21" i="8"/>
  <c r="H21" i="8"/>
  <c r="T21" i="2"/>
  <c r="S21" i="2"/>
  <c r="R21" i="2"/>
  <c r="P21" i="2"/>
  <c r="O21" i="2"/>
  <c r="N21" i="2"/>
  <c r="L21" i="2"/>
  <c r="K21" i="2"/>
  <c r="J21" i="2"/>
  <c r="G21" i="2"/>
  <c r="H21" i="2"/>
  <c r="F21" i="2"/>
  <c r="BC7" i="9"/>
  <c r="AL7" i="9"/>
  <c r="U7" i="9"/>
  <c r="AJ43" i="9" s="1"/>
  <c r="BC6" i="9"/>
  <c r="AL6" i="9"/>
  <c r="U6" i="9"/>
  <c r="AK43" i="9"/>
  <c r="AC43" i="9"/>
  <c r="AB43" i="9"/>
  <c r="AA43" i="9"/>
  <c r="X43" i="9"/>
  <c r="W43" i="9"/>
  <c r="AK42" i="9"/>
  <c r="AI42" i="9"/>
  <c r="AG42" i="9"/>
  <c r="AF42" i="9"/>
  <c r="AC42" i="9"/>
  <c r="AB42" i="9"/>
  <c r="AA42" i="9"/>
  <c r="X42" i="9"/>
  <c r="W42" i="9"/>
  <c r="AK41" i="9"/>
  <c r="AI41" i="9"/>
  <c r="AG41" i="9"/>
  <c r="AF41" i="9"/>
  <c r="AC41" i="9"/>
  <c r="AB41" i="9"/>
  <c r="AA41" i="9"/>
  <c r="X41" i="9"/>
  <c r="W41" i="9"/>
  <c r="AK40" i="9"/>
  <c r="AI40" i="9"/>
  <c r="AG40" i="9"/>
  <c r="AF40" i="9"/>
  <c r="AC40" i="9"/>
  <c r="AB40" i="9"/>
  <c r="AA40" i="9"/>
  <c r="X40" i="9"/>
  <c r="W40" i="9"/>
  <c r="AK39" i="9"/>
  <c r="AI39" i="9"/>
  <c r="AG39" i="9"/>
  <c r="AF39" i="9"/>
  <c r="AC39" i="9"/>
  <c r="AB39" i="9"/>
  <c r="AA39" i="9"/>
  <c r="X39" i="9"/>
  <c r="W39" i="9"/>
  <c r="AK38" i="9"/>
  <c r="AI38" i="9"/>
  <c r="AG38" i="9"/>
  <c r="AF38" i="9"/>
  <c r="AC38" i="9"/>
  <c r="AB38" i="9"/>
  <c r="AA38" i="9"/>
  <c r="X38" i="9"/>
  <c r="W38" i="9"/>
  <c r="AK37" i="9"/>
  <c r="AI37" i="9"/>
  <c r="AG37" i="9"/>
  <c r="AF37" i="9"/>
  <c r="AC37" i="9"/>
  <c r="AB37" i="9"/>
  <c r="AA37" i="9"/>
  <c r="X37" i="9"/>
  <c r="W37" i="9"/>
  <c r="AK36" i="9"/>
  <c r="AI36" i="9"/>
  <c r="AG36" i="9"/>
  <c r="AF36" i="9"/>
  <c r="AC36" i="9"/>
  <c r="AB36" i="9"/>
  <c r="AA36" i="9"/>
  <c r="X36" i="9"/>
  <c r="W36" i="9"/>
  <c r="AK35" i="9"/>
  <c r="AI35" i="9"/>
  <c r="AG35" i="9"/>
  <c r="AF35" i="9"/>
  <c r="AC35" i="9"/>
  <c r="AB35" i="9"/>
  <c r="AA35" i="9"/>
  <c r="X35" i="9"/>
  <c r="AP35" i="9" s="1"/>
  <c r="W35" i="9"/>
  <c r="AK34" i="9"/>
  <c r="AI34" i="9"/>
  <c r="BA34" i="9" s="1"/>
  <c r="BS34" i="9" s="1"/>
  <c r="AG34" i="9"/>
  <c r="AF34" i="9"/>
  <c r="AX34" i="9" s="1"/>
  <c r="AC34" i="9"/>
  <c r="AB34" i="9"/>
  <c r="AT34" i="9" s="1"/>
  <c r="AA34" i="9"/>
  <c r="AS34" i="9" s="1"/>
  <c r="BK34" i="9" s="1"/>
  <c r="X34" i="9"/>
  <c r="AP34" i="9" s="1"/>
  <c r="W34" i="9"/>
  <c r="AO34" i="9" s="1"/>
  <c r="BG34" i="9" s="1"/>
  <c r="AK33" i="9"/>
  <c r="AI33" i="9"/>
  <c r="AG33" i="9"/>
  <c r="AF33" i="9"/>
  <c r="AX33" i="9" s="1"/>
  <c r="AC33" i="9"/>
  <c r="AB33" i="9"/>
  <c r="AT33" i="9" s="1"/>
  <c r="AA33" i="9"/>
  <c r="X33" i="9"/>
  <c r="AP33" i="9" s="1"/>
  <c r="W33" i="9"/>
  <c r="AK32" i="9"/>
  <c r="AI32" i="9"/>
  <c r="AG32" i="9"/>
  <c r="AF32" i="9"/>
  <c r="AX32" i="9" s="1"/>
  <c r="AC32" i="9"/>
  <c r="AB32" i="9"/>
  <c r="AT32" i="9" s="1"/>
  <c r="AA32" i="9"/>
  <c r="X32" i="9"/>
  <c r="AP32" i="9" s="1"/>
  <c r="W32" i="9"/>
  <c r="P43" i="9"/>
  <c r="P42" i="9"/>
  <c r="P41" i="9"/>
  <c r="P40" i="9"/>
  <c r="P39" i="9"/>
  <c r="P38" i="9"/>
  <c r="P37" i="9"/>
  <c r="P36" i="9"/>
  <c r="P35" i="9"/>
  <c r="P34" i="9"/>
  <c r="P33" i="9"/>
  <c r="P32" i="9"/>
  <c r="V17" i="2"/>
  <c r="V61" i="2"/>
  <c r="T87" i="2"/>
  <c r="S87" i="2"/>
  <c r="R87" i="2"/>
  <c r="T86" i="2"/>
  <c r="S86" i="2"/>
  <c r="R86" i="2"/>
  <c r="T85" i="2"/>
  <c r="S85" i="2"/>
  <c r="R85" i="2"/>
  <c r="T84" i="2"/>
  <c r="S84" i="2"/>
  <c r="R84" i="2"/>
  <c r="P87" i="2"/>
  <c r="O87" i="2"/>
  <c r="N87" i="2"/>
  <c r="P86" i="2"/>
  <c r="O86" i="2"/>
  <c r="N86" i="2"/>
  <c r="P85" i="2"/>
  <c r="O85" i="2"/>
  <c r="N85" i="2"/>
  <c r="P84" i="2"/>
  <c r="O84" i="2"/>
  <c r="N84" i="2"/>
  <c r="L87" i="2"/>
  <c r="K87" i="2"/>
  <c r="J87" i="2"/>
  <c r="L86" i="2"/>
  <c r="K86" i="2"/>
  <c r="J86" i="2"/>
  <c r="L85" i="2"/>
  <c r="K85" i="2"/>
  <c r="J85" i="2"/>
  <c r="L84" i="2"/>
  <c r="K84" i="2"/>
  <c r="J84" i="2"/>
  <c r="F85" i="2"/>
  <c r="G85" i="2"/>
  <c r="H85" i="2"/>
  <c r="F86" i="2"/>
  <c r="G86" i="2"/>
  <c r="H86" i="2"/>
  <c r="F87" i="2"/>
  <c r="G87" i="2"/>
  <c r="H87" i="2"/>
  <c r="G84" i="2"/>
  <c r="H84" i="2"/>
  <c r="F84" i="2"/>
  <c r="T100" i="2"/>
  <c r="S100" i="2"/>
  <c r="R100" i="2"/>
  <c r="P100" i="2"/>
  <c r="O100" i="2"/>
  <c r="N100" i="2"/>
  <c r="L100" i="2"/>
  <c r="K100" i="2"/>
  <c r="J100" i="2"/>
  <c r="F100" i="2"/>
  <c r="G100" i="2"/>
  <c r="H100" i="2"/>
  <c r="T99" i="2"/>
  <c r="S99" i="2"/>
  <c r="R99" i="2"/>
  <c r="T98" i="2"/>
  <c r="S98" i="2"/>
  <c r="R98" i="2"/>
  <c r="T97" i="2"/>
  <c r="S97" i="2"/>
  <c r="R97" i="2"/>
  <c r="T96" i="2"/>
  <c r="S96" i="2"/>
  <c r="R96" i="2"/>
  <c r="T95" i="2"/>
  <c r="S95" i="2"/>
  <c r="R95" i="2"/>
  <c r="T94" i="2"/>
  <c r="S94" i="2"/>
  <c r="R94" i="2"/>
  <c r="T93" i="2"/>
  <c r="S93" i="2"/>
  <c r="R93" i="2"/>
  <c r="T92" i="2"/>
  <c r="S92" i="2"/>
  <c r="R92" i="2"/>
  <c r="T91" i="2"/>
  <c r="S91" i="2"/>
  <c r="R91" i="2"/>
  <c r="T90" i="2"/>
  <c r="S90" i="2"/>
  <c r="R90" i="2"/>
  <c r="T89" i="2"/>
  <c r="S89" i="2"/>
  <c r="R89" i="2"/>
  <c r="P99" i="2"/>
  <c r="O99" i="2"/>
  <c r="N99" i="2"/>
  <c r="P98" i="2"/>
  <c r="O98" i="2"/>
  <c r="N98" i="2"/>
  <c r="P97" i="2"/>
  <c r="O97" i="2"/>
  <c r="N97" i="2"/>
  <c r="P96" i="2"/>
  <c r="O96" i="2"/>
  <c r="N96" i="2"/>
  <c r="P95" i="2"/>
  <c r="O95" i="2"/>
  <c r="N95" i="2"/>
  <c r="P94" i="2"/>
  <c r="O94" i="2"/>
  <c r="N94" i="2"/>
  <c r="P93" i="2"/>
  <c r="O93" i="2"/>
  <c r="N93" i="2"/>
  <c r="P92" i="2"/>
  <c r="O92" i="2"/>
  <c r="N92" i="2"/>
  <c r="P91" i="2"/>
  <c r="O91" i="2"/>
  <c r="N91" i="2"/>
  <c r="P90" i="2"/>
  <c r="O90" i="2"/>
  <c r="N90" i="2"/>
  <c r="P89" i="2"/>
  <c r="O89" i="2"/>
  <c r="N89" i="2"/>
  <c r="L99" i="2"/>
  <c r="K99" i="2"/>
  <c r="J99" i="2"/>
  <c r="L98" i="2"/>
  <c r="K98" i="2"/>
  <c r="J98" i="2"/>
  <c r="L97" i="2"/>
  <c r="K97" i="2"/>
  <c r="J97" i="2"/>
  <c r="L96" i="2"/>
  <c r="K96" i="2"/>
  <c r="J96" i="2"/>
  <c r="L95" i="2"/>
  <c r="K95" i="2"/>
  <c r="J95" i="2"/>
  <c r="L94" i="2"/>
  <c r="K94" i="2"/>
  <c r="J94" i="2"/>
  <c r="L93" i="2"/>
  <c r="K93" i="2"/>
  <c r="J93" i="2"/>
  <c r="L92" i="2"/>
  <c r="K92" i="2"/>
  <c r="J92" i="2"/>
  <c r="L91" i="2"/>
  <c r="K91" i="2"/>
  <c r="J91" i="2"/>
  <c r="L90" i="2"/>
  <c r="K90" i="2"/>
  <c r="J90" i="2"/>
  <c r="L89" i="2"/>
  <c r="K89" i="2"/>
  <c r="J89" i="2"/>
  <c r="F90" i="2"/>
  <c r="G90" i="2"/>
  <c r="H90" i="2"/>
  <c r="F91" i="2"/>
  <c r="G91" i="2"/>
  <c r="H91" i="2"/>
  <c r="F92" i="2"/>
  <c r="G92" i="2"/>
  <c r="H92" i="2"/>
  <c r="F93" i="2"/>
  <c r="G93" i="2"/>
  <c r="H93" i="2"/>
  <c r="F94" i="2"/>
  <c r="G94" i="2"/>
  <c r="H94" i="2"/>
  <c r="F95" i="2"/>
  <c r="G95" i="2"/>
  <c r="H95" i="2"/>
  <c r="F96" i="2"/>
  <c r="G96" i="2"/>
  <c r="H96" i="2"/>
  <c r="F97" i="2"/>
  <c r="G97" i="2"/>
  <c r="H97" i="2"/>
  <c r="F98" i="2"/>
  <c r="G98" i="2"/>
  <c r="H98" i="2"/>
  <c r="F99" i="2"/>
  <c r="G99" i="2"/>
  <c r="H99" i="2"/>
  <c r="G89" i="2"/>
  <c r="H89" i="2"/>
  <c r="F89" i="2"/>
  <c r="T81" i="2"/>
  <c r="S81" i="2"/>
  <c r="R81" i="2"/>
  <c r="T80" i="2"/>
  <c r="S80" i="2"/>
  <c r="R80" i="2"/>
  <c r="T79" i="2"/>
  <c r="S79" i="2"/>
  <c r="R79" i="2"/>
  <c r="T78" i="2"/>
  <c r="S78" i="2"/>
  <c r="R78" i="2"/>
  <c r="T77" i="2"/>
  <c r="S77" i="2"/>
  <c r="R77" i="2"/>
  <c r="T76" i="2"/>
  <c r="S76" i="2"/>
  <c r="R76" i="2"/>
  <c r="T75" i="2"/>
  <c r="S75" i="2"/>
  <c r="R75" i="2"/>
  <c r="T74" i="2"/>
  <c r="S74" i="2"/>
  <c r="R74" i="2"/>
  <c r="T44" i="2"/>
  <c r="S44" i="2"/>
  <c r="R44" i="2"/>
  <c r="T73" i="2"/>
  <c r="S73" i="2"/>
  <c r="R73" i="2"/>
  <c r="T72" i="2"/>
  <c r="S72" i="2"/>
  <c r="R72" i="2"/>
  <c r="T71" i="2"/>
  <c r="S71" i="2"/>
  <c r="R71" i="2"/>
  <c r="T70" i="2"/>
  <c r="S70" i="2"/>
  <c r="R70" i="2"/>
  <c r="T68" i="2"/>
  <c r="S68" i="2"/>
  <c r="R68" i="2"/>
  <c r="T67" i="2"/>
  <c r="S67" i="2"/>
  <c r="R67" i="2"/>
  <c r="T66" i="2"/>
  <c r="S66" i="2"/>
  <c r="R66" i="2"/>
  <c r="T65" i="2"/>
  <c r="S65" i="2"/>
  <c r="R65" i="2"/>
  <c r="T64" i="2"/>
  <c r="S64" i="2"/>
  <c r="R64" i="2"/>
  <c r="T63" i="2"/>
  <c r="S63" i="2"/>
  <c r="R63" i="2"/>
  <c r="T62" i="2"/>
  <c r="S62" i="2"/>
  <c r="R62" i="2"/>
  <c r="P81" i="2"/>
  <c r="O81" i="2"/>
  <c r="N81" i="2"/>
  <c r="P80" i="2"/>
  <c r="O80" i="2"/>
  <c r="N80" i="2"/>
  <c r="P79" i="2"/>
  <c r="O79" i="2"/>
  <c r="N79" i="2"/>
  <c r="P78" i="2"/>
  <c r="O78" i="2"/>
  <c r="N78" i="2"/>
  <c r="P77" i="2"/>
  <c r="O77" i="2"/>
  <c r="N77" i="2"/>
  <c r="P76" i="2"/>
  <c r="O76" i="2"/>
  <c r="N76" i="2"/>
  <c r="P75" i="2"/>
  <c r="O75" i="2"/>
  <c r="N75" i="2"/>
  <c r="P74" i="2"/>
  <c r="O74" i="2"/>
  <c r="N74" i="2"/>
  <c r="P44" i="2"/>
  <c r="O44" i="2"/>
  <c r="N44" i="2"/>
  <c r="P73" i="2"/>
  <c r="O73" i="2"/>
  <c r="N73" i="2"/>
  <c r="P72" i="2"/>
  <c r="O72" i="2"/>
  <c r="N72" i="2"/>
  <c r="P71" i="2"/>
  <c r="O71" i="2"/>
  <c r="N71" i="2"/>
  <c r="P70" i="2"/>
  <c r="O70" i="2"/>
  <c r="N70" i="2"/>
  <c r="P68" i="2"/>
  <c r="O68" i="2"/>
  <c r="N68" i="2"/>
  <c r="P67" i="2"/>
  <c r="O67" i="2"/>
  <c r="N67" i="2"/>
  <c r="P66" i="2"/>
  <c r="O66" i="2"/>
  <c r="N66" i="2"/>
  <c r="P65" i="2"/>
  <c r="O65" i="2"/>
  <c r="N65" i="2"/>
  <c r="P64" i="2"/>
  <c r="O64" i="2"/>
  <c r="N64" i="2"/>
  <c r="P63" i="2"/>
  <c r="O63" i="2"/>
  <c r="N63" i="2"/>
  <c r="P62" i="2"/>
  <c r="O62" i="2"/>
  <c r="N62" i="2"/>
  <c r="L81" i="2"/>
  <c r="K81" i="2"/>
  <c r="J81" i="2"/>
  <c r="L80" i="2"/>
  <c r="K80" i="2"/>
  <c r="J80" i="2"/>
  <c r="L79" i="2"/>
  <c r="K79" i="2"/>
  <c r="J79" i="2"/>
  <c r="L78" i="2"/>
  <c r="K78" i="2"/>
  <c r="J78" i="2"/>
  <c r="L77" i="2"/>
  <c r="K77" i="2"/>
  <c r="J77" i="2"/>
  <c r="L76" i="2"/>
  <c r="K76" i="2"/>
  <c r="J76" i="2"/>
  <c r="L75" i="2"/>
  <c r="K75" i="2"/>
  <c r="J75" i="2"/>
  <c r="L74" i="2"/>
  <c r="K74" i="2"/>
  <c r="J74" i="2"/>
  <c r="L44" i="2"/>
  <c r="K44" i="2"/>
  <c r="J44" i="2"/>
  <c r="L73" i="2"/>
  <c r="K73" i="2"/>
  <c r="J73" i="2"/>
  <c r="L72" i="2"/>
  <c r="K72" i="2"/>
  <c r="J72" i="2"/>
  <c r="L71" i="2"/>
  <c r="K71" i="2"/>
  <c r="J71" i="2"/>
  <c r="L70" i="2"/>
  <c r="K70" i="2"/>
  <c r="J70" i="2"/>
  <c r="L68" i="2"/>
  <c r="K68" i="2"/>
  <c r="J68" i="2"/>
  <c r="L67" i="2"/>
  <c r="K67" i="2"/>
  <c r="J67" i="2"/>
  <c r="L66" i="2"/>
  <c r="K66" i="2"/>
  <c r="J66" i="2"/>
  <c r="L65" i="2"/>
  <c r="K65" i="2"/>
  <c r="J65" i="2"/>
  <c r="L64" i="2"/>
  <c r="K64" i="2"/>
  <c r="J64" i="2"/>
  <c r="L63" i="2"/>
  <c r="K63" i="2"/>
  <c r="J63" i="2"/>
  <c r="L62" i="2"/>
  <c r="K62" i="2"/>
  <c r="J62" i="2"/>
  <c r="G62" i="2"/>
  <c r="H62" i="2"/>
  <c r="G63" i="2"/>
  <c r="H63" i="2"/>
  <c r="G64" i="2"/>
  <c r="H64" i="2"/>
  <c r="G65" i="2"/>
  <c r="H65" i="2"/>
  <c r="G66" i="2"/>
  <c r="H66" i="2"/>
  <c r="G67" i="2"/>
  <c r="H67" i="2"/>
  <c r="G68" i="2"/>
  <c r="H68" i="2"/>
  <c r="G70" i="2"/>
  <c r="H70" i="2"/>
  <c r="G71" i="2"/>
  <c r="H71" i="2"/>
  <c r="G72" i="2"/>
  <c r="H72" i="2"/>
  <c r="G73" i="2"/>
  <c r="H73" i="2"/>
  <c r="G44" i="2"/>
  <c r="H44" i="2"/>
  <c r="G74" i="2"/>
  <c r="H74" i="2"/>
  <c r="G75" i="2"/>
  <c r="H75" i="2"/>
  <c r="G76" i="2"/>
  <c r="H76" i="2"/>
  <c r="G77" i="2"/>
  <c r="H77" i="2"/>
  <c r="G78" i="2"/>
  <c r="H78" i="2"/>
  <c r="G79" i="2"/>
  <c r="H79" i="2"/>
  <c r="G80" i="2"/>
  <c r="H80" i="2"/>
  <c r="G81" i="2"/>
  <c r="H81" i="2"/>
  <c r="F63" i="2"/>
  <c r="F64" i="2"/>
  <c r="F65" i="2"/>
  <c r="F66" i="2"/>
  <c r="F67" i="2"/>
  <c r="F68" i="2"/>
  <c r="F70" i="2"/>
  <c r="F71" i="2"/>
  <c r="F72" i="2"/>
  <c r="F73" i="2"/>
  <c r="F44" i="2"/>
  <c r="F74" i="2"/>
  <c r="F75" i="2"/>
  <c r="F76" i="2"/>
  <c r="F77" i="2"/>
  <c r="F78" i="2"/>
  <c r="F79" i="2"/>
  <c r="F80" i="2"/>
  <c r="F81" i="2"/>
  <c r="F62" i="2"/>
  <c r="T60" i="2"/>
  <c r="S60" i="2"/>
  <c r="R60" i="2"/>
  <c r="T59" i="2"/>
  <c r="S59" i="2"/>
  <c r="R59" i="2"/>
  <c r="T58" i="2"/>
  <c r="S58" i="2"/>
  <c r="R58" i="2"/>
  <c r="T57" i="2"/>
  <c r="S57" i="2"/>
  <c r="R57" i="2"/>
  <c r="T56" i="2"/>
  <c r="S56" i="2"/>
  <c r="R56" i="2"/>
  <c r="T55" i="2"/>
  <c r="S55" i="2"/>
  <c r="R55" i="2"/>
  <c r="T54" i="2"/>
  <c r="S54" i="2"/>
  <c r="R54" i="2"/>
  <c r="P60" i="2"/>
  <c r="O60" i="2"/>
  <c r="N60" i="2"/>
  <c r="P59" i="2"/>
  <c r="O59" i="2"/>
  <c r="N59" i="2"/>
  <c r="P58" i="2"/>
  <c r="O58" i="2"/>
  <c r="N58" i="2"/>
  <c r="P57" i="2"/>
  <c r="O57" i="2"/>
  <c r="N57" i="2"/>
  <c r="P56" i="2"/>
  <c r="O56" i="2"/>
  <c r="N56" i="2"/>
  <c r="P55" i="2"/>
  <c r="O55" i="2"/>
  <c r="N55" i="2"/>
  <c r="P54" i="2"/>
  <c r="O54" i="2"/>
  <c r="N54" i="2"/>
  <c r="L60" i="2"/>
  <c r="K60" i="2"/>
  <c r="J60" i="2"/>
  <c r="L59" i="2"/>
  <c r="K59" i="2"/>
  <c r="J59" i="2"/>
  <c r="L58" i="2"/>
  <c r="K58" i="2"/>
  <c r="J58" i="2"/>
  <c r="L57" i="2"/>
  <c r="K57" i="2"/>
  <c r="J57" i="2"/>
  <c r="L56" i="2"/>
  <c r="K56" i="2"/>
  <c r="J56" i="2"/>
  <c r="L55" i="2"/>
  <c r="K55" i="2"/>
  <c r="J55" i="2"/>
  <c r="L54" i="2"/>
  <c r="K54" i="2"/>
  <c r="J54" i="2"/>
  <c r="G54" i="2"/>
  <c r="H54" i="2"/>
  <c r="G55" i="2"/>
  <c r="H55" i="2"/>
  <c r="G56" i="2"/>
  <c r="H56" i="2"/>
  <c r="G57" i="2"/>
  <c r="H57" i="2"/>
  <c r="G58" i="2"/>
  <c r="H58" i="2"/>
  <c r="G59" i="2"/>
  <c r="H59" i="2"/>
  <c r="G60" i="2"/>
  <c r="H60" i="2"/>
  <c r="F55" i="2"/>
  <c r="F56" i="2"/>
  <c r="F57" i="2"/>
  <c r="F58" i="2"/>
  <c r="F59" i="2"/>
  <c r="F60" i="2"/>
  <c r="F54" i="2"/>
  <c r="T52" i="2"/>
  <c r="S52" i="2"/>
  <c r="R52" i="2"/>
  <c r="T51" i="2"/>
  <c r="S51" i="2"/>
  <c r="R51" i="2"/>
  <c r="T50" i="2"/>
  <c r="S50" i="2"/>
  <c r="R50" i="2"/>
  <c r="T49" i="2"/>
  <c r="S49" i="2"/>
  <c r="R49" i="2"/>
  <c r="T48" i="2"/>
  <c r="S48" i="2"/>
  <c r="R48" i="2"/>
  <c r="T47" i="2"/>
  <c r="S47" i="2"/>
  <c r="R47" i="2"/>
  <c r="P52" i="2"/>
  <c r="O52" i="2"/>
  <c r="N52" i="2"/>
  <c r="P51" i="2"/>
  <c r="O51" i="2"/>
  <c r="N51" i="2"/>
  <c r="P50" i="2"/>
  <c r="O50" i="2"/>
  <c r="N50" i="2"/>
  <c r="P49" i="2"/>
  <c r="O49" i="2"/>
  <c r="N49" i="2"/>
  <c r="P48" i="2"/>
  <c r="O48" i="2"/>
  <c r="N48" i="2"/>
  <c r="P47" i="2"/>
  <c r="O47" i="2"/>
  <c r="N47" i="2"/>
  <c r="L52" i="2"/>
  <c r="K52" i="2"/>
  <c r="J52" i="2"/>
  <c r="L51" i="2"/>
  <c r="K51" i="2"/>
  <c r="J51" i="2"/>
  <c r="L50" i="2"/>
  <c r="K50" i="2"/>
  <c r="J50" i="2"/>
  <c r="L49" i="2"/>
  <c r="K49" i="2"/>
  <c r="J49" i="2"/>
  <c r="L48" i="2"/>
  <c r="K48" i="2"/>
  <c r="J48" i="2"/>
  <c r="L47" i="2"/>
  <c r="K47" i="2"/>
  <c r="J47" i="2"/>
  <c r="G47" i="2"/>
  <c r="H47" i="2"/>
  <c r="G48" i="2"/>
  <c r="H48" i="2"/>
  <c r="G49" i="2"/>
  <c r="H49" i="2"/>
  <c r="G50" i="2"/>
  <c r="H50" i="2"/>
  <c r="G51" i="2"/>
  <c r="H51" i="2"/>
  <c r="G52" i="2"/>
  <c r="H52" i="2"/>
  <c r="F48" i="2"/>
  <c r="F49" i="2"/>
  <c r="F50" i="2"/>
  <c r="F51" i="2"/>
  <c r="F52" i="2"/>
  <c r="F47" i="2"/>
  <c r="D68" i="10"/>
  <c r="T68" i="10" s="1"/>
  <c r="D69" i="10"/>
  <c r="D70" i="10"/>
  <c r="D72" i="10"/>
  <c r="D73" i="10"/>
  <c r="D74" i="10"/>
  <c r="D75" i="10"/>
  <c r="P83" i="10"/>
  <c r="L83" i="10"/>
  <c r="H83" i="10"/>
  <c r="D83" i="10"/>
  <c r="P82" i="10"/>
  <c r="L82" i="10"/>
  <c r="H82" i="10"/>
  <c r="D82" i="10"/>
  <c r="P81" i="10"/>
  <c r="L81" i="10"/>
  <c r="H81" i="10"/>
  <c r="D81" i="10"/>
  <c r="P80" i="10"/>
  <c r="L80" i="10"/>
  <c r="H80" i="10"/>
  <c r="D80" i="10"/>
  <c r="P79" i="10"/>
  <c r="L79" i="10"/>
  <c r="H79" i="10"/>
  <c r="D79" i="10"/>
  <c r="P78" i="10"/>
  <c r="L78" i="10"/>
  <c r="H78" i="10"/>
  <c r="D78" i="10"/>
  <c r="P77" i="10"/>
  <c r="L77" i="10"/>
  <c r="H77" i="10"/>
  <c r="D77" i="10"/>
  <c r="P76" i="10"/>
  <c r="L76" i="10"/>
  <c r="H76" i="10"/>
  <c r="D76" i="10"/>
  <c r="P46" i="10"/>
  <c r="L46" i="10"/>
  <c r="H46" i="10"/>
  <c r="D46" i="10"/>
  <c r="P75" i="10"/>
  <c r="L75" i="10"/>
  <c r="P74" i="10"/>
  <c r="L74" i="10"/>
  <c r="P73" i="10"/>
  <c r="L73" i="10"/>
  <c r="P72" i="10"/>
  <c r="L72" i="10"/>
  <c r="P70" i="10"/>
  <c r="L70" i="10"/>
  <c r="L69" i="10"/>
  <c r="P67" i="10"/>
  <c r="L67" i="10"/>
  <c r="H67" i="10"/>
  <c r="D67" i="10"/>
  <c r="P66" i="10"/>
  <c r="L66" i="10"/>
  <c r="H66" i="10"/>
  <c r="D66" i="10"/>
  <c r="P65" i="10"/>
  <c r="L65" i="10"/>
  <c r="H65" i="10"/>
  <c r="D65" i="10"/>
  <c r="P64" i="10"/>
  <c r="L64" i="10"/>
  <c r="H64" i="10"/>
  <c r="D64" i="10"/>
  <c r="S63" i="10"/>
  <c r="R63" i="10"/>
  <c r="Q63" i="10"/>
  <c r="O63" i="10"/>
  <c r="N63" i="10"/>
  <c r="M63" i="10"/>
  <c r="K63" i="10"/>
  <c r="J63" i="10"/>
  <c r="I63" i="10"/>
  <c r="G63" i="10"/>
  <c r="F63" i="10"/>
  <c r="E63" i="10"/>
  <c r="P62" i="10"/>
  <c r="L62" i="10"/>
  <c r="H62" i="10"/>
  <c r="D62" i="10"/>
  <c r="P61" i="10"/>
  <c r="L61" i="10"/>
  <c r="H61" i="10"/>
  <c r="D61" i="10"/>
  <c r="P60" i="10"/>
  <c r="L60" i="10"/>
  <c r="H60" i="10"/>
  <c r="D60" i="10"/>
  <c r="P59" i="10"/>
  <c r="L59" i="10"/>
  <c r="H59" i="10"/>
  <c r="D59" i="10"/>
  <c r="P58" i="10"/>
  <c r="L58" i="10"/>
  <c r="H58" i="10"/>
  <c r="D58" i="10"/>
  <c r="P57" i="10"/>
  <c r="L57" i="10"/>
  <c r="H57" i="10"/>
  <c r="D57" i="10"/>
  <c r="P56" i="10"/>
  <c r="L56" i="10"/>
  <c r="H56" i="10"/>
  <c r="D56" i="10"/>
  <c r="S55" i="10"/>
  <c r="R55" i="10"/>
  <c r="Q55" i="10"/>
  <c r="O55" i="10"/>
  <c r="N55" i="10"/>
  <c r="M55" i="10"/>
  <c r="K55" i="10"/>
  <c r="J55" i="10"/>
  <c r="I55" i="10"/>
  <c r="G55" i="10"/>
  <c r="F55" i="10"/>
  <c r="E55" i="10"/>
  <c r="P54" i="10"/>
  <c r="L54" i="10"/>
  <c r="H54" i="10"/>
  <c r="D54" i="10"/>
  <c r="P53" i="10"/>
  <c r="L53" i="10"/>
  <c r="H53" i="10"/>
  <c r="D53" i="10"/>
  <c r="P52" i="10"/>
  <c r="L52" i="10"/>
  <c r="H52" i="10"/>
  <c r="D52" i="10"/>
  <c r="P51" i="10"/>
  <c r="L51" i="10"/>
  <c r="H51" i="10"/>
  <c r="D51" i="10"/>
  <c r="P50" i="10"/>
  <c r="L50" i="10"/>
  <c r="H50" i="10"/>
  <c r="D50" i="10"/>
  <c r="P49" i="10"/>
  <c r="L49" i="10"/>
  <c r="H49" i="10"/>
  <c r="D49" i="10"/>
  <c r="S48" i="10"/>
  <c r="R48" i="10"/>
  <c r="Q48" i="10"/>
  <c r="O48" i="10"/>
  <c r="N48" i="10"/>
  <c r="M48" i="10"/>
  <c r="K48" i="10"/>
  <c r="J48" i="10"/>
  <c r="I48" i="10"/>
  <c r="G48" i="10"/>
  <c r="F48" i="10"/>
  <c r="E48" i="10"/>
  <c r="T45" i="2"/>
  <c r="S45" i="2"/>
  <c r="R45" i="2"/>
  <c r="T43" i="2"/>
  <c r="S43" i="2"/>
  <c r="R43" i="2"/>
  <c r="T42" i="2"/>
  <c r="S42" i="2"/>
  <c r="R42" i="2"/>
  <c r="T41" i="2"/>
  <c r="S41" i="2"/>
  <c r="R41" i="2"/>
  <c r="P45" i="2"/>
  <c r="O45" i="2"/>
  <c r="N45" i="2"/>
  <c r="P43" i="2"/>
  <c r="O43" i="2"/>
  <c r="N43" i="2"/>
  <c r="P42" i="2"/>
  <c r="O42" i="2"/>
  <c r="N42" i="2"/>
  <c r="P41" i="2"/>
  <c r="O41" i="2"/>
  <c r="N41" i="2"/>
  <c r="L45" i="2"/>
  <c r="K45" i="2"/>
  <c r="J45" i="2"/>
  <c r="L43" i="2"/>
  <c r="K43" i="2"/>
  <c r="J43" i="2"/>
  <c r="L42" i="2"/>
  <c r="K42" i="2"/>
  <c r="J42" i="2"/>
  <c r="L41" i="2"/>
  <c r="K41" i="2"/>
  <c r="J41" i="2"/>
  <c r="G41" i="2"/>
  <c r="H41" i="2"/>
  <c r="G42" i="2"/>
  <c r="H42" i="2"/>
  <c r="G43" i="2"/>
  <c r="H43" i="2"/>
  <c r="G45" i="2"/>
  <c r="H45" i="2"/>
  <c r="F43" i="2"/>
  <c r="F45" i="2"/>
  <c r="F42" i="2"/>
  <c r="F41" i="2"/>
  <c r="T39" i="2"/>
  <c r="S39" i="2"/>
  <c r="R39" i="2"/>
  <c r="T37" i="2"/>
  <c r="S37" i="2"/>
  <c r="R37" i="2"/>
  <c r="T36" i="2"/>
  <c r="S36" i="2"/>
  <c r="R36" i="2"/>
  <c r="T35" i="2"/>
  <c r="S35" i="2"/>
  <c r="R35" i="2"/>
  <c r="T34" i="2"/>
  <c r="S34" i="2"/>
  <c r="R34" i="2"/>
  <c r="T33" i="2"/>
  <c r="S33" i="2"/>
  <c r="R33" i="2"/>
  <c r="P39" i="2"/>
  <c r="O39" i="2"/>
  <c r="N39" i="2"/>
  <c r="P37" i="2"/>
  <c r="O37" i="2"/>
  <c r="N37" i="2"/>
  <c r="P36" i="2"/>
  <c r="O36" i="2"/>
  <c r="N36" i="2"/>
  <c r="P35" i="2"/>
  <c r="O35" i="2"/>
  <c r="N35" i="2"/>
  <c r="P34" i="2"/>
  <c r="O34" i="2"/>
  <c r="N34" i="2"/>
  <c r="P33" i="2"/>
  <c r="O33" i="2"/>
  <c r="N33" i="2"/>
  <c r="L39" i="2"/>
  <c r="K39" i="2"/>
  <c r="J39" i="2"/>
  <c r="L37" i="2"/>
  <c r="K37" i="2"/>
  <c r="J37" i="2"/>
  <c r="L36" i="2"/>
  <c r="K36" i="2"/>
  <c r="J36" i="2"/>
  <c r="L35" i="2"/>
  <c r="K35" i="2"/>
  <c r="J35" i="2"/>
  <c r="L34" i="2"/>
  <c r="K34" i="2"/>
  <c r="J34" i="2"/>
  <c r="L33" i="2"/>
  <c r="K33" i="2"/>
  <c r="J33" i="2"/>
  <c r="S16" i="10"/>
  <c r="T38" i="2" s="1"/>
  <c r="R16" i="10"/>
  <c r="S38" i="2" s="1"/>
  <c r="Q16" i="10"/>
  <c r="O16" i="10"/>
  <c r="P38" i="2" s="1"/>
  <c r="N16" i="10"/>
  <c r="O38" i="2" s="1"/>
  <c r="M16" i="10"/>
  <c r="K16" i="10"/>
  <c r="L38" i="2" s="1"/>
  <c r="J16" i="10"/>
  <c r="K38" i="2" s="1"/>
  <c r="I16" i="10"/>
  <c r="J38" i="2" s="1"/>
  <c r="P17" i="10"/>
  <c r="P18" i="10"/>
  <c r="P19" i="10"/>
  <c r="P20" i="10"/>
  <c r="P22" i="10"/>
  <c r="P23" i="10"/>
  <c r="P24" i="10"/>
  <c r="P25" i="10"/>
  <c r="P26" i="10"/>
  <c r="P27" i="10"/>
  <c r="P29" i="10"/>
  <c r="L17" i="10"/>
  <c r="L18" i="10"/>
  <c r="L19" i="10"/>
  <c r="L20" i="10"/>
  <c r="L22" i="10"/>
  <c r="L23" i="10"/>
  <c r="L24" i="10"/>
  <c r="L25" i="10"/>
  <c r="L26" i="10"/>
  <c r="L27" i="10"/>
  <c r="L29" i="10"/>
  <c r="H17" i="10"/>
  <c r="H18" i="10"/>
  <c r="H19" i="10"/>
  <c r="H20" i="10"/>
  <c r="H22" i="10"/>
  <c r="H23" i="10"/>
  <c r="H24" i="10"/>
  <c r="H25" i="10"/>
  <c r="H26" i="10"/>
  <c r="H27" i="10"/>
  <c r="H29" i="10"/>
  <c r="D17" i="10"/>
  <c r="D18" i="10"/>
  <c r="D19" i="10"/>
  <c r="D20" i="10"/>
  <c r="D22" i="10"/>
  <c r="D23" i="10"/>
  <c r="D24" i="10"/>
  <c r="D25" i="10"/>
  <c r="D26" i="10"/>
  <c r="D27" i="10"/>
  <c r="F16" i="10"/>
  <c r="G38" i="2" s="1"/>
  <c r="G16" i="10"/>
  <c r="H38" i="2" s="1"/>
  <c r="E16" i="10"/>
  <c r="F38" i="2" s="1"/>
  <c r="G33" i="2"/>
  <c r="H33" i="2"/>
  <c r="G34" i="2"/>
  <c r="H34" i="2"/>
  <c r="G35" i="2"/>
  <c r="H35" i="2"/>
  <c r="G36" i="2"/>
  <c r="H36" i="2"/>
  <c r="G37" i="2"/>
  <c r="H37" i="2"/>
  <c r="G39" i="2"/>
  <c r="H39" i="2"/>
  <c r="F39" i="2"/>
  <c r="F36" i="2"/>
  <c r="F37" i="2"/>
  <c r="F35" i="2"/>
  <c r="F34" i="2"/>
  <c r="F33" i="2"/>
  <c r="Y32" i="9" l="1"/>
  <c r="AE32" i="9"/>
  <c r="AJ32" i="9"/>
  <c r="BB32" i="9" s="1"/>
  <c r="Y33" i="9"/>
  <c r="AE33" i="9"/>
  <c r="AJ33" i="9"/>
  <c r="BB33" i="9" s="1"/>
  <c r="Y34" i="9"/>
  <c r="AE34" i="9"/>
  <c r="AW34" i="9" s="1"/>
  <c r="BO34" i="9" s="1"/>
  <c r="AJ34" i="9"/>
  <c r="BB34" i="9" s="1"/>
  <c r="Y35" i="9"/>
  <c r="AE35" i="9"/>
  <c r="AW35" i="9" s="1"/>
  <c r="BO35" i="9" s="1"/>
  <c r="AJ35" i="9"/>
  <c r="BB35" i="9" s="1"/>
  <c r="Y36" i="9"/>
  <c r="AE36" i="9"/>
  <c r="AJ36" i="9"/>
  <c r="BB36" i="9" s="1"/>
  <c r="Y37" i="9"/>
  <c r="AE37" i="9"/>
  <c r="AW37" i="9" s="1"/>
  <c r="BO37" i="9" s="1"/>
  <c r="AJ37" i="9"/>
  <c r="BB37" i="9" s="1"/>
  <c r="Y38" i="9"/>
  <c r="AE38" i="9"/>
  <c r="AW38" i="9" s="1"/>
  <c r="BO38" i="9" s="1"/>
  <c r="AJ38" i="9"/>
  <c r="BB38" i="9" s="1"/>
  <c r="Y39" i="9"/>
  <c r="AE39" i="9"/>
  <c r="AW39" i="9" s="1"/>
  <c r="BO39" i="9" s="1"/>
  <c r="AJ39" i="9"/>
  <c r="Y40" i="9"/>
  <c r="AE40" i="9"/>
  <c r="AJ40" i="9"/>
  <c r="BB40" i="9" s="1"/>
  <c r="Y41" i="9"/>
  <c r="AE41" i="9"/>
  <c r="AW41" i="9" s="1"/>
  <c r="BO41" i="9" s="1"/>
  <c r="AJ41" i="9"/>
  <c r="BB41" i="9" s="1"/>
  <c r="Y42" i="9"/>
  <c r="AE42" i="9"/>
  <c r="AW42" i="9" s="1"/>
  <c r="BO42" i="9" s="1"/>
  <c r="AJ42" i="9"/>
  <c r="BB42" i="9" s="1"/>
  <c r="Y43" i="9"/>
  <c r="AE43" i="9"/>
  <c r="AW43" i="9" s="1"/>
  <c r="BO43" i="9" s="1"/>
  <c r="DZ164" i="7"/>
  <c r="DZ176" i="7"/>
  <c r="DZ182" i="7"/>
  <c r="DZ169" i="7"/>
  <c r="DZ173" i="7"/>
  <c r="DZ187" i="7"/>
  <c r="DZ178" i="7"/>
  <c r="DZ174" i="7"/>
  <c r="DZ163" i="7"/>
  <c r="DZ171" i="7"/>
  <c r="DZ166" i="7"/>
  <c r="DZ167" i="7"/>
  <c r="DZ184" i="7"/>
  <c r="DZ189" i="7"/>
  <c r="DZ190" i="7"/>
  <c r="DZ172" i="7"/>
  <c r="DZ162" i="7"/>
  <c r="DZ203" i="7"/>
  <c r="DZ168" i="7"/>
  <c r="DZ191" i="7"/>
  <c r="DZ186" i="7"/>
  <c r="DZ180" i="7"/>
  <c r="DZ188" i="7"/>
  <c r="DZ165" i="7"/>
  <c r="DY203" i="7"/>
  <c r="DZ183" i="7"/>
  <c r="DZ157" i="7"/>
  <c r="DZ192" i="7"/>
  <c r="DZ170" i="7"/>
  <c r="DZ155" i="7"/>
  <c r="DZ175" i="7"/>
  <c r="DZ160" i="7"/>
  <c r="DZ159" i="7"/>
  <c r="DZ185" i="7"/>
  <c r="DZ179" i="7"/>
  <c r="DZ156" i="7"/>
  <c r="DZ177" i="7"/>
  <c r="DZ158" i="7"/>
  <c r="DZ161" i="7"/>
  <c r="DZ193" i="7"/>
  <c r="BC176" i="3"/>
  <c r="BM174" i="7"/>
  <c r="BC167" i="3"/>
  <c r="AY165" i="7"/>
  <c r="BC171" i="3"/>
  <c r="AY169" i="7"/>
  <c r="BC170" i="3"/>
  <c r="AY168" i="7"/>
  <c r="BC159" i="3"/>
  <c r="BM157" i="7"/>
  <c r="BC183" i="3"/>
  <c r="DF181" i="7"/>
  <c r="DZ181" i="7" s="1"/>
  <c r="BC186" i="3"/>
  <c r="BC180" i="3"/>
  <c r="DY171" i="7"/>
  <c r="BC195" i="3"/>
  <c r="DY176" i="7"/>
  <c r="DY158" i="7"/>
  <c r="EA158" i="7" s="1"/>
  <c r="BC162" i="3"/>
  <c r="BC188" i="3"/>
  <c r="BC182" i="3"/>
  <c r="BC169" i="3"/>
  <c r="DY184" i="7"/>
  <c r="DY182" i="7"/>
  <c r="BC160" i="3"/>
  <c r="DY160" i="7"/>
  <c r="BC185" i="3"/>
  <c r="DY172" i="7"/>
  <c r="EA172" i="7" s="1"/>
  <c r="DY180" i="7"/>
  <c r="DY190" i="7"/>
  <c r="BC194" i="3"/>
  <c r="DY170" i="7"/>
  <c r="DY173" i="7"/>
  <c r="EA173" i="7" s="1"/>
  <c r="DY177" i="7"/>
  <c r="BC181" i="3"/>
  <c r="DY181" i="7"/>
  <c r="BC163" i="3"/>
  <c r="DY163" i="7"/>
  <c r="BC158" i="3"/>
  <c r="BC189" i="3"/>
  <c r="DY193" i="7"/>
  <c r="DY165" i="7"/>
  <c r="BC166" i="3"/>
  <c r="BC168" i="3"/>
  <c r="DY168" i="7"/>
  <c r="BC172" i="3"/>
  <c r="BC193" i="3"/>
  <c r="BC179" i="3"/>
  <c r="DY179" i="7"/>
  <c r="DY187" i="7"/>
  <c r="EA187" i="7" s="1"/>
  <c r="DY186" i="7"/>
  <c r="DY162" i="7"/>
  <c r="DY159" i="7"/>
  <c r="EA159" i="7" s="1"/>
  <c r="BC184" i="3"/>
  <c r="DY166" i="7"/>
  <c r="EA166" i="7" s="1"/>
  <c r="DY191" i="7"/>
  <c r="EA191" i="7" s="1"/>
  <c r="BC177" i="3"/>
  <c r="DY174" i="7"/>
  <c r="BC161" i="3"/>
  <c r="BC173" i="3"/>
  <c r="BC178" i="3"/>
  <c r="DY178" i="7"/>
  <c r="DY189" i="7"/>
  <c r="DY175" i="7"/>
  <c r="BC165" i="3"/>
  <c r="DY156" i="7"/>
  <c r="BC187" i="3"/>
  <c r="DY167" i="7"/>
  <c r="EA167" i="7" s="1"/>
  <c r="DY164" i="7"/>
  <c r="EA164" i="7" s="1"/>
  <c r="DY183" i="7"/>
  <c r="EA183" i="7" s="1"/>
  <c r="DY185" i="7"/>
  <c r="DY188" i="7"/>
  <c r="BC174" i="3"/>
  <c r="BC164" i="3"/>
  <c r="DY157" i="7"/>
  <c r="EA157" i="7" s="1"/>
  <c r="BC191" i="3"/>
  <c r="DY169" i="7"/>
  <c r="BC192" i="3"/>
  <c r="DY192" i="7"/>
  <c r="DY210" i="7"/>
  <c r="EA210" i="7" s="1"/>
  <c r="BC175" i="3"/>
  <c r="DY161" i="7"/>
  <c r="BC190" i="3"/>
  <c r="BC157" i="3"/>
  <c r="DY155" i="7"/>
  <c r="T27" i="10"/>
  <c r="T23" i="10"/>
  <c r="T18" i="10"/>
  <c r="M21" i="2"/>
  <c r="T26" i="10"/>
  <c r="T22" i="10"/>
  <c r="T17" i="10"/>
  <c r="T25" i="10"/>
  <c r="T20" i="10"/>
  <c r="T24" i="10"/>
  <c r="T19" i="10"/>
  <c r="AG43" i="9"/>
  <c r="AF43" i="9"/>
  <c r="T75" i="10"/>
  <c r="I54" i="2"/>
  <c r="I58" i="2"/>
  <c r="M55" i="2"/>
  <c r="AO35" i="9"/>
  <c r="BG35" i="9" s="1"/>
  <c r="AT35" i="9"/>
  <c r="AT36" i="9"/>
  <c r="AO37" i="9"/>
  <c r="BG37" i="9" s="1"/>
  <c r="AT37" i="9"/>
  <c r="AO38" i="9"/>
  <c r="BG38" i="9" s="1"/>
  <c r="AT38" i="9"/>
  <c r="AO39" i="9"/>
  <c r="BG39" i="9" s="1"/>
  <c r="AT40" i="9"/>
  <c r="AO41" i="9"/>
  <c r="BG41" i="9" s="1"/>
  <c r="AT41" i="9"/>
  <c r="AT42" i="9"/>
  <c r="BA35" i="9"/>
  <c r="BS35" i="9" s="1"/>
  <c r="AP36" i="9"/>
  <c r="AP37" i="9"/>
  <c r="BA37" i="9"/>
  <c r="BS37" i="9" s="1"/>
  <c r="AP38" i="9"/>
  <c r="BA38" i="9"/>
  <c r="BS38" i="9" s="1"/>
  <c r="AP39" i="9"/>
  <c r="BA39" i="9"/>
  <c r="BS39" i="9" s="1"/>
  <c r="AP40" i="9"/>
  <c r="AP41" i="9"/>
  <c r="BA41" i="9"/>
  <c r="BS41" i="9" s="1"/>
  <c r="AP42" i="9"/>
  <c r="BA42" i="9"/>
  <c r="BS42" i="9" s="1"/>
  <c r="Q21" i="2"/>
  <c r="E44" i="2"/>
  <c r="E70" i="2"/>
  <c r="K61" i="2"/>
  <c r="L61" i="2"/>
  <c r="AS35" i="9"/>
  <c r="BK35" i="9" s="1"/>
  <c r="AX35" i="9"/>
  <c r="AX36" i="9"/>
  <c r="AS37" i="9"/>
  <c r="BK37" i="9" s="1"/>
  <c r="AX37" i="9"/>
  <c r="AX38" i="9"/>
  <c r="AS39" i="9"/>
  <c r="BK39" i="9" s="1"/>
  <c r="AD39" i="9"/>
  <c r="AV39" i="9" s="1"/>
  <c r="AX40" i="9"/>
  <c r="AS41" i="9"/>
  <c r="BK41" i="9" s="1"/>
  <c r="AX41" i="9"/>
  <c r="AS42" i="9"/>
  <c r="BK42" i="9" s="1"/>
  <c r="AX42" i="9"/>
  <c r="H55" i="10"/>
  <c r="P16" i="10"/>
  <c r="P48" i="10"/>
  <c r="T78" i="10"/>
  <c r="T83" i="10"/>
  <c r="I49" i="2"/>
  <c r="M47" i="2"/>
  <c r="M51" i="2"/>
  <c r="Q49" i="2"/>
  <c r="E72" i="2"/>
  <c r="E67" i="2"/>
  <c r="I63" i="2"/>
  <c r="I67" i="2"/>
  <c r="I72" i="2"/>
  <c r="I75" i="2"/>
  <c r="I79" i="2"/>
  <c r="M63" i="2"/>
  <c r="M67" i="2"/>
  <c r="M72" i="2"/>
  <c r="M75" i="2"/>
  <c r="Q63" i="2"/>
  <c r="Q67" i="2"/>
  <c r="Q72" i="2"/>
  <c r="Q75" i="2"/>
  <c r="R88" i="2"/>
  <c r="S88" i="2"/>
  <c r="AH32" i="9"/>
  <c r="AZ32" i="9" s="1"/>
  <c r="AH33" i="9"/>
  <c r="AZ33" i="9" s="1"/>
  <c r="AH34" i="9"/>
  <c r="AZ34" i="9" s="1"/>
  <c r="J61" i="2"/>
  <c r="M60" i="2"/>
  <c r="Q57" i="2"/>
  <c r="I62" i="2"/>
  <c r="I66" i="2"/>
  <c r="P88" i="2"/>
  <c r="M91" i="2"/>
  <c r="M95" i="2"/>
  <c r="M99" i="2"/>
  <c r="Q98" i="2"/>
  <c r="I86" i="2"/>
  <c r="M86" i="2"/>
  <c r="Q86" i="2"/>
  <c r="Z39" i="9"/>
  <c r="AR39" i="9" s="1"/>
  <c r="W22" i="9"/>
  <c r="AB22" i="9"/>
  <c r="AT22" i="9" s="1"/>
  <c r="AG22" i="9"/>
  <c r="X22" i="9"/>
  <c r="AP22" i="9" s="1"/>
  <c r="AC22" i="9"/>
  <c r="AI22" i="9"/>
  <c r="BA22" i="9" s="1"/>
  <c r="BS22" i="9" s="1"/>
  <c r="T70" i="10"/>
  <c r="AH39" i="9"/>
  <c r="AZ39" i="9" s="1"/>
  <c r="Y22" i="9"/>
  <c r="AE22" i="9"/>
  <c r="AJ22" i="9"/>
  <c r="BB22" i="9" s="1"/>
  <c r="L88" i="2"/>
  <c r="O88" i="2"/>
  <c r="T88" i="2"/>
  <c r="Q91" i="2"/>
  <c r="Q95" i="2"/>
  <c r="Q99" i="2"/>
  <c r="M87" i="2"/>
  <c r="Q87" i="2"/>
  <c r="AD38" i="9"/>
  <c r="AV38" i="9" s="1"/>
  <c r="AU38" i="9" s="1"/>
  <c r="BM38" i="9" s="1"/>
  <c r="I21" i="2"/>
  <c r="AA22" i="9"/>
  <c r="Z22" i="9" s="1"/>
  <c r="AR22" i="9" s="1"/>
  <c r="BJ22" i="9" s="1"/>
  <c r="AF22" i="9"/>
  <c r="AX22" i="9" s="1"/>
  <c r="AK22" i="9"/>
  <c r="AO22" i="9"/>
  <c r="BG22" i="9" s="1"/>
  <c r="AW22" i="9"/>
  <c r="BO22" i="9" s="1"/>
  <c r="I61" i="2"/>
  <c r="AS43" i="9"/>
  <c r="BK43" i="9" s="1"/>
  <c r="AX43" i="9"/>
  <c r="AO43" i="9"/>
  <c r="BG43" i="9" s="1"/>
  <c r="AT43" i="9"/>
  <c r="AP43" i="9"/>
  <c r="BB43" i="9"/>
  <c r="Z32" i="9"/>
  <c r="AR32" i="9" s="1"/>
  <c r="BJ32" i="9" s="1"/>
  <c r="Z33" i="9"/>
  <c r="AR33" i="9" s="1"/>
  <c r="Z38" i="9"/>
  <c r="AR38" i="9" s="1"/>
  <c r="AH38" i="9"/>
  <c r="AZ38" i="9" s="1"/>
  <c r="AY38" i="9" s="1"/>
  <c r="BQ38" i="9" s="1"/>
  <c r="AT39" i="9"/>
  <c r="V42" i="9"/>
  <c r="AN42" i="9" s="1"/>
  <c r="AM42" i="9" s="1"/>
  <c r="AO42" i="9"/>
  <c r="BG42" i="9" s="1"/>
  <c r="V43" i="9"/>
  <c r="Z43" i="9"/>
  <c r="AR43" i="9" s="1"/>
  <c r="AD43" i="9"/>
  <c r="AV43" i="9" s="1"/>
  <c r="V32" i="9"/>
  <c r="V33" i="9"/>
  <c r="AN33" i="9" s="1"/>
  <c r="V34" i="9"/>
  <c r="Z34" i="9"/>
  <c r="AR34" i="9" s="1"/>
  <c r="AQ34" i="9" s="1"/>
  <c r="BI34" i="9" s="1"/>
  <c r="AD34" i="9"/>
  <c r="AV34" i="9" s="1"/>
  <c r="AU34" i="9" s="1"/>
  <c r="BM34" i="9" s="1"/>
  <c r="AX39" i="9"/>
  <c r="AU39" i="9" s="1"/>
  <c r="BM39" i="9" s="1"/>
  <c r="AI43" i="9"/>
  <c r="AS38" i="9"/>
  <c r="BK38" i="9" s="1"/>
  <c r="BB39" i="9"/>
  <c r="AD32" i="9"/>
  <c r="AV32" i="9" s="1"/>
  <c r="BN32" i="9" s="1"/>
  <c r="AD33" i="9"/>
  <c r="AV33" i="9" s="1"/>
  <c r="BN33" i="9" s="1"/>
  <c r="V39" i="9"/>
  <c r="U39" i="9" s="1"/>
  <c r="E74" i="2"/>
  <c r="E71" i="2"/>
  <c r="E66" i="2"/>
  <c r="M59" i="2"/>
  <c r="Q56" i="2"/>
  <c r="E73" i="2"/>
  <c r="E68" i="2"/>
  <c r="M68" i="2"/>
  <c r="M73" i="2"/>
  <c r="BJ33" i="9"/>
  <c r="AY34" i="9"/>
  <c r="BQ34" i="9" s="1"/>
  <c r="BR34" i="9"/>
  <c r="BR32" i="9"/>
  <c r="BR33" i="9"/>
  <c r="AO33" i="9"/>
  <c r="BG33" i="9" s="1"/>
  <c r="AS33" i="9"/>
  <c r="BK33" i="9" s="1"/>
  <c r="AW33" i="9"/>
  <c r="BO33" i="9" s="1"/>
  <c r="BA33" i="9"/>
  <c r="BS33" i="9" s="1"/>
  <c r="AH36" i="9"/>
  <c r="AZ36" i="9" s="1"/>
  <c r="BA36" i="9"/>
  <c r="BS36" i="9" s="1"/>
  <c r="BJ38" i="9"/>
  <c r="V40" i="9"/>
  <c r="AO40" i="9"/>
  <c r="BG40" i="9" s="1"/>
  <c r="AH42" i="9"/>
  <c r="AZ42" i="9" s="1"/>
  <c r="AO32" i="9"/>
  <c r="BG32" i="9" s="1"/>
  <c r="AS32" i="9"/>
  <c r="BK32" i="9" s="1"/>
  <c r="AW32" i="9"/>
  <c r="BO32" i="9" s="1"/>
  <c r="BA32" i="9"/>
  <c r="BS32" i="9" s="1"/>
  <c r="AD36" i="9"/>
  <c r="AV36" i="9" s="1"/>
  <c r="AW36" i="9"/>
  <c r="BO36" i="9" s="1"/>
  <c r="V38" i="9"/>
  <c r="BN38" i="9"/>
  <c r="BJ39" i="9"/>
  <c r="AH40" i="9"/>
  <c r="AZ40" i="9" s="1"/>
  <c r="BA40" i="9"/>
  <c r="BS40" i="9" s="1"/>
  <c r="AD42" i="9"/>
  <c r="AV42" i="9" s="1"/>
  <c r="BJ43" i="9"/>
  <c r="AN34" i="9"/>
  <c r="Z36" i="9"/>
  <c r="AR36" i="9" s="1"/>
  <c r="AS36" i="9"/>
  <c r="BK36" i="9" s="1"/>
  <c r="BN39" i="9"/>
  <c r="AD40" i="9"/>
  <c r="AV40" i="9" s="1"/>
  <c r="AW40" i="9"/>
  <c r="BO40" i="9" s="1"/>
  <c r="Z42" i="9"/>
  <c r="AR42" i="9" s="1"/>
  <c r="BN43" i="9"/>
  <c r="V35" i="9"/>
  <c r="Z35" i="9"/>
  <c r="AR35" i="9" s="1"/>
  <c r="AD35" i="9"/>
  <c r="AV35" i="9" s="1"/>
  <c r="AH35" i="9"/>
  <c r="AZ35" i="9" s="1"/>
  <c r="V36" i="9"/>
  <c r="AO36" i="9"/>
  <c r="BG36" i="9" s="1"/>
  <c r="AN39" i="9"/>
  <c r="BR39" i="9"/>
  <c r="Z40" i="9"/>
  <c r="AR40" i="9" s="1"/>
  <c r="AS40" i="9"/>
  <c r="BK40" i="9" s="1"/>
  <c r="BF42" i="9"/>
  <c r="AN43" i="9"/>
  <c r="V37" i="9"/>
  <c r="Z37" i="9"/>
  <c r="AR37" i="9" s="1"/>
  <c r="AD37" i="9"/>
  <c r="AV37" i="9" s="1"/>
  <c r="AH37" i="9"/>
  <c r="AZ37" i="9" s="1"/>
  <c r="V41" i="9"/>
  <c r="Z41" i="9"/>
  <c r="AR41" i="9" s="1"/>
  <c r="AD41" i="9"/>
  <c r="AV41" i="9" s="1"/>
  <c r="AH41" i="9"/>
  <c r="AZ41" i="9" s="1"/>
  <c r="D48" i="10"/>
  <c r="T49" i="10"/>
  <c r="T53" i="10"/>
  <c r="L55" i="10"/>
  <c r="T57" i="10"/>
  <c r="T65" i="10"/>
  <c r="D55" i="10"/>
  <c r="T74" i="10"/>
  <c r="M76" i="2"/>
  <c r="P55" i="10"/>
  <c r="H48" i="10"/>
  <c r="T50" i="10"/>
  <c r="T54" i="10"/>
  <c r="T58" i="10"/>
  <c r="T62" i="10"/>
  <c r="H63" i="10"/>
  <c r="T66" i="10"/>
  <c r="T73" i="10"/>
  <c r="T46" i="10"/>
  <c r="T76" i="10"/>
  <c r="I50" i="2"/>
  <c r="I71" i="2"/>
  <c r="L16" i="10"/>
  <c r="N38" i="2"/>
  <c r="T52" i="10"/>
  <c r="P63" i="10"/>
  <c r="T64" i="10"/>
  <c r="T77" i="10"/>
  <c r="W77" i="10" s="1"/>
  <c r="T81" i="10"/>
  <c r="T82" i="10"/>
  <c r="H16" i="10"/>
  <c r="I36" i="2"/>
  <c r="M33" i="2"/>
  <c r="M37" i="2"/>
  <c r="Q34" i="2"/>
  <c r="R38" i="2"/>
  <c r="I43" i="2"/>
  <c r="M43" i="2"/>
  <c r="Q43" i="2"/>
  <c r="L48" i="10"/>
  <c r="T51" i="10"/>
  <c r="T56" i="10"/>
  <c r="T55" i="10" s="1"/>
  <c r="W55" i="10" s="1"/>
  <c r="T59" i="10"/>
  <c r="T60" i="10"/>
  <c r="W60" i="10" s="1"/>
  <c r="T61" i="10"/>
  <c r="L63" i="10"/>
  <c r="T67" i="10"/>
  <c r="T69" i="10"/>
  <c r="W69" i="10" s="1"/>
  <c r="M48" i="2"/>
  <c r="M52" i="2"/>
  <c r="Q50" i="2"/>
  <c r="I55" i="2"/>
  <c r="I59" i="2"/>
  <c r="M56" i="2"/>
  <c r="I85" i="2"/>
  <c r="Q64" i="2"/>
  <c r="Q68" i="2"/>
  <c r="Q73" i="2"/>
  <c r="Q76" i="2"/>
  <c r="Q80" i="2"/>
  <c r="K88" i="2"/>
  <c r="Q60" i="2"/>
  <c r="M85" i="2"/>
  <c r="I47" i="2"/>
  <c r="I84" i="2"/>
  <c r="M84" i="2"/>
  <c r="I74" i="2"/>
  <c r="I91" i="2"/>
  <c r="I99" i="2"/>
  <c r="M90" i="2"/>
  <c r="M94" i="2"/>
  <c r="M98" i="2"/>
  <c r="G88" i="2"/>
  <c r="I90" i="2"/>
  <c r="I94" i="2"/>
  <c r="I98" i="2"/>
  <c r="I51" i="2"/>
  <c r="M49" i="2"/>
  <c r="Q47" i="2"/>
  <c r="Q51" i="2"/>
  <c r="I56" i="2"/>
  <c r="I60" i="2"/>
  <c r="M57" i="2"/>
  <c r="Q54" i="2"/>
  <c r="Q58" i="2"/>
  <c r="I64" i="2"/>
  <c r="I68" i="2"/>
  <c r="I73" i="2"/>
  <c r="I76" i="2"/>
  <c r="I80" i="2"/>
  <c r="M64" i="2"/>
  <c r="M80" i="2"/>
  <c r="I95" i="2"/>
  <c r="I87" i="2"/>
  <c r="M62" i="2"/>
  <c r="M66" i="2"/>
  <c r="M71" i="2"/>
  <c r="M74" i="2"/>
  <c r="Q62" i="2"/>
  <c r="Q66" i="2"/>
  <c r="Q71" i="2"/>
  <c r="Q74" i="2"/>
  <c r="F88" i="2"/>
  <c r="I89" i="2"/>
  <c r="Q89" i="2"/>
  <c r="Q93" i="2"/>
  <c r="Q85" i="2"/>
  <c r="I48" i="2"/>
  <c r="I52" i="2"/>
  <c r="M50" i="2"/>
  <c r="Q48" i="2"/>
  <c r="Q52" i="2"/>
  <c r="I57" i="2"/>
  <c r="M54" i="2"/>
  <c r="M58" i="2"/>
  <c r="Q55" i="2"/>
  <c r="Q59" i="2"/>
  <c r="I65" i="2"/>
  <c r="I70" i="2"/>
  <c r="I44" i="2"/>
  <c r="I77" i="2"/>
  <c r="I81" i="2"/>
  <c r="M65" i="2"/>
  <c r="M70" i="2"/>
  <c r="M44" i="2"/>
  <c r="M77" i="2"/>
  <c r="M81" i="2"/>
  <c r="Q65" i="2"/>
  <c r="Q70" i="2"/>
  <c r="Q44" i="2"/>
  <c r="Q77" i="2"/>
  <c r="Q81" i="2"/>
  <c r="H88" i="2"/>
  <c r="J88" i="2"/>
  <c r="N88" i="2"/>
  <c r="M88" i="2" s="1"/>
  <c r="Q92" i="2"/>
  <c r="Q84" i="2"/>
  <c r="Q88" i="2"/>
  <c r="I92" i="2"/>
  <c r="I96" i="2"/>
  <c r="M92" i="2"/>
  <c r="M96" i="2"/>
  <c r="Q96" i="2"/>
  <c r="Q90" i="2"/>
  <c r="Q94" i="2"/>
  <c r="I93" i="2"/>
  <c r="I97" i="2"/>
  <c r="M89" i="2"/>
  <c r="M93" i="2"/>
  <c r="M97" i="2"/>
  <c r="Q97" i="2"/>
  <c r="I78" i="2"/>
  <c r="M78" i="2"/>
  <c r="Q78" i="2"/>
  <c r="T79" i="10"/>
  <c r="V79" i="10" s="1"/>
  <c r="T80" i="10"/>
  <c r="V80" i="10" s="1"/>
  <c r="M79" i="2"/>
  <c r="Q79" i="2"/>
  <c r="D63" i="10"/>
  <c r="W56" i="10"/>
  <c r="V56" i="10"/>
  <c r="V60" i="10"/>
  <c r="V62" i="10"/>
  <c r="W62" i="10"/>
  <c r="W64" i="10"/>
  <c r="V64" i="10"/>
  <c r="W65" i="10"/>
  <c r="V65" i="10"/>
  <c r="V66" i="10"/>
  <c r="W66" i="10"/>
  <c r="W67" i="10"/>
  <c r="V67" i="10"/>
  <c r="W70" i="10"/>
  <c r="V70" i="10"/>
  <c r="W74" i="10"/>
  <c r="V74" i="10"/>
  <c r="V75" i="10"/>
  <c r="W75" i="10"/>
  <c r="W46" i="10"/>
  <c r="V46" i="10"/>
  <c r="V77" i="10"/>
  <c r="W78" i="10"/>
  <c r="V78" i="10"/>
  <c r="W79" i="10"/>
  <c r="V81" i="10"/>
  <c r="W81" i="10"/>
  <c r="W49" i="10"/>
  <c r="T48" i="10"/>
  <c r="W48" i="10" s="1"/>
  <c r="V49" i="10"/>
  <c r="W50" i="10"/>
  <c r="V50" i="10"/>
  <c r="V51" i="10"/>
  <c r="W51" i="10"/>
  <c r="W52" i="10"/>
  <c r="V52" i="10"/>
  <c r="W53" i="10"/>
  <c r="V53" i="10"/>
  <c r="W54" i="10"/>
  <c r="V54" i="10"/>
  <c r="W57" i="10"/>
  <c r="V57" i="10"/>
  <c r="V58" i="10"/>
  <c r="W58" i="10"/>
  <c r="W59" i="10"/>
  <c r="V59" i="10"/>
  <c r="V69" i="10"/>
  <c r="W73" i="10"/>
  <c r="V73" i="10"/>
  <c r="W76" i="10"/>
  <c r="V76" i="10"/>
  <c r="W82" i="10"/>
  <c r="V82" i="10"/>
  <c r="W83" i="10"/>
  <c r="V83" i="10"/>
  <c r="I34" i="2"/>
  <c r="I38" i="2"/>
  <c r="M35" i="2"/>
  <c r="M39" i="2"/>
  <c r="Q36" i="2"/>
  <c r="I41" i="2"/>
  <c r="M41" i="2"/>
  <c r="Q41" i="2"/>
  <c r="I33" i="2"/>
  <c r="I37" i="2"/>
  <c r="M34" i="2"/>
  <c r="M38" i="2"/>
  <c r="Q35" i="2"/>
  <c r="Q39" i="2"/>
  <c r="I45" i="2"/>
  <c r="M45" i="2"/>
  <c r="Q45" i="2"/>
  <c r="T72" i="10"/>
  <c r="I35" i="2"/>
  <c r="I39" i="2"/>
  <c r="M36" i="2"/>
  <c r="Q33" i="2"/>
  <c r="Q37" i="2"/>
  <c r="I42" i="2"/>
  <c r="M42" i="2"/>
  <c r="Q42" i="2"/>
  <c r="T63" i="10" l="1"/>
  <c r="W63" i="10" s="1"/>
  <c r="AY39" i="9"/>
  <c r="BQ39" i="9" s="1"/>
  <c r="AQ38" i="9"/>
  <c r="BI38" i="9" s="1"/>
  <c r="BJ34" i="9"/>
  <c r="AQ39" i="9"/>
  <c r="BI39" i="9" s="1"/>
  <c r="EA185" i="7"/>
  <c r="EA189" i="7"/>
  <c r="EA171" i="7"/>
  <c r="EA182" i="7"/>
  <c r="EA169" i="7"/>
  <c r="EA176" i="7"/>
  <c r="EA162" i="7"/>
  <c r="EA184" i="7"/>
  <c r="EA163" i="7"/>
  <c r="EA178" i="7"/>
  <c r="EA156" i="7"/>
  <c r="EA165" i="7"/>
  <c r="EA192" i="7"/>
  <c r="EA174" i="7"/>
  <c r="EA160" i="7"/>
  <c r="EA161" i="7"/>
  <c r="EA155" i="7"/>
  <c r="EA179" i="7"/>
  <c r="EA168" i="7"/>
  <c r="EA193" i="7"/>
  <c r="EA180" i="7"/>
  <c r="EA190" i="7"/>
  <c r="EA188" i="7"/>
  <c r="EA175" i="7"/>
  <c r="EA203" i="7"/>
  <c r="EA186" i="7"/>
  <c r="EA177" i="7"/>
  <c r="EA170" i="7"/>
  <c r="BR38" i="9"/>
  <c r="W80" i="10"/>
  <c r="BN34" i="9"/>
  <c r="I88" i="2"/>
  <c r="EA181" i="7"/>
  <c r="Q38" i="2"/>
  <c r="W25" i="10"/>
  <c r="V25" i="10"/>
  <c r="V19" i="10"/>
  <c r="W19" i="10"/>
  <c r="W17" i="10"/>
  <c r="V17" i="10"/>
  <c r="V18" i="10"/>
  <c r="W18" i="10"/>
  <c r="V24" i="10"/>
  <c r="W24" i="10"/>
  <c r="W22" i="10"/>
  <c r="V22" i="10"/>
  <c r="V23" i="10"/>
  <c r="W23" i="10"/>
  <c r="W20" i="10"/>
  <c r="V20" i="10"/>
  <c r="W26" i="10"/>
  <c r="V26" i="10"/>
  <c r="V27" i="10"/>
  <c r="W27" i="10"/>
  <c r="U32" i="9"/>
  <c r="BH39" i="9"/>
  <c r="AN32" i="9"/>
  <c r="AU43" i="9"/>
  <c r="BM43" i="9" s="1"/>
  <c r="BL43" i="9" s="1"/>
  <c r="U33" i="9"/>
  <c r="AD22" i="9"/>
  <c r="AV22" i="9" s="1"/>
  <c r="BN22" i="9" s="1"/>
  <c r="AH22" i="9"/>
  <c r="AZ22" i="9" s="1"/>
  <c r="AS22" i="9"/>
  <c r="V22" i="9"/>
  <c r="AQ43" i="9"/>
  <c r="BI43" i="9" s="1"/>
  <c r="BH43" i="9" s="1"/>
  <c r="AY33" i="9"/>
  <c r="BQ33" i="9" s="1"/>
  <c r="BP33" i="9" s="1"/>
  <c r="BL39" i="9"/>
  <c r="BP39" i="9"/>
  <c r="BA43" i="9"/>
  <c r="BS43" i="9" s="1"/>
  <c r="AH43" i="9"/>
  <c r="U34" i="9"/>
  <c r="BL34" i="9"/>
  <c r="U42" i="9"/>
  <c r="BL38" i="9"/>
  <c r="BP34" i="9"/>
  <c r="BH34" i="9"/>
  <c r="AY41" i="9"/>
  <c r="BQ41" i="9" s="1"/>
  <c r="BR41" i="9"/>
  <c r="AY37" i="9"/>
  <c r="BQ37" i="9" s="1"/>
  <c r="BR37" i="9"/>
  <c r="AM43" i="9"/>
  <c r="BF43" i="9"/>
  <c r="AQ35" i="9"/>
  <c r="BI35" i="9" s="1"/>
  <c r="BJ35" i="9"/>
  <c r="BN42" i="9"/>
  <c r="AU42" i="9"/>
  <c r="BM42" i="9" s="1"/>
  <c r="BN36" i="9"/>
  <c r="AU36" i="9"/>
  <c r="BM36" i="9" s="1"/>
  <c r="BP38" i="9"/>
  <c r="AU41" i="9"/>
  <c r="BM41" i="9" s="1"/>
  <c r="BN41" i="9"/>
  <c r="AU37" i="9"/>
  <c r="BM37" i="9" s="1"/>
  <c r="BN37" i="9"/>
  <c r="BJ40" i="9"/>
  <c r="AQ40" i="9"/>
  <c r="BI40" i="9" s="1"/>
  <c r="AN36" i="9"/>
  <c r="U36" i="9"/>
  <c r="U35" i="9"/>
  <c r="AN35" i="9"/>
  <c r="BJ36" i="9"/>
  <c r="AQ36" i="9"/>
  <c r="BI36" i="9" s="1"/>
  <c r="BR42" i="9"/>
  <c r="AY42" i="9"/>
  <c r="BQ42" i="9" s="1"/>
  <c r="BR36" i="9"/>
  <c r="AY36" i="9"/>
  <c r="BQ36" i="9" s="1"/>
  <c r="AU32" i="9"/>
  <c r="BM32" i="9" s="1"/>
  <c r="BL32" i="9" s="1"/>
  <c r="AY32" i="9"/>
  <c r="BQ32" i="9" s="1"/>
  <c r="BP32" i="9" s="1"/>
  <c r="AM33" i="9"/>
  <c r="BF33" i="9"/>
  <c r="AQ33" i="9"/>
  <c r="BI33" i="9" s="1"/>
  <c r="BH33" i="9" s="1"/>
  <c r="AQ41" i="9"/>
  <c r="BI41" i="9" s="1"/>
  <c r="BJ41" i="9"/>
  <c r="AQ37" i="9"/>
  <c r="BI37" i="9" s="1"/>
  <c r="BJ37" i="9"/>
  <c r="BE42" i="9"/>
  <c r="BD42" i="9" s="1"/>
  <c r="AM39" i="9"/>
  <c r="BF39" i="9"/>
  <c r="BR35" i="9"/>
  <c r="AY35" i="9"/>
  <c r="BQ35" i="9" s="1"/>
  <c r="BN40" i="9"/>
  <c r="AU40" i="9"/>
  <c r="BM40" i="9" s="1"/>
  <c r="AM34" i="9"/>
  <c r="BF34" i="9"/>
  <c r="BR40" i="9"/>
  <c r="AY40" i="9"/>
  <c r="BQ40" i="9" s="1"/>
  <c r="AN38" i="9"/>
  <c r="U38" i="9"/>
  <c r="BH38" i="9"/>
  <c r="AM32" i="9"/>
  <c r="BF32" i="9"/>
  <c r="U41" i="9"/>
  <c r="AN41" i="9"/>
  <c r="U37" i="9"/>
  <c r="AN37" i="9"/>
  <c r="BN35" i="9"/>
  <c r="AU35" i="9"/>
  <c r="BM35" i="9" s="1"/>
  <c r="BJ42" i="9"/>
  <c r="AQ42" i="9"/>
  <c r="BI42" i="9" s="1"/>
  <c r="AN40" i="9"/>
  <c r="U40" i="9"/>
  <c r="AU33" i="9"/>
  <c r="BM33" i="9" s="1"/>
  <c r="BL33" i="9" s="1"/>
  <c r="AQ32" i="9"/>
  <c r="BI32" i="9" s="1"/>
  <c r="BH32" i="9" s="1"/>
  <c r="V48" i="10"/>
  <c r="W72" i="10"/>
  <c r="V72" i="10"/>
  <c r="V63" i="10"/>
  <c r="V55" i="10"/>
  <c r="BH42" i="9" l="1"/>
  <c r="U22" i="9"/>
  <c r="AN22" i="9"/>
  <c r="BK22" i="9"/>
  <c r="AQ22" i="9"/>
  <c r="BI22" i="9" s="1"/>
  <c r="AU22" i="9"/>
  <c r="BM22" i="9" s="1"/>
  <c r="BL22" i="9" s="1"/>
  <c r="AY22" i="9"/>
  <c r="BQ22" i="9" s="1"/>
  <c r="BR22" i="9"/>
  <c r="BH41" i="9"/>
  <c r="BP36" i="9"/>
  <c r="BH36" i="9"/>
  <c r="BP42" i="9"/>
  <c r="BH40" i="9"/>
  <c r="BH35" i="9"/>
  <c r="BP37" i="9"/>
  <c r="BL35" i="9"/>
  <c r="AZ43" i="9"/>
  <c r="U43" i="9"/>
  <c r="BH37" i="9"/>
  <c r="BP41" i="9"/>
  <c r="AM41" i="9"/>
  <c r="BF41" i="9"/>
  <c r="BF40" i="9"/>
  <c r="AM40" i="9"/>
  <c r="BP35" i="9"/>
  <c r="AL33" i="9"/>
  <c r="BE33" i="9"/>
  <c r="BD33" i="9" s="1"/>
  <c r="BC33" i="9" s="1"/>
  <c r="BF36" i="9"/>
  <c r="AM36" i="9"/>
  <c r="BL37" i="9"/>
  <c r="BL36" i="9"/>
  <c r="AM37" i="9"/>
  <c r="BF37" i="9"/>
  <c r="BF38" i="9"/>
  <c r="AM38" i="9"/>
  <c r="BF35" i="9"/>
  <c r="AM35" i="9"/>
  <c r="BE34" i="9"/>
  <c r="BD34" i="9" s="1"/>
  <c r="BC34" i="9" s="1"/>
  <c r="AL34" i="9"/>
  <c r="AL42" i="9"/>
  <c r="AL32" i="9"/>
  <c r="BE32" i="9"/>
  <c r="BD32" i="9" s="1"/>
  <c r="BC32" i="9" s="1"/>
  <c r="BP40" i="9"/>
  <c r="BL40" i="9"/>
  <c r="BL41" i="9"/>
  <c r="BL42" i="9"/>
  <c r="BC42" i="9" s="1"/>
  <c r="BE39" i="9"/>
  <c r="BD39" i="9" s="1"/>
  <c r="BC39" i="9" s="1"/>
  <c r="AL39" i="9"/>
  <c r="BE43" i="9"/>
  <c r="BD43" i="9" s="1"/>
  <c r="BH22" i="9" l="1"/>
  <c r="BP22" i="9"/>
  <c r="BF22" i="9"/>
  <c r="AM22" i="9"/>
  <c r="AY43" i="9"/>
  <c r="BR43" i="9"/>
  <c r="AL38" i="9"/>
  <c r="BE38" i="9"/>
  <c r="BD38" i="9" s="1"/>
  <c r="BC38" i="9" s="1"/>
  <c r="AL40" i="9"/>
  <c r="BE40" i="9"/>
  <c r="BD40" i="9" s="1"/>
  <c r="BC40" i="9" s="1"/>
  <c r="BE35" i="9"/>
  <c r="BD35" i="9" s="1"/>
  <c r="BC35" i="9" s="1"/>
  <c r="AL35" i="9"/>
  <c r="AL36" i="9"/>
  <c r="BE36" i="9"/>
  <c r="BD36" i="9" s="1"/>
  <c r="BC36" i="9" s="1"/>
  <c r="BE37" i="9"/>
  <c r="BD37" i="9" s="1"/>
  <c r="BC37" i="9" s="1"/>
  <c r="AL37" i="9"/>
  <c r="BE41" i="9"/>
  <c r="BD41" i="9" s="1"/>
  <c r="BC41" i="9" s="1"/>
  <c r="AL41" i="9"/>
  <c r="BE22" i="9" l="1"/>
  <c r="BD22" i="9" s="1"/>
  <c r="BC22" i="9" s="1"/>
  <c r="AL22" i="9"/>
  <c r="BQ43" i="9"/>
  <c r="BP43" i="9" s="1"/>
  <c r="BC43" i="9" s="1"/>
  <c r="AL43" i="9"/>
  <c r="P31" i="10" l="1"/>
  <c r="P32" i="10"/>
  <c r="P33" i="10"/>
  <c r="P34" i="10"/>
  <c r="P36" i="10"/>
  <c r="P37" i="10"/>
  <c r="P38" i="10"/>
  <c r="P39" i="10"/>
  <c r="P40" i="10"/>
  <c r="P41" i="10"/>
  <c r="P42" i="10"/>
  <c r="P43" i="10"/>
  <c r="L31" i="10"/>
  <c r="L32" i="10"/>
  <c r="L33" i="10"/>
  <c r="L34" i="10"/>
  <c r="L36" i="10"/>
  <c r="L37" i="10"/>
  <c r="L38" i="10"/>
  <c r="L39" i="10"/>
  <c r="L40" i="10"/>
  <c r="L41" i="10"/>
  <c r="L42" i="10"/>
  <c r="H31" i="10"/>
  <c r="H32" i="10"/>
  <c r="H33" i="10"/>
  <c r="H34" i="10"/>
  <c r="H36" i="10"/>
  <c r="H37" i="10"/>
  <c r="H38" i="10"/>
  <c r="H39" i="10"/>
  <c r="H40" i="10"/>
  <c r="H41" i="10"/>
  <c r="H42" i="10"/>
  <c r="H43" i="10"/>
  <c r="H44" i="10"/>
  <c r="H45" i="10"/>
  <c r="D31" i="10"/>
  <c r="D32" i="10"/>
  <c r="T32" i="10" s="1"/>
  <c r="D33" i="10"/>
  <c r="T33" i="10" s="1"/>
  <c r="D34" i="10"/>
  <c r="T34" i="10" s="1"/>
  <c r="D36" i="10"/>
  <c r="D37" i="10"/>
  <c r="T37" i="10" s="1"/>
  <c r="D38" i="10"/>
  <c r="T38" i="10" s="1"/>
  <c r="D39" i="10"/>
  <c r="T39" i="10" s="1"/>
  <c r="D40" i="10"/>
  <c r="D41" i="10"/>
  <c r="T41" i="10" s="1"/>
  <c r="D42" i="10"/>
  <c r="T42" i="10" s="1"/>
  <c r="D43" i="10"/>
  <c r="S30" i="10"/>
  <c r="T40" i="2" s="1"/>
  <c r="R30" i="10"/>
  <c r="S40" i="2" s="1"/>
  <c r="Q30" i="10"/>
  <c r="O30" i="10"/>
  <c r="P40" i="2" s="1"/>
  <c r="N30" i="10"/>
  <c r="O40" i="2" s="1"/>
  <c r="M30" i="10"/>
  <c r="N40" i="2" s="1"/>
  <c r="K30" i="10"/>
  <c r="L40" i="2" s="1"/>
  <c r="J30" i="10"/>
  <c r="K40" i="2" s="1"/>
  <c r="I30" i="10"/>
  <c r="F30" i="10"/>
  <c r="G40" i="2" s="1"/>
  <c r="G30" i="10"/>
  <c r="H40" i="2" s="1"/>
  <c r="E30" i="10"/>
  <c r="F40" i="2" s="1"/>
  <c r="S88" i="10"/>
  <c r="R88" i="10"/>
  <c r="Q88" i="10"/>
  <c r="O88" i="10"/>
  <c r="N88" i="10"/>
  <c r="M88" i="10"/>
  <c r="K88" i="10"/>
  <c r="J88" i="10"/>
  <c r="I88" i="10"/>
  <c r="F88" i="10"/>
  <c r="G88" i="10"/>
  <c r="E88" i="10"/>
  <c r="T30" i="8"/>
  <c r="P30" i="8"/>
  <c r="L30" i="8"/>
  <c r="H30" i="8"/>
  <c r="T30" i="2"/>
  <c r="S30" i="2"/>
  <c r="R30" i="2"/>
  <c r="P30" i="2"/>
  <c r="O30" i="2"/>
  <c r="N30" i="2"/>
  <c r="L30" i="2"/>
  <c r="K30" i="2"/>
  <c r="J30" i="2"/>
  <c r="G30" i="2"/>
  <c r="H30" i="2"/>
  <c r="F30" i="2"/>
  <c r="T29" i="2"/>
  <c r="S29" i="2"/>
  <c r="R29" i="2"/>
  <c r="P29" i="2"/>
  <c r="O29" i="2"/>
  <c r="N29" i="2"/>
  <c r="L29" i="2"/>
  <c r="K29" i="2"/>
  <c r="J29" i="2"/>
  <c r="G29" i="2"/>
  <c r="H29" i="2"/>
  <c r="F29" i="2"/>
  <c r="AK31" i="9"/>
  <c r="AJ31" i="9"/>
  <c r="BB31" i="9" s="1"/>
  <c r="AI31" i="9"/>
  <c r="AG31" i="9"/>
  <c r="AF31" i="9"/>
  <c r="AX31" i="9" s="1"/>
  <c r="AE31" i="9"/>
  <c r="AD31" i="9" s="1"/>
  <c r="AV31" i="9" s="1"/>
  <c r="AC31" i="9"/>
  <c r="AB31" i="9"/>
  <c r="AT31" i="9" s="1"/>
  <c r="AA31" i="9"/>
  <c r="Y31" i="9"/>
  <c r="X31" i="9"/>
  <c r="AP31" i="9" s="1"/>
  <c r="W31" i="9"/>
  <c r="V31" i="9" s="1"/>
  <c r="P31" i="9"/>
  <c r="W30" i="9"/>
  <c r="AK30" i="9"/>
  <c r="AJ30" i="9"/>
  <c r="BB30" i="9" s="1"/>
  <c r="AI30" i="9"/>
  <c r="AG30" i="9"/>
  <c r="AF30" i="9"/>
  <c r="AX30" i="9" s="1"/>
  <c r="AE30" i="9"/>
  <c r="AC30" i="9"/>
  <c r="AB30" i="9"/>
  <c r="AT30" i="9" s="1"/>
  <c r="AA30" i="9"/>
  <c r="Y30" i="9"/>
  <c r="X30" i="9"/>
  <c r="AP30" i="9" s="1"/>
  <c r="P30" i="9"/>
  <c r="T14" i="2"/>
  <c r="S14" i="2"/>
  <c r="R14" i="2"/>
  <c r="P14" i="2"/>
  <c r="O14" i="2"/>
  <c r="N14" i="2"/>
  <c r="L14" i="2"/>
  <c r="K14" i="2"/>
  <c r="J14" i="2"/>
  <c r="G14" i="2"/>
  <c r="H14" i="2"/>
  <c r="F14" i="2"/>
  <c r="Z31" i="9" l="1"/>
  <c r="AR31" i="9" s="1"/>
  <c r="T40" i="10"/>
  <c r="T36" i="10"/>
  <c r="T31" i="10"/>
  <c r="L88" i="10"/>
  <c r="Q14" i="2"/>
  <c r="M30" i="2"/>
  <c r="AH31" i="9"/>
  <c r="AZ31" i="9" s="1"/>
  <c r="BR31" i="9" s="1"/>
  <c r="V30" i="9"/>
  <c r="AD30" i="9"/>
  <c r="AV30" i="9" s="1"/>
  <c r="Z30" i="9"/>
  <c r="AR30" i="9" s="1"/>
  <c r="AH30" i="9"/>
  <c r="AZ30" i="9" s="1"/>
  <c r="BR30" i="9" s="1"/>
  <c r="P88" i="10"/>
  <c r="P30" i="10"/>
  <c r="R40" i="2"/>
  <c r="J40" i="2"/>
  <c r="H30" i="10"/>
  <c r="Q30" i="2"/>
  <c r="D88" i="10"/>
  <c r="M14" i="2"/>
  <c r="I29" i="2"/>
  <c r="I30" i="2"/>
  <c r="Q29" i="2"/>
  <c r="M29" i="2"/>
  <c r="I14" i="2"/>
  <c r="H88" i="10"/>
  <c r="U31" i="9"/>
  <c r="AN31" i="9"/>
  <c r="BN31" i="9"/>
  <c r="BJ31" i="9"/>
  <c r="AO31" i="9"/>
  <c r="BG31" i="9" s="1"/>
  <c r="AS31" i="9"/>
  <c r="BK31" i="9" s="1"/>
  <c r="AW31" i="9"/>
  <c r="BO31" i="9" s="1"/>
  <c r="BA31" i="9"/>
  <c r="BS31" i="9" s="1"/>
  <c r="BJ30" i="9"/>
  <c r="U30" i="9"/>
  <c r="AN30" i="9"/>
  <c r="BN30" i="9"/>
  <c r="AO30" i="9"/>
  <c r="BG30" i="9" s="1"/>
  <c r="AS30" i="9"/>
  <c r="BK30" i="9" s="1"/>
  <c r="AW30" i="9"/>
  <c r="BO30" i="9" s="1"/>
  <c r="BA30" i="9"/>
  <c r="BS30" i="9" s="1"/>
  <c r="L8" i="10"/>
  <c r="H8" i="10"/>
  <c r="AK28" i="9"/>
  <c r="AJ28" i="9"/>
  <c r="BB28" i="9" s="1"/>
  <c r="AI28" i="9"/>
  <c r="AG28" i="9"/>
  <c r="AF28" i="9"/>
  <c r="AX28" i="9" s="1"/>
  <c r="AE28" i="9"/>
  <c r="AC28" i="9"/>
  <c r="AB28" i="9"/>
  <c r="AT28" i="9" s="1"/>
  <c r="AA28" i="9"/>
  <c r="Y28" i="9"/>
  <c r="X28" i="9"/>
  <c r="AP28" i="9" s="1"/>
  <c r="W28" i="9"/>
  <c r="W15" i="9"/>
  <c r="AO15" i="9" s="1"/>
  <c r="BG15" i="9" s="1"/>
  <c r="P28" i="9"/>
  <c r="L28" i="9"/>
  <c r="H28" i="9"/>
  <c r="AK15" i="9"/>
  <c r="AJ15" i="9"/>
  <c r="BB15" i="9" s="1"/>
  <c r="AI15" i="9"/>
  <c r="AG15" i="9"/>
  <c r="AF15" i="9"/>
  <c r="AX15" i="9" s="1"/>
  <c r="AE15" i="9"/>
  <c r="AC15" i="9"/>
  <c r="AB15" i="9"/>
  <c r="AT15" i="9" s="1"/>
  <c r="AA15" i="9"/>
  <c r="Z15" i="9" s="1"/>
  <c r="AR15" i="9" s="1"/>
  <c r="X15" i="9"/>
  <c r="AP15" i="9" s="1"/>
  <c r="Y15" i="9"/>
  <c r="P15" i="9"/>
  <c r="L15" i="9"/>
  <c r="H15" i="9"/>
  <c r="P100" i="10"/>
  <c r="L100" i="10"/>
  <c r="H100" i="10"/>
  <c r="D100" i="10"/>
  <c r="P99" i="10"/>
  <c r="L99" i="10"/>
  <c r="H99" i="10"/>
  <c r="D99" i="10"/>
  <c r="P98" i="10"/>
  <c r="L98" i="10"/>
  <c r="H98" i="10"/>
  <c r="D98" i="10"/>
  <c r="P97" i="10"/>
  <c r="L97" i="10"/>
  <c r="H97" i="10"/>
  <c r="D97" i="10"/>
  <c r="P96" i="10"/>
  <c r="L96" i="10"/>
  <c r="H96" i="10"/>
  <c r="D96" i="10"/>
  <c r="P95" i="10"/>
  <c r="L95" i="10"/>
  <c r="H95" i="10"/>
  <c r="D95" i="10"/>
  <c r="P94" i="10"/>
  <c r="L94" i="10"/>
  <c r="H94" i="10"/>
  <c r="D94" i="10"/>
  <c r="P93" i="10"/>
  <c r="L93" i="10"/>
  <c r="H93" i="10"/>
  <c r="D93" i="10"/>
  <c r="P92" i="10"/>
  <c r="L92" i="10"/>
  <c r="H92" i="10"/>
  <c r="D92" i="10"/>
  <c r="P91" i="10"/>
  <c r="L91" i="10"/>
  <c r="H91" i="10"/>
  <c r="D91" i="10"/>
  <c r="P90" i="10"/>
  <c r="L90" i="10"/>
  <c r="H90" i="10"/>
  <c r="D90" i="10"/>
  <c r="P89" i="10"/>
  <c r="L89" i="10"/>
  <c r="H89" i="10"/>
  <c r="D89" i="10"/>
  <c r="P87" i="10"/>
  <c r="L87" i="10"/>
  <c r="H87" i="10"/>
  <c r="D87" i="10"/>
  <c r="P86" i="10"/>
  <c r="L86" i="10"/>
  <c r="H86" i="10"/>
  <c r="D86" i="10"/>
  <c r="P85" i="10"/>
  <c r="L85" i="10"/>
  <c r="H85" i="10"/>
  <c r="D85" i="10"/>
  <c r="P84" i="10"/>
  <c r="L84" i="10"/>
  <c r="H84" i="10"/>
  <c r="D84" i="10"/>
  <c r="P47" i="10"/>
  <c r="L47" i="10"/>
  <c r="H47" i="10"/>
  <c r="D47" i="10"/>
  <c r="P45" i="10"/>
  <c r="L45" i="10"/>
  <c r="D45" i="10"/>
  <c r="T45" i="10" s="1"/>
  <c r="P44" i="10"/>
  <c r="L44" i="10"/>
  <c r="D44" i="10"/>
  <c r="L43" i="10"/>
  <c r="T43" i="10" s="1"/>
  <c r="L30" i="10"/>
  <c r="D30" i="10"/>
  <c r="D29" i="10"/>
  <c r="D16" i="10"/>
  <c r="T16" i="10" s="1"/>
  <c r="P15" i="10"/>
  <c r="L15" i="10"/>
  <c r="H15" i="10"/>
  <c r="D15" i="10"/>
  <c r="P14" i="10"/>
  <c r="L14" i="10"/>
  <c r="H14" i="10"/>
  <c r="D14" i="10"/>
  <c r="P13" i="10"/>
  <c r="L13" i="10"/>
  <c r="H13" i="10"/>
  <c r="D13" i="10"/>
  <c r="P12" i="10"/>
  <c r="L12" i="10"/>
  <c r="H12" i="10"/>
  <c r="D12" i="10"/>
  <c r="P11" i="10"/>
  <c r="L11" i="10"/>
  <c r="H11" i="10"/>
  <c r="D11" i="10"/>
  <c r="P10" i="10"/>
  <c r="L10" i="10"/>
  <c r="H10" i="10"/>
  <c r="D10" i="10"/>
  <c r="P9" i="10"/>
  <c r="L9" i="10"/>
  <c r="H9" i="10"/>
  <c r="D9" i="10"/>
  <c r="P8" i="10"/>
  <c r="D8" i="10"/>
  <c r="P4" i="10"/>
  <c r="L4" i="10"/>
  <c r="H4" i="10"/>
  <c r="D4" i="10"/>
  <c r="C14" i="2"/>
  <c r="P3" i="10"/>
  <c r="L3" i="10"/>
  <c r="H3" i="10"/>
  <c r="D3" i="10"/>
  <c r="Z28" i="9" l="1"/>
  <c r="AR28" i="9" s="1"/>
  <c r="AD28" i="9"/>
  <c r="AV28" i="9" s="1"/>
  <c r="AD15" i="9"/>
  <c r="AV15" i="9" s="1"/>
  <c r="BN15" i="9" s="1"/>
  <c r="BJ15" i="9"/>
  <c r="AH15" i="9"/>
  <c r="AZ15" i="9" s="1"/>
  <c r="AH28" i="9"/>
  <c r="AZ28" i="9" s="1"/>
  <c r="BA15" i="9"/>
  <c r="BS15" i="9" s="1"/>
  <c r="AW15" i="9"/>
  <c r="AS15" i="9"/>
  <c r="BK15" i="9" s="1"/>
  <c r="V28" i="9"/>
  <c r="AY30" i="9"/>
  <c r="BQ30" i="9" s="1"/>
  <c r="BP30" i="9" s="1"/>
  <c r="V16" i="10"/>
  <c r="T29" i="10"/>
  <c r="W29" i="10" s="1"/>
  <c r="T98" i="10"/>
  <c r="T99" i="10"/>
  <c r="T100" i="10"/>
  <c r="T8" i="10"/>
  <c r="V8" i="10" s="1"/>
  <c r="AQ31" i="9"/>
  <c r="BI31" i="9" s="1"/>
  <c r="BH31" i="9" s="1"/>
  <c r="AY31" i="9"/>
  <c r="BQ31" i="9" s="1"/>
  <c r="BP31" i="9" s="1"/>
  <c r="AM31" i="9"/>
  <c r="BF31" i="9"/>
  <c r="AU31" i="9"/>
  <c r="BM31" i="9" s="1"/>
  <c r="BL31" i="9" s="1"/>
  <c r="AM30" i="9"/>
  <c r="BF30" i="9"/>
  <c r="AU30" i="9"/>
  <c r="BM30" i="9" s="1"/>
  <c r="BL30" i="9" s="1"/>
  <c r="AQ30" i="9"/>
  <c r="BI30" i="9" s="1"/>
  <c r="BH30" i="9" s="1"/>
  <c r="T3" i="10"/>
  <c r="BN28" i="9"/>
  <c r="U28" i="9"/>
  <c r="AN28" i="9"/>
  <c r="BR28" i="9"/>
  <c r="BJ28" i="9"/>
  <c r="AO28" i="9"/>
  <c r="BG28" i="9" s="1"/>
  <c r="AS28" i="9"/>
  <c r="BK28" i="9" s="1"/>
  <c r="AW28" i="9"/>
  <c r="BO28" i="9" s="1"/>
  <c r="BA28" i="9"/>
  <c r="BS28" i="9" s="1"/>
  <c r="T4" i="10"/>
  <c r="W4" i="10" s="1"/>
  <c r="T30" i="10"/>
  <c r="W30" i="10" s="1"/>
  <c r="T44" i="10"/>
  <c r="W44" i="10" s="1"/>
  <c r="T10" i="10"/>
  <c r="T11" i="10"/>
  <c r="V11" i="10" s="1"/>
  <c r="T12" i="10"/>
  <c r="V12" i="10" s="1"/>
  <c r="T14" i="10"/>
  <c r="V43" i="10"/>
  <c r="T84" i="10"/>
  <c r="V84" i="10" s="1"/>
  <c r="T85" i="10"/>
  <c r="W85" i="10" s="1"/>
  <c r="T86" i="10"/>
  <c r="W86" i="10" s="1"/>
  <c r="T87" i="10"/>
  <c r="W87" i="10" s="1"/>
  <c r="T88" i="10"/>
  <c r="W88" i="10" s="1"/>
  <c r="T89" i="10"/>
  <c r="W89" i="10" s="1"/>
  <c r="T90" i="10"/>
  <c r="V90" i="10" s="1"/>
  <c r="T91" i="10"/>
  <c r="W91" i="10" s="1"/>
  <c r="T92" i="10"/>
  <c r="W92" i="10" s="1"/>
  <c r="T93" i="10"/>
  <c r="W93" i="10" s="1"/>
  <c r="T13" i="10"/>
  <c r="W13" i="10" s="1"/>
  <c r="T15" i="10"/>
  <c r="W15" i="10" s="1"/>
  <c r="T47" i="10"/>
  <c r="V47" i="10" s="1"/>
  <c r="T94" i="10"/>
  <c r="W94" i="10" s="1"/>
  <c r="T95" i="10"/>
  <c r="W95" i="10" s="1"/>
  <c r="T96" i="10"/>
  <c r="W96" i="10" s="1"/>
  <c r="T97" i="10"/>
  <c r="W97" i="10" s="1"/>
  <c r="V86" i="10"/>
  <c r="V87" i="10"/>
  <c r="W98" i="10"/>
  <c r="V98" i="10"/>
  <c r="W99" i="10"/>
  <c r="V99" i="10"/>
  <c r="W100" i="10"/>
  <c r="V100" i="10"/>
  <c r="V29" i="10"/>
  <c r="V44" i="10"/>
  <c r="W12" i="10"/>
  <c r="V15" i="10"/>
  <c r="W14" i="10"/>
  <c r="V14" i="10"/>
  <c r="W11" i="10"/>
  <c r="W45" i="10"/>
  <c r="V45" i="10"/>
  <c r="W47" i="10"/>
  <c r="W10" i="10"/>
  <c r="V10" i="10"/>
  <c r="T9" i="10"/>
  <c r="W3" i="10"/>
  <c r="V3" i="10"/>
  <c r="E59" i="2"/>
  <c r="V4" i="10" l="1"/>
  <c r="V95" i="10"/>
  <c r="V13" i="10"/>
  <c r="W90" i="10"/>
  <c r="AY15" i="9"/>
  <c r="BQ15" i="9" s="1"/>
  <c r="BR15" i="9"/>
  <c r="AU15" i="9"/>
  <c r="BM15" i="9" s="1"/>
  <c r="BO15" i="9"/>
  <c r="AQ15" i="9"/>
  <c r="BI15" i="9" s="1"/>
  <c r="BH15" i="9" s="1"/>
  <c r="W16" i="10"/>
  <c r="V91" i="10"/>
  <c r="U59" i="2"/>
  <c r="W84" i="10"/>
  <c r="V96" i="10"/>
  <c r="W43" i="10"/>
  <c r="V30" i="10"/>
  <c r="V85" i="10"/>
  <c r="V89" i="10"/>
  <c r="V97" i="10"/>
  <c r="V92" i="10"/>
  <c r="V88" i="10"/>
  <c r="AL31" i="9"/>
  <c r="BE31" i="9"/>
  <c r="BD31" i="9" s="1"/>
  <c r="BC31" i="9" s="1"/>
  <c r="AL30" i="9"/>
  <c r="BE30" i="9"/>
  <c r="BD30" i="9" s="1"/>
  <c r="BC30" i="9" s="1"/>
  <c r="V94" i="10"/>
  <c r="V93" i="10"/>
  <c r="W8" i="10"/>
  <c r="AM28" i="9"/>
  <c r="BF28" i="9"/>
  <c r="AQ28" i="9"/>
  <c r="BI28" i="9" s="1"/>
  <c r="BH28" i="9" s="1"/>
  <c r="AY28" i="9"/>
  <c r="BQ28" i="9" s="1"/>
  <c r="BP28" i="9" s="1"/>
  <c r="AU28" i="9"/>
  <c r="BM28" i="9" s="1"/>
  <c r="BL28" i="9" s="1"/>
  <c r="W9" i="10"/>
  <c r="V9" i="10"/>
  <c r="C51" i="9"/>
  <c r="S50" i="9"/>
  <c r="R50" i="9"/>
  <c r="Q50" i="9"/>
  <c r="P50" i="9"/>
  <c r="O50" i="9"/>
  <c r="N50" i="9"/>
  <c r="M50" i="9"/>
  <c r="L50" i="9"/>
  <c r="K50" i="9"/>
  <c r="J50" i="9"/>
  <c r="I50" i="9"/>
  <c r="H50" i="9"/>
  <c r="G50" i="9"/>
  <c r="F50" i="9"/>
  <c r="E50" i="9"/>
  <c r="D50" i="9"/>
  <c r="C50" i="9"/>
  <c r="BP49" i="9"/>
  <c r="BO49" i="9"/>
  <c r="BN49" i="9"/>
  <c r="BM49" i="9"/>
  <c r="BK49" i="9"/>
  <c r="BJ49" i="9"/>
  <c r="BI49" i="9"/>
  <c r="BG49" i="9"/>
  <c r="BF49" i="9"/>
  <c r="BE49" i="9"/>
  <c r="BD49" i="9" s="1"/>
  <c r="BB49" i="9"/>
  <c r="BA49" i="9"/>
  <c r="AZ49" i="9"/>
  <c r="AX49" i="9"/>
  <c r="AW49" i="9"/>
  <c r="AV49" i="9"/>
  <c r="AT49" i="9"/>
  <c r="AS49" i="9"/>
  <c r="AQ49" i="9" s="1"/>
  <c r="AR49" i="9"/>
  <c r="AP49" i="9"/>
  <c r="AO49" i="9"/>
  <c r="AN49" i="9"/>
  <c r="AK49" i="9"/>
  <c r="AJ49" i="9"/>
  <c r="AI49" i="9"/>
  <c r="AG49" i="9"/>
  <c r="AF49" i="9"/>
  <c r="AE49" i="9"/>
  <c r="AC49" i="9"/>
  <c r="AB49" i="9"/>
  <c r="AA49" i="9"/>
  <c r="Y49" i="9"/>
  <c r="X49" i="9"/>
  <c r="W49" i="9"/>
  <c r="T49" i="9"/>
  <c r="C49" i="9"/>
  <c r="BP48" i="9"/>
  <c r="BO48" i="9"/>
  <c r="BN48" i="9"/>
  <c r="BM48" i="9"/>
  <c r="BK48" i="9"/>
  <c r="BJ48" i="9"/>
  <c r="BI48" i="9"/>
  <c r="BG48" i="9"/>
  <c r="BF48" i="9"/>
  <c r="BE48" i="9"/>
  <c r="BD48" i="9" s="1"/>
  <c r="BB48" i="9"/>
  <c r="BA48" i="9"/>
  <c r="AZ48" i="9"/>
  <c r="AX48" i="9"/>
  <c r="AW48" i="9"/>
  <c r="AV48" i="9"/>
  <c r="AT48" i="9"/>
  <c r="AS48" i="9"/>
  <c r="AR48" i="9"/>
  <c r="AP48" i="9"/>
  <c r="AO48" i="9"/>
  <c r="AN48" i="9"/>
  <c r="AM48" i="9" s="1"/>
  <c r="AK48" i="9"/>
  <c r="AJ48" i="9"/>
  <c r="AI48" i="9"/>
  <c r="AG48" i="9"/>
  <c r="AF48" i="9"/>
  <c r="AE48" i="9"/>
  <c r="AC48" i="9"/>
  <c r="AB48" i="9"/>
  <c r="AA48" i="9"/>
  <c r="Y48" i="9"/>
  <c r="X48" i="9"/>
  <c r="W48" i="9"/>
  <c r="T48" i="9"/>
  <c r="C48" i="9"/>
  <c r="BP47" i="9"/>
  <c r="BO47" i="9"/>
  <c r="BN47" i="9"/>
  <c r="BM47" i="9"/>
  <c r="BK47" i="9"/>
  <c r="BJ47" i="9"/>
  <c r="BI47" i="9"/>
  <c r="BG47" i="9"/>
  <c r="BF47" i="9"/>
  <c r="BE47" i="9"/>
  <c r="BD47" i="9" s="1"/>
  <c r="BB47" i="9"/>
  <c r="BA47" i="9"/>
  <c r="AZ47" i="9"/>
  <c r="AY47" i="9"/>
  <c r="AX47" i="9"/>
  <c r="AW47" i="9"/>
  <c r="AV47" i="9"/>
  <c r="AU47" i="9"/>
  <c r="AT47" i="9"/>
  <c r="AS47" i="9"/>
  <c r="AR47" i="9"/>
  <c r="AQ47" i="9"/>
  <c r="AP47" i="9"/>
  <c r="AO47" i="9"/>
  <c r="AN47" i="9"/>
  <c r="AM47" i="9"/>
  <c r="AL47" i="9" s="1"/>
  <c r="AK47" i="9"/>
  <c r="AJ47" i="9"/>
  <c r="AI47" i="9"/>
  <c r="AG47" i="9"/>
  <c r="AF47" i="9"/>
  <c r="AE47" i="9"/>
  <c r="AC47" i="9"/>
  <c r="AB47" i="9"/>
  <c r="AA47" i="9"/>
  <c r="Y47" i="9"/>
  <c r="X47" i="9"/>
  <c r="W47" i="9"/>
  <c r="T47" i="9"/>
  <c r="C47" i="9"/>
  <c r="BP46" i="9"/>
  <c r="BP50" i="9" s="1"/>
  <c r="BO46" i="9"/>
  <c r="BO50" i="9" s="1"/>
  <c r="BN46" i="9"/>
  <c r="BN50" i="9" s="1"/>
  <c r="BM46" i="9"/>
  <c r="BM50" i="9" s="1"/>
  <c r="BK46" i="9"/>
  <c r="BK50" i="9" s="1"/>
  <c r="BJ46" i="9"/>
  <c r="BJ50" i="9" s="1"/>
  <c r="BI46" i="9"/>
  <c r="BI50" i="9" s="1"/>
  <c r="BG46" i="9"/>
  <c r="BG50" i="9" s="1"/>
  <c r="BF46" i="9"/>
  <c r="BF50" i="9" s="1"/>
  <c r="BE46" i="9"/>
  <c r="BE50" i="9" s="1"/>
  <c r="BB46" i="9"/>
  <c r="BB50" i="9" s="1"/>
  <c r="BA46" i="9"/>
  <c r="BA50" i="9" s="1"/>
  <c r="AZ46" i="9"/>
  <c r="AZ50" i="9" s="1"/>
  <c r="AX46" i="9"/>
  <c r="AX50" i="9" s="1"/>
  <c r="AW46" i="9"/>
  <c r="AV46" i="9"/>
  <c r="AV50" i="9" s="1"/>
  <c r="AT46" i="9"/>
  <c r="AS46" i="9"/>
  <c r="AS50" i="9" s="1"/>
  <c r="AR46" i="9"/>
  <c r="AR50" i="9" s="1"/>
  <c r="AP46" i="9"/>
  <c r="AO46" i="9"/>
  <c r="AN46" i="9"/>
  <c r="AN50" i="9" s="1"/>
  <c r="AK46" i="9"/>
  <c r="AK50" i="9" s="1"/>
  <c r="AJ46" i="9"/>
  <c r="AJ50" i="9" s="1"/>
  <c r="AI46" i="9"/>
  <c r="AG46" i="9"/>
  <c r="AG50" i="9" s="1"/>
  <c r="AF46" i="9"/>
  <c r="AF50" i="9" s="1"/>
  <c r="AE46" i="9"/>
  <c r="AC46" i="9"/>
  <c r="AC50" i="9" s="1"/>
  <c r="AB46" i="9"/>
  <c r="AB50" i="9" s="1"/>
  <c r="AA46" i="9"/>
  <c r="Y46" i="9"/>
  <c r="Y50" i="9" s="1"/>
  <c r="X46" i="9"/>
  <c r="X50" i="9" s="1"/>
  <c r="W46" i="9"/>
  <c r="T46" i="9"/>
  <c r="T50" i="9" s="1"/>
  <c r="C46" i="9"/>
  <c r="C45" i="9"/>
  <c r="C44" i="9"/>
  <c r="L43" i="9"/>
  <c r="H43" i="9"/>
  <c r="D43" i="9"/>
  <c r="C43" i="9"/>
  <c r="L42" i="9"/>
  <c r="H42" i="9"/>
  <c r="D42" i="9"/>
  <c r="C42" i="9"/>
  <c r="L41" i="9"/>
  <c r="H41" i="9"/>
  <c r="D41" i="9"/>
  <c r="C41" i="9"/>
  <c r="L40" i="9"/>
  <c r="H40" i="9"/>
  <c r="D40" i="9"/>
  <c r="C40" i="9"/>
  <c r="L39" i="9"/>
  <c r="H39" i="9"/>
  <c r="D39" i="9"/>
  <c r="C39" i="9"/>
  <c r="L38" i="9"/>
  <c r="H38" i="9"/>
  <c r="D38" i="9"/>
  <c r="C38" i="9"/>
  <c r="L37" i="9"/>
  <c r="H37" i="9"/>
  <c r="D37" i="9"/>
  <c r="C37" i="9"/>
  <c r="L36" i="9"/>
  <c r="H36" i="9"/>
  <c r="D36" i="9"/>
  <c r="C36" i="9"/>
  <c r="L35" i="9"/>
  <c r="H35" i="9"/>
  <c r="D35" i="9"/>
  <c r="C35" i="9"/>
  <c r="L34" i="9"/>
  <c r="H34" i="9"/>
  <c r="D34" i="9"/>
  <c r="C34" i="9"/>
  <c r="L33" i="9"/>
  <c r="H33" i="9"/>
  <c r="D33" i="9"/>
  <c r="C33" i="9"/>
  <c r="L32" i="9"/>
  <c r="H32" i="9"/>
  <c r="D32" i="9"/>
  <c r="C32" i="9"/>
  <c r="L31" i="9"/>
  <c r="H31" i="9"/>
  <c r="D31" i="9"/>
  <c r="C31" i="9"/>
  <c r="L30" i="9"/>
  <c r="H30" i="9"/>
  <c r="D30" i="9"/>
  <c r="C30" i="9"/>
  <c r="C29" i="9"/>
  <c r="Q29" i="9" s="1"/>
  <c r="D28" i="9"/>
  <c r="T28" i="9" s="1"/>
  <c r="C28" i="9"/>
  <c r="C27" i="9"/>
  <c r="C26" i="9"/>
  <c r="C25" i="9"/>
  <c r="C24" i="9"/>
  <c r="C23" i="9"/>
  <c r="T22" i="9"/>
  <c r="C22" i="9"/>
  <c r="C21" i="9"/>
  <c r="C20" i="9"/>
  <c r="C19" i="9"/>
  <c r="C18" i="9"/>
  <c r="C17" i="9"/>
  <c r="C16" i="9"/>
  <c r="S16" i="9" s="1"/>
  <c r="V15" i="9"/>
  <c r="D15" i="9"/>
  <c r="T15" i="9" s="1"/>
  <c r="C15" i="9"/>
  <c r="C14" i="9"/>
  <c r="C13" i="9"/>
  <c r="C12" i="9"/>
  <c r="BR11" i="9"/>
  <c r="BQ11" i="9"/>
  <c r="BO11" i="9"/>
  <c r="BN11" i="9"/>
  <c r="BM11" i="9"/>
  <c r="BK11" i="9"/>
  <c r="BJ11" i="9"/>
  <c r="BI11" i="9"/>
  <c r="BG11" i="9"/>
  <c r="BF11" i="9"/>
  <c r="BE11" i="9"/>
  <c r="BA11" i="9"/>
  <c r="AZ11" i="9"/>
  <c r="AX11" i="9"/>
  <c r="AW11" i="9"/>
  <c r="AV11" i="9"/>
  <c r="AT11" i="9"/>
  <c r="AS11" i="9"/>
  <c r="AR11" i="9"/>
  <c r="AP11" i="9"/>
  <c r="AO11" i="9"/>
  <c r="AN11" i="9"/>
  <c r="AJ11" i="9"/>
  <c r="AI11" i="9"/>
  <c r="AG11" i="9"/>
  <c r="AF11" i="9"/>
  <c r="AE11" i="9"/>
  <c r="AC11" i="9"/>
  <c r="AB11" i="9"/>
  <c r="AA11" i="9"/>
  <c r="Y11" i="9"/>
  <c r="X11" i="9"/>
  <c r="W11" i="9"/>
  <c r="L11" i="9"/>
  <c r="H11" i="9"/>
  <c r="D11" i="9"/>
  <c r="C11" i="9"/>
  <c r="C10" i="9"/>
  <c r="H4" i="9"/>
  <c r="T30" i="9" l="1"/>
  <c r="T34" i="9"/>
  <c r="T36" i="9"/>
  <c r="T39" i="9"/>
  <c r="T43" i="9"/>
  <c r="AT50" i="9"/>
  <c r="AP50" i="9"/>
  <c r="AY49" i="9"/>
  <c r="BL15" i="9"/>
  <c r="AD11" i="9"/>
  <c r="F16" i="9"/>
  <c r="Q16" i="9"/>
  <c r="R16" i="9"/>
  <c r="J16" i="9"/>
  <c r="I16" i="9"/>
  <c r="E16" i="9"/>
  <c r="M16" i="9"/>
  <c r="AW50" i="9"/>
  <c r="AO50" i="9"/>
  <c r="AM50" i="9" s="1"/>
  <c r="AQ11" i="9"/>
  <c r="BH11" i="9"/>
  <c r="AU49" i="9"/>
  <c r="Z11" i="9"/>
  <c r="AH46" i="9"/>
  <c r="AY50" i="9"/>
  <c r="AH47" i="9"/>
  <c r="AH48" i="9"/>
  <c r="AH49" i="9"/>
  <c r="AM49" i="9"/>
  <c r="V11" i="9"/>
  <c r="BL11" i="9"/>
  <c r="AD46" i="9"/>
  <c r="AD47" i="9"/>
  <c r="AD48" i="9"/>
  <c r="AU48" i="9"/>
  <c r="AD49" i="9"/>
  <c r="BL49" i="9"/>
  <c r="BH47" i="9"/>
  <c r="BH48" i="9"/>
  <c r="BH49" i="9"/>
  <c r="BL47" i="9"/>
  <c r="BL48" i="9"/>
  <c r="AL49" i="9"/>
  <c r="AQ48" i="9"/>
  <c r="AM11" i="9"/>
  <c r="AY48" i="9"/>
  <c r="AU11" i="9"/>
  <c r="V46" i="9"/>
  <c r="V47" i="9"/>
  <c r="V48" i="9"/>
  <c r="V49" i="9"/>
  <c r="U15" i="9"/>
  <c r="AN15" i="9"/>
  <c r="Z46" i="9"/>
  <c r="Z47" i="9"/>
  <c r="Z48" i="9"/>
  <c r="Z49" i="9"/>
  <c r="BP15" i="9"/>
  <c r="T38" i="9"/>
  <c r="T42" i="9"/>
  <c r="T37" i="9"/>
  <c r="T32" i="9"/>
  <c r="T33" i="9"/>
  <c r="T35" i="9"/>
  <c r="T40" i="9"/>
  <c r="T41" i="9"/>
  <c r="T31" i="9"/>
  <c r="AL28" i="9"/>
  <c r="BE28" i="9"/>
  <c r="BD28" i="9" s="1"/>
  <c r="BC28" i="9" s="1"/>
  <c r="BD11" i="9"/>
  <c r="BB16" i="9"/>
  <c r="AK16" i="9"/>
  <c r="BS16" i="9"/>
  <c r="G16" i="9"/>
  <c r="K16" i="9"/>
  <c r="O16" i="9"/>
  <c r="BQ29" i="9"/>
  <c r="AZ29" i="9"/>
  <c r="AI29" i="9"/>
  <c r="F29" i="9"/>
  <c r="J29" i="9"/>
  <c r="N29" i="9"/>
  <c r="R29" i="9"/>
  <c r="BC49" i="9"/>
  <c r="K29" i="9"/>
  <c r="O29" i="9"/>
  <c r="S29" i="9"/>
  <c r="AU50" i="9"/>
  <c r="E29" i="9"/>
  <c r="I29" i="9"/>
  <c r="M29" i="9"/>
  <c r="AQ50" i="9"/>
  <c r="AM46" i="9"/>
  <c r="AQ46" i="9"/>
  <c r="AU46" i="9"/>
  <c r="AY46" i="9"/>
  <c r="W50" i="9"/>
  <c r="V50" i="9" s="1"/>
  <c r="AA50" i="9"/>
  <c r="Z50" i="9" s="1"/>
  <c r="AE50" i="9"/>
  <c r="AD50" i="9" s="1"/>
  <c r="AI50" i="9"/>
  <c r="AH50" i="9" s="1"/>
  <c r="BD46" i="9"/>
  <c r="BH46" i="9"/>
  <c r="BL46" i="9"/>
  <c r="BL50" i="9" s="1"/>
  <c r="BI16" i="9" l="1"/>
  <c r="BJ16" i="9"/>
  <c r="BM16" i="9"/>
  <c r="BR16" i="9"/>
  <c r="BQ16" i="9"/>
  <c r="BE16" i="9"/>
  <c r="BF16" i="9"/>
  <c r="AI16" i="9"/>
  <c r="X16" i="9"/>
  <c r="D16" i="9"/>
  <c r="BA16" i="9"/>
  <c r="AB16" i="9"/>
  <c r="AS16" i="9"/>
  <c r="AO16" i="9"/>
  <c r="AR16" i="9"/>
  <c r="AA16" i="9"/>
  <c r="AV16" i="9"/>
  <c r="H16" i="9"/>
  <c r="W16" i="9"/>
  <c r="AZ16" i="9"/>
  <c r="AJ16" i="9"/>
  <c r="AN16" i="9"/>
  <c r="P16" i="9"/>
  <c r="AE16" i="9"/>
  <c r="BC47" i="9"/>
  <c r="BC48" i="9"/>
  <c r="U47" i="9"/>
  <c r="AL48" i="9"/>
  <c r="BH50" i="9"/>
  <c r="U49" i="9"/>
  <c r="U48" i="9"/>
  <c r="BF15" i="9"/>
  <c r="AM15" i="9"/>
  <c r="U46" i="9"/>
  <c r="P29" i="9"/>
  <c r="AL50" i="9"/>
  <c r="BE29" i="9"/>
  <c r="AN29" i="9"/>
  <c r="W29" i="9"/>
  <c r="BM29" i="9"/>
  <c r="AV29" i="9"/>
  <c r="L29" i="9"/>
  <c r="AE29" i="9"/>
  <c r="AG29" i="9"/>
  <c r="BO29" i="9"/>
  <c r="AX29" i="9"/>
  <c r="AO29" i="9"/>
  <c r="X29" i="9"/>
  <c r="BF29" i="9"/>
  <c r="BD50" i="9"/>
  <c r="BC46" i="9"/>
  <c r="U50" i="9"/>
  <c r="AL46" i="9"/>
  <c r="BI29" i="9"/>
  <c r="AR29" i="9"/>
  <c r="H29" i="9"/>
  <c r="AA29" i="9"/>
  <c r="AC29" i="9"/>
  <c r="BK29" i="9"/>
  <c r="AT29" i="9"/>
  <c r="BA29" i="9"/>
  <c r="AJ29" i="9"/>
  <c r="BR29" i="9"/>
  <c r="AX16" i="9"/>
  <c r="AG16" i="9"/>
  <c r="BO16" i="9"/>
  <c r="AW29" i="9"/>
  <c r="AF29" i="9"/>
  <c r="BN29" i="9"/>
  <c r="AT16" i="9"/>
  <c r="AC16" i="9"/>
  <c r="BK16" i="9"/>
  <c r="AK29" i="9"/>
  <c r="BS29" i="9"/>
  <c r="BB29" i="9"/>
  <c r="AS29" i="9"/>
  <c r="AB29" i="9"/>
  <c r="BJ29" i="9"/>
  <c r="AP16" i="9"/>
  <c r="Y16" i="9"/>
  <c r="BG16" i="9"/>
  <c r="BP16" i="9" l="1"/>
  <c r="BH16" i="9"/>
  <c r="BD16" i="9"/>
  <c r="AH16" i="9"/>
  <c r="AQ16" i="9"/>
  <c r="AY16" i="9"/>
  <c r="AM16" i="9"/>
  <c r="BC50" i="9"/>
  <c r="AH29" i="9"/>
  <c r="BP29" i="9"/>
  <c r="BE15" i="9"/>
  <c r="BD15" i="9" s="1"/>
  <c r="BC15" i="9" s="1"/>
  <c r="AL15" i="9"/>
  <c r="AY29" i="9"/>
  <c r="Z16" i="9"/>
  <c r="BH29" i="9"/>
  <c r="V16" i="9"/>
  <c r="Z29" i="9"/>
  <c r="AU29" i="9"/>
  <c r="BL29" i="9"/>
  <c r="AQ29" i="9"/>
  <c r="AD29" i="9"/>
  <c r="H40" i="8" l="1"/>
  <c r="C33" i="8" l="1"/>
  <c r="C32" i="8"/>
  <c r="C16" i="8"/>
  <c r="C17" i="8"/>
  <c r="C18" i="8"/>
  <c r="C19" i="8"/>
  <c r="C20" i="8"/>
  <c r="C21" i="8"/>
  <c r="C22" i="8"/>
  <c r="C23" i="8"/>
  <c r="C24" i="8"/>
  <c r="C25" i="8"/>
  <c r="C26" i="8"/>
  <c r="C27" i="8"/>
  <c r="C28" i="8"/>
  <c r="C29" i="8"/>
  <c r="C30" i="8"/>
  <c r="C31" i="8"/>
  <c r="C15" i="8"/>
  <c r="C10" i="8"/>
  <c r="C11" i="8"/>
  <c r="C12" i="8"/>
  <c r="C13" i="8"/>
  <c r="C14" i="8"/>
  <c r="C9" i="8"/>
  <c r="C33" i="2"/>
  <c r="C34" i="2"/>
  <c r="C35" i="2"/>
  <c r="C36" i="2"/>
  <c r="C37" i="2"/>
  <c r="C38" i="2"/>
  <c r="C39" i="2"/>
  <c r="C40" i="2"/>
  <c r="C41" i="2"/>
  <c r="C42" i="2"/>
  <c r="C43" i="2"/>
  <c r="C45" i="2"/>
  <c r="C46" i="2"/>
  <c r="C47" i="2"/>
  <c r="C48" i="2"/>
  <c r="C49" i="2"/>
  <c r="C50" i="2"/>
  <c r="C51" i="2"/>
  <c r="C52" i="2"/>
  <c r="C53" i="2"/>
  <c r="C54" i="2"/>
  <c r="C55" i="2"/>
  <c r="C56" i="2"/>
  <c r="C57" i="2"/>
  <c r="C58" i="2"/>
  <c r="C60" i="2"/>
  <c r="C61" i="2"/>
  <c r="C62" i="2"/>
  <c r="C63" i="2"/>
  <c r="C64" i="2"/>
  <c r="C65" i="2"/>
  <c r="C67" i="2"/>
  <c r="C68" i="2"/>
  <c r="C70" i="2"/>
  <c r="C71" i="2"/>
  <c r="C72" i="2"/>
  <c r="C73" i="2"/>
  <c r="C44" i="2"/>
  <c r="C74" i="2"/>
  <c r="C75" i="2"/>
  <c r="C76" i="2"/>
  <c r="C77" i="2"/>
  <c r="C78" i="2"/>
  <c r="C79" i="2"/>
  <c r="C80" i="2"/>
  <c r="C81" i="2"/>
  <c r="C31" i="2"/>
  <c r="C32" i="2"/>
  <c r="C10" i="2"/>
  <c r="C11" i="2"/>
  <c r="C12" i="2"/>
  <c r="C13" i="2"/>
  <c r="C15" i="2"/>
  <c r="F15" i="2" s="1"/>
  <c r="C16" i="2"/>
  <c r="C17" i="2"/>
  <c r="C18" i="2"/>
  <c r="C19" i="2"/>
  <c r="C20" i="2"/>
  <c r="C21" i="2"/>
  <c r="C22" i="2"/>
  <c r="C23" i="2"/>
  <c r="C24" i="2"/>
  <c r="C25" i="2"/>
  <c r="C26" i="2"/>
  <c r="C27" i="2"/>
  <c r="C28" i="2"/>
  <c r="C29" i="2"/>
  <c r="C30" i="2"/>
  <c r="C9" i="2"/>
  <c r="H14" i="8" l="1"/>
  <c r="L14" i="8"/>
  <c r="P14" i="8"/>
  <c r="T14" i="8"/>
  <c r="W15" i="8"/>
  <c r="V15" i="8"/>
  <c r="U15" i="8"/>
  <c r="O15" i="8"/>
  <c r="N15" i="8"/>
  <c r="M15" i="8"/>
  <c r="K15" i="8"/>
  <c r="J15" i="8"/>
  <c r="I15" i="8"/>
  <c r="Q15" i="8"/>
  <c r="S15" i="8"/>
  <c r="Z31" i="8"/>
  <c r="Z32" i="8"/>
  <c r="AA31" i="8"/>
  <c r="AA32" i="8"/>
  <c r="W32" i="8"/>
  <c r="V32" i="8"/>
  <c r="U32" i="8"/>
  <c r="S32" i="8"/>
  <c r="Q32" i="8"/>
  <c r="O32" i="8"/>
  <c r="N32" i="8"/>
  <c r="M32" i="8"/>
  <c r="J32" i="8"/>
  <c r="K32" i="8"/>
  <c r="I32" i="8"/>
  <c r="T29" i="8"/>
  <c r="T33" i="8"/>
  <c r="P29" i="8"/>
  <c r="P33" i="8"/>
  <c r="L33" i="8"/>
  <c r="L29" i="8"/>
  <c r="H29" i="8"/>
  <c r="H33" i="8"/>
  <c r="X83" i="2"/>
  <c r="X102" i="2"/>
  <c r="F101" i="2"/>
  <c r="T15" i="2"/>
  <c r="S15" i="2"/>
  <c r="R15" i="2"/>
  <c r="P15" i="2"/>
  <c r="N15" i="2"/>
  <c r="L15" i="2"/>
  <c r="K15" i="2"/>
  <c r="J15" i="2"/>
  <c r="H15" i="2"/>
  <c r="G15" i="2"/>
  <c r="T32" i="2"/>
  <c r="S32" i="2"/>
  <c r="R32" i="2"/>
  <c r="P32" i="2"/>
  <c r="N32" i="2"/>
  <c r="L32" i="2"/>
  <c r="K32" i="2"/>
  <c r="J32" i="2"/>
  <c r="H32" i="2"/>
  <c r="G32" i="2"/>
  <c r="F32" i="2"/>
  <c r="T28" i="2"/>
  <c r="S28" i="2"/>
  <c r="R28" i="2"/>
  <c r="P28" i="2"/>
  <c r="O28" i="2"/>
  <c r="N28" i="2"/>
  <c r="L28" i="2"/>
  <c r="K28" i="2"/>
  <c r="J28" i="2"/>
  <c r="G28" i="2"/>
  <c r="F28" i="2"/>
  <c r="E30" i="2"/>
  <c r="BG8" i="3"/>
  <c r="BG9" i="3"/>
  <c r="BG10" i="3"/>
  <c r="BG11"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BG90" i="3"/>
  <c r="BG91" i="3"/>
  <c r="BG92" i="3"/>
  <c r="BG93" i="3"/>
  <c r="BG94" i="3"/>
  <c r="BG95" i="3"/>
  <c r="BG96" i="3"/>
  <c r="BG97" i="3"/>
  <c r="BG98" i="3"/>
  <c r="BG99" i="3"/>
  <c r="BG100" i="3"/>
  <c r="BG101" i="3"/>
  <c r="BG102" i="3"/>
  <c r="BG103" i="3"/>
  <c r="BG104" i="3"/>
  <c r="BG105" i="3"/>
  <c r="BG106" i="3"/>
  <c r="BG107" i="3"/>
  <c r="BG108" i="3"/>
  <c r="BG109" i="3"/>
  <c r="BG110" i="3"/>
  <c r="BG111" i="3"/>
  <c r="BG112" i="3"/>
  <c r="BG113" i="3"/>
  <c r="BG114" i="3"/>
  <c r="BG115" i="3"/>
  <c r="BG116" i="3"/>
  <c r="BG117" i="3"/>
  <c r="BG118" i="3"/>
  <c r="BG119" i="3"/>
  <c r="BG120" i="3"/>
  <c r="BG121" i="3"/>
  <c r="BG122" i="3"/>
  <c r="BG123" i="3"/>
  <c r="BG124" i="3"/>
  <c r="BG125" i="3"/>
  <c r="BG126" i="3"/>
  <c r="BG127" i="3"/>
  <c r="BG128" i="3"/>
  <c r="BG129" i="3"/>
  <c r="BG130" i="3"/>
  <c r="BG131" i="3"/>
  <c r="BG132" i="3"/>
  <c r="BG133" i="3"/>
  <c r="BG134" i="3"/>
  <c r="BG135" i="3"/>
  <c r="BG136" i="3"/>
  <c r="BG137" i="3"/>
  <c r="BG138" i="3"/>
  <c r="BG139" i="3"/>
  <c r="BG140" i="3"/>
  <c r="BG141" i="3"/>
  <c r="BG142" i="3"/>
  <c r="BG143" i="3"/>
  <c r="BG144" i="3"/>
  <c r="BG145" i="3"/>
  <c r="BG146" i="3"/>
  <c r="BG147" i="3"/>
  <c r="BG148" i="3"/>
  <c r="BG149" i="3"/>
  <c r="BG150" i="3"/>
  <c r="BG151" i="3"/>
  <c r="BG152" i="3"/>
  <c r="BG153" i="3"/>
  <c r="BG154" i="3"/>
  <c r="BG155" i="3"/>
  <c r="BG156" i="3"/>
  <c r="BG196" i="3"/>
  <c r="BG197" i="3"/>
  <c r="BG198" i="3"/>
  <c r="BG199" i="3"/>
  <c r="BG200" i="3"/>
  <c r="BG201" i="3"/>
  <c r="BG202" i="3"/>
  <c r="BG203" i="3"/>
  <c r="BG204" i="3"/>
  <c r="BG206" i="3"/>
  <c r="BG207" i="3"/>
  <c r="BG208" i="3"/>
  <c r="BG209" i="3"/>
  <c r="BG210" i="3"/>
  <c r="BG211" i="3"/>
  <c r="BG212" i="3"/>
  <c r="BG213" i="3"/>
  <c r="BG214" i="3"/>
  <c r="BG215" i="3"/>
  <c r="BG7" i="3"/>
  <c r="BF9" i="3"/>
  <c r="BF10" i="3"/>
  <c r="BF11" i="3"/>
  <c r="BF12" i="3"/>
  <c r="BF15" i="3"/>
  <c r="BF16" i="3"/>
  <c r="BF17" i="3"/>
  <c r="BF18" i="3"/>
  <c r="BF19" i="3"/>
  <c r="BF20" i="3"/>
  <c r="BF21" i="3"/>
  <c r="BF22" i="3"/>
  <c r="BF23" i="3"/>
  <c r="BF24" i="3"/>
  <c r="BF25" i="3"/>
  <c r="BF26" i="3"/>
  <c r="BF27" i="3"/>
  <c r="BF28" i="3"/>
  <c r="BF29" i="3"/>
  <c r="BF30" i="3"/>
  <c r="BF31" i="3"/>
  <c r="BF32" i="3"/>
  <c r="BF33" i="3"/>
  <c r="BF34" i="3"/>
  <c r="BF35" i="3"/>
  <c r="BF36" i="3"/>
  <c r="BF37" i="3"/>
  <c r="BF38" i="3"/>
  <c r="BF39" i="3"/>
  <c r="BF40" i="3"/>
  <c r="BF41" i="3"/>
  <c r="BF42" i="3"/>
  <c r="BF43" i="3"/>
  <c r="BF44" i="3"/>
  <c r="BF45" i="3"/>
  <c r="BF46" i="3"/>
  <c r="BF47" i="3"/>
  <c r="BF48" i="3"/>
  <c r="BF49" i="3"/>
  <c r="BF50" i="3"/>
  <c r="BF51" i="3"/>
  <c r="BF52" i="3"/>
  <c r="BF53" i="3"/>
  <c r="BF54" i="3"/>
  <c r="BF55" i="3"/>
  <c r="BF56" i="3"/>
  <c r="BF57" i="3"/>
  <c r="BF58" i="3"/>
  <c r="BF59" i="3"/>
  <c r="BF60" i="3"/>
  <c r="BF61" i="3"/>
  <c r="BF62" i="3"/>
  <c r="BF63" i="3"/>
  <c r="BF64" i="3"/>
  <c r="BF65" i="3"/>
  <c r="BF66" i="3"/>
  <c r="BF67" i="3"/>
  <c r="BF68" i="3"/>
  <c r="BF69" i="3"/>
  <c r="BF70" i="3"/>
  <c r="BF71" i="3"/>
  <c r="BF72" i="3"/>
  <c r="BF73" i="3"/>
  <c r="BF74" i="3"/>
  <c r="BF75" i="3"/>
  <c r="BF76" i="3"/>
  <c r="BF77" i="3"/>
  <c r="BF78" i="3"/>
  <c r="BF79" i="3"/>
  <c r="BF80" i="3"/>
  <c r="BF81" i="3"/>
  <c r="BF82" i="3"/>
  <c r="BF83" i="3"/>
  <c r="BF84" i="3"/>
  <c r="BF85" i="3"/>
  <c r="BF86" i="3"/>
  <c r="BF87" i="3"/>
  <c r="BF88" i="3"/>
  <c r="BF89" i="3"/>
  <c r="BF90" i="3"/>
  <c r="BF91" i="3"/>
  <c r="BF92" i="3"/>
  <c r="BF93" i="3"/>
  <c r="BF94" i="3"/>
  <c r="BF95" i="3"/>
  <c r="BF96" i="3"/>
  <c r="BF97" i="3"/>
  <c r="BF98" i="3"/>
  <c r="BF99" i="3"/>
  <c r="BF100" i="3"/>
  <c r="BF101" i="3"/>
  <c r="BF102" i="3"/>
  <c r="BF103" i="3"/>
  <c r="BF104" i="3"/>
  <c r="BF105" i="3"/>
  <c r="BF106" i="3"/>
  <c r="BF107" i="3"/>
  <c r="BF108" i="3"/>
  <c r="BF109" i="3"/>
  <c r="BF110" i="3"/>
  <c r="BF111" i="3"/>
  <c r="BF112" i="3"/>
  <c r="BF113" i="3"/>
  <c r="BF114" i="3"/>
  <c r="BF115" i="3"/>
  <c r="BF116" i="3"/>
  <c r="BF117" i="3"/>
  <c r="BF118" i="3"/>
  <c r="BF119" i="3"/>
  <c r="BF120" i="3"/>
  <c r="BF121" i="3"/>
  <c r="BF122" i="3"/>
  <c r="BF123" i="3"/>
  <c r="BF124" i="3"/>
  <c r="BF125" i="3"/>
  <c r="BF126" i="3"/>
  <c r="BF127" i="3"/>
  <c r="BF128" i="3"/>
  <c r="BF129" i="3"/>
  <c r="BF130" i="3"/>
  <c r="BF131" i="3"/>
  <c r="BF132" i="3"/>
  <c r="BF133" i="3"/>
  <c r="BF134" i="3"/>
  <c r="BF135" i="3"/>
  <c r="BF136" i="3"/>
  <c r="BF137" i="3"/>
  <c r="BF138" i="3"/>
  <c r="BF139" i="3"/>
  <c r="BF140" i="3"/>
  <c r="BF141" i="3"/>
  <c r="BF142" i="3"/>
  <c r="BF143" i="3"/>
  <c r="BF144" i="3"/>
  <c r="BF145" i="3"/>
  <c r="BF146" i="3"/>
  <c r="BF147" i="3"/>
  <c r="BF148" i="3"/>
  <c r="BF149" i="3"/>
  <c r="BF150" i="3"/>
  <c r="BF151" i="3"/>
  <c r="BF152" i="3"/>
  <c r="BF153" i="3"/>
  <c r="BF154" i="3"/>
  <c r="BF155" i="3"/>
  <c r="BF156" i="3"/>
  <c r="BF196" i="3"/>
  <c r="BF197" i="3"/>
  <c r="BF198" i="3"/>
  <c r="BF199" i="3"/>
  <c r="BF200" i="3"/>
  <c r="BF201" i="3"/>
  <c r="BF202" i="3"/>
  <c r="BF203" i="3"/>
  <c r="BF204" i="3"/>
  <c r="BF206" i="3"/>
  <c r="BF207" i="3"/>
  <c r="BF208" i="3"/>
  <c r="BF209" i="3"/>
  <c r="BF210" i="3"/>
  <c r="BF211" i="3"/>
  <c r="BF212" i="3"/>
  <c r="BF213" i="3"/>
  <c r="BF214" i="3"/>
  <c r="BF215" i="3"/>
  <c r="L32" i="8" l="1"/>
  <c r="T15" i="8"/>
  <c r="T32" i="8"/>
  <c r="L15" i="8"/>
  <c r="I32" i="2"/>
  <c r="H15" i="8"/>
  <c r="E32" i="2"/>
  <c r="Q32" i="2"/>
  <c r="H32" i="8"/>
  <c r="F53" i="2"/>
  <c r="F9" i="8" l="1"/>
  <c r="F10" i="8"/>
  <c r="F11" i="8"/>
  <c r="F12" i="8"/>
  <c r="F13" i="8"/>
  <c r="F14" i="8"/>
  <c r="F15" i="8"/>
  <c r="F16" i="8"/>
  <c r="F17" i="8"/>
  <c r="F18" i="8"/>
  <c r="F19" i="8"/>
  <c r="F20" i="8"/>
  <c r="F21" i="8"/>
  <c r="F22" i="8"/>
  <c r="F23" i="8"/>
  <c r="F24" i="8"/>
  <c r="F25" i="8"/>
  <c r="F26" i="8"/>
  <c r="F27" i="8"/>
  <c r="F28" i="8"/>
  <c r="F29" i="8"/>
  <c r="F30" i="8"/>
  <c r="F33" i="8"/>
  <c r="F35" i="8"/>
  <c r="F36" i="8"/>
  <c r="F37" i="8"/>
  <c r="F38" i="8"/>
  <c r="F39" i="8"/>
  <c r="F40" i="8"/>
  <c r="F8" i="8"/>
  <c r="X35" i="8" l="1"/>
  <c r="Y35" i="8" s="1"/>
  <c r="T40" i="8"/>
  <c r="T39" i="8"/>
  <c r="T38" i="8"/>
  <c r="T37" i="8"/>
  <c r="T36" i="8"/>
  <c r="T28" i="8"/>
  <c r="T27" i="8"/>
  <c r="P40" i="8"/>
  <c r="P39" i="8"/>
  <c r="P38" i="8"/>
  <c r="P37" i="8"/>
  <c r="P36" i="8"/>
  <c r="P28" i="8"/>
  <c r="P27" i="8"/>
  <c r="P10" i="8"/>
  <c r="L40" i="8"/>
  <c r="L39" i="8"/>
  <c r="L38" i="8"/>
  <c r="L37" i="8"/>
  <c r="L36" i="8"/>
  <c r="L28" i="8"/>
  <c r="L27" i="8"/>
  <c r="L10" i="8"/>
  <c r="X30" i="8"/>
  <c r="W10" i="8"/>
  <c r="Z41" i="8"/>
  <c r="E41" i="8"/>
  <c r="F41" i="8" s="1"/>
  <c r="D41" i="8"/>
  <c r="X40" i="8"/>
  <c r="Y40" i="8" s="1"/>
  <c r="H39" i="8"/>
  <c r="X39" i="8" s="1"/>
  <c r="Y39" i="8" s="1"/>
  <c r="H38" i="8"/>
  <c r="H37" i="8"/>
  <c r="H36" i="8"/>
  <c r="E34" i="8"/>
  <c r="D34" i="8"/>
  <c r="F34" i="8" s="1"/>
  <c r="X33" i="8"/>
  <c r="H27" i="8"/>
  <c r="H10" i="8"/>
  <c r="X37" i="8" l="1"/>
  <c r="Y37" i="8" s="1"/>
  <c r="T10" i="8"/>
  <c r="X36" i="8"/>
  <c r="Y36" i="8" s="1"/>
  <c r="H41" i="8"/>
  <c r="X38" i="8"/>
  <c r="Y38" i="8" s="1"/>
  <c r="AA38" i="8" s="1"/>
  <c r="Y33" i="8"/>
  <c r="AA33" i="8" s="1"/>
  <c r="Z33" i="8"/>
  <c r="Y30" i="8"/>
  <c r="AA30" i="8" s="1"/>
  <c r="Z30" i="8"/>
  <c r="X14" i="8"/>
  <c r="Y14" i="8" s="1"/>
  <c r="AA14" i="8" s="1"/>
  <c r="X21" i="8"/>
  <c r="Y21" i="8" s="1"/>
  <c r="AA21" i="8" s="1"/>
  <c r="X27" i="8"/>
  <c r="Y27" i="8" s="1"/>
  <c r="AA27" i="8" s="1"/>
  <c r="X29" i="8"/>
  <c r="Y29" i="8" s="1"/>
  <c r="AA29" i="8" s="1"/>
  <c r="X10" i="8"/>
  <c r="Y10" i="8" s="1"/>
  <c r="AA10" i="8" s="1"/>
  <c r="T41" i="8"/>
  <c r="P41" i="8"/>
  <c r="L41" i="8"/>
  <c r="D42" i="8"/>
  <c r="AA37" i="8"/>
  <c r="E42" i="8"/>
  <c r="F42" i="8" l="1"/>
  <c r="Z14" i="8"/>
  <c r="Z27" i="8"/>
  <c r="Z10" i="8"/>
  <c r="X41" i="8"/>
  <c r="Y41" i="8" s="1"/>
  <c r="AA41" i="8" s="1"/>
  <c r="Z21" i="8"/>
  <c r="Z29" i="8"/>
  <c r="AA36" i="8"/>
  <c r="AV216" i="3" l="1"/>
  <c r="AT216" i="3"/>
  <c r="N8" i="3" l="1"/>
  <c r="G6" i="7" s="1"/>
  <c r="S7" i="3"/>
  <c r="T7" i="3"/>
  <c r="U7" i="3"/>
  <c r="V7" i="3"/>
  <c r="W7" i="3"/>
  <c r="X7" i="3"/>
  <c r="Y7" i="3"/>
  <c r="S8" i="3"/>
  <c r="T8" i="3"/>
  <c r="U8" i="3"/>
  <c r="V8" i="3"/>
  <c r="W8" i="3"/>
  <c r="X8" i="3"/>
  <c r="Y8" i="3"/>
  <c r="S9" i="3"/>
  <c r="T9" i="3"/>
  <c r="U9" i="3"/>
  <c r="V9" i="3"/>
  <c r="W9" i="3"/>
  <c r="X9" i="3"/>
  <c r="Y9" i="3"/>
  <c r="O8" i="3"/>
  <c r="H6" i="7" s="1"/>
  <c r="P8" i="3"/>
  <c r="I6" i="7" s="1"/>
  <c r="Q8" i="3"/>
  <c r="J6" i="7" s="1"/>
  <c r="N9" i="3"/>
  <c r="G7" i="7" s="1"/>
  <c r="R7" i="3"/>
  <c r="R9" i="3"/>
  <c r="R8" i="3"/>
  <c r="CF6" i="7" l="1"/>
  <c r="CT6" i="7"/>
  <c r="CE7" i="7"/>
  <c r="CS7" i="7"/>
  <c r="CH6" i="7"/>
  <c r="CV6" i="7"/>
  <c r="CS6" i="7"/>
  <c r="BN6" i="7"/>
  <c r="CE6" i="7"/>
  <c r="AL6" i="7"/>
  <c r="CG6" i="7"/>
  <c r="CU6" i="7"/>
  <c r="V6" i="7"/>
  <c r="AM6" i="7"/>
  <c r="BO6" i="7"/>
  <c r="AO6" i="7"/>
  <c r="BR6" i="7"/>
  <c r="AL7" i="7"/>
  <c r="BN7" i="7"/>
  <c r="AN6" i="7"/>
  <c r="BP6" i="7"/>
  <c r="W6" i="7"/>
  <c r="V7" i="7"/>
  <c r="Y6" i="7"/>
  <c r="X6" i="7"/>
  <c r="H216" i="3"/>
  <c r="AH216" i="3"/>
  <c r="AJ216" i="3"/>
  <c r="AL216" i="3"/>
  <c r="Y4" i="10"/>
  <c r="AX216" i="3"/>
  <c r="AY216" i="3"/>
  <c r="AZ216" i="3"/>
  <c r="BA216" i="3"/>
  <c r="BB216" i="3"/>
  <c r="DP6" i="7" l="1"/>
  <c r="DM7" i="7"/>
  <c r="DO6" i="7"/>
  <c r="DM6" i="7"/>
  <c r="DN6" i="7"/>
  <c r="BD217" i="3"/>
  <c r="BH217" i="3"/>
  <c r="N10" i="3" l="1"/>
  <c r="O10" i="3"/>
  <c r="P10" i="3"/>
  <c r="Q10" i="3"/>
  <c r="R10" i="3"/>
  <c r="S10" i="3"/>
  <c r="T10" i="3"/>
  <c r="U10" i="3"/>
  <c r="V10" i="3"/>
  <c r="W10" i="3"/>
  <c r="X10" i="3"/>
  <c r="Y10" i="3"/>
  <c r="N11" i="3"/>
  <c r="O11" i="3"/>
  <c r="P11" i="3"/>
  <c r="Q11" i="3"/>
  <c r="R11" i="3"/>
  <c r="S11" i="3"/>
  <c r="T11" i="3"/>
  <c r="U11" i="3"/>
  <c r="V11" i="3"/>
  <c r="W11" i="3"/>
  <c r="X11" i="3"/>
  <c r="Y11" i="3"/>
  <c r="N12" i="3"/>
  <c r="O12" i="3"/>
  <c r="P12" i="3"/>
  <c r="Q12" i="3"/>
  <c r="R12" i="3"/>
  <c r="S12" i="3"/>
  <c r="T12" i="3"/>
  <c r="U12" i="3"/>
  <c r="V12" i="3"/>
  <c r="W12" i="3"/>
  <c r="X12" i="3"/>
  <c r="Y12" i="3"/>
  <c r="N13" i="3"/>
  <c r="O13" i="3"/>
  <c r="P13" i="3"/>
  <c r="Q13" i="3"/>
  <c r="R13" i="3"/>
  <c r="S13" i="3"/>
  <c r="T13" i="3"/>
  <c r="U13" i="3"/>
  <c r="V13" i="3"/>
  <c r="W13" i="3"/>
  <c r="X13" i="3"/>
  <c r="Y13" i="3"/>
  <c r="N14" i="3"/>
  <c r="O14" i="3"/>
  <c r="P14" i="3"/>
  <c r="Q14" i="3"/>
  <c r="R14" i="3"/>
  <c r="S14" i="3"/>
  <c r="T14" i="3"/>
  <c r="U14" i="3"/>
  <c r="V14" i="3"/>
  <c r="W14" i="3"/>
  <c r="X14" i="3"/>
  <c r="Y14" i="3"/>
  <c r="N15" i="3"/>
  <c r="O15" i="3"/>
  <c r="P15" i="3"/>
  <c r="Q15" i="3"/>
  <c r="R15" i="3"/>
  <c r="S15" i="3"/>
  <c r="T15" i="3"/>
  <c r="U15" i="3"/>
  <c r="V15" i="3"/>
  <c r="W15" i="3"/>
  <c r="X15" i="3"/>
  <c r="Y15" i="3"/>
  <c r="N16" i="3"/>
  <c r="O16" i="3"/>
  <c r="P16" i="3"/>
  <c r="Q16" i="3"/>
  <c r="R16" i="3"/>
  <c r="S16" i="3"/>
  <c r="T16" i="3"/>
  <c r="U16" i="3"/>
  <c r="V16" i="3"/>
  <c r="W16" i="3"/>
  <c r="X16" i="3"/>
  <c r="Y16" i="3"/>
  <c r="N17" i="3"/>
  <c r="O17" i="3"/>
  <c r="P17" i="3"/>
  <c r="Q17" i="3"/>
  <c r="R17" i="3"/>
  <c r="S17" i="3"/>
  <c r="T17" i="3"/>
  <c r="U17" i="3"/>
  <c r="V17" i="3"/>
  <c r="W17" i="3"/>
  <c r="X17" i="3"/>
  <c r="Y17" i="3"/>
  <c r="N18" i="3"/>
  <c r="O18" i="3"/>
  <c r="P18" i="3"/>
  <c r="Q18" i="3"/>
  <c r="R18" i="3"/>
  <c r="S18" i="3"/>
  <c r="T18" i="3"/>
  <c r="U18" i="3"/>
  <c r="V18" i="3"/>
  <c r="W18" i="3"/>
  <c r="X18" i="3"/>
  <c r="Y18" i="3"/>
  <c r="N19" i="3"/>
  <c r="O19" i="3"/>
  <c r="P19" i="3"/>
  <c r="Q19" i="3"/>
  <c r="R19" i="3"/>
  <c r="S19" i="3"/>
  <c r="T19" i="3"/>
  <c r="U19" i="3"/>
  <c r="V19" i="3"/>
  <c r="W19" i="3"/>
  <c r="X19" i="3"/>
  <c r="Y19" i="3"/>
  <c r="N20" i="3"/>
  <c r="O20" i="3"/>
  <c r="P20" i="3"/>
  <c r="Q20" i="3"/>
  <c r="R20" i="3"/>
  <c r="S20" i="3"/>
  <c r="T20" i="3"/>
  <c r="U20" i="3"/>
  <c r="V20" i="3"/>
  <c r="W20" i="3"/>
  <c r="X20" i="3"/>
  <c r="Y20" i="3"/>
  <c r="N21" i="3"/>
  <c r="O21" i="3"/>
  <c r="P21" i="3"/>
  <c r="Q21" i="3"/>
  <c r="R21" i="3"/>
  <c r="S21" i="3"/>
  <c r="T21" i="3"/>
  <c r="U21" i="3"/>
  <c r="V21" i="3"/>
  <c r="W21" i="3"/>
  <c r="X21" i="3"/>
  <c r="Y21" i="3"/>
  <c r="N22" i="3"/>
  <c r="O22" i="3"/>
  <c r="P22" i="3"/>
  <c r="Q22" i="3"/>
  <c r="R22" i="3"/>
  <c r="S22" i="3"/>
  <c r="T22" i="3"/>
  <c r="U22" i="3"/>
  <c r="V22" i="3"/>
  <c r="W22" i="3"/>
  <c r="X22" i="3"/>
  <c r="Y22" i="3"/>
  <c r="N23" i="3"/>
  <c r="O23" i="3"/>
  <c r="P23" i="3"/>
  <c r="Q23" i="3"/>
  <c r="R23" i="3"/>
  <c r="S23" i="3"/>
  <c r="T23" i="3"/>
  <c r="U23" i="3"/>
  <c r="V23" i="3"/>
  <c r="W23" i="3"/>
  <c r="X23" i="3"/>
  <c r="Y23" i="3"/>
  <c r="N24" i="3"/>
  <c r="O24" i="3"/>
  <c r="P24" i="3"/>
  <c r="Q24" i="3"/>
  <c r="R24" i="3"/>
  <c r="S24" i="3"/>
  <c r="T24" i="3"/>
  <c r="U24" i="3"/>
  <c r="V24" i="3"/>
  <c r="W24" i="3"/>
  <c r="X24" i="3"/>
  <c r="Y24" i="3"/>
  <c r="N25" i="3"/>
  <c r="O25" i="3"/>
  <c r="P25" i="3"/>
  <c r="Q25" i="3"/>
  <c r="R25" i="3"/>
  <c r="S25" i="3"/>
  <c r="T25" i="3"/>
  <c r="U25" i="3"/>
  <c r="V25" i="3"/>
  <c r="W25" i="3"/>
  <c r="X25" i="3"/>
  <c r="Y25" i="3"/>
  <c r="N26" i="3"/>
  <c r="O26" i="3"/>
  <c r="P26" i="3"/>
  <c r="Q26" i="3"/>
  <c r="R26" i="3"/>
  <c r="S26" i="3"/>
  <c r="T26" i="3"/>
  <c r="U26" i="3"/>
  <c r="V26" i="3"/>
  <c r="W26" i="3"/>
  <c r="X26" i="3"/>
  <c r="Y26" i="3"/>
  <c r="N27" i="3"/>
  <c r="O27" i="3"/>
  <c r="P27" i="3"/>
  <c r="Q27" i="3"/>
  <c r="R27" i="3"/>
  <c r="S27" i="3"/>
  <c r="T27" i="3"/>
  <c r="U27" i="3"/>
  <c r="V27" i="3"/>
  <c r="W27" i="3"/>
  <c r="X27" i="3"/>
  <c r="Y27" i="3"/>
  <c r="N28" i="3"/>
  <c r="O28" i="3"/>
  <c r="P28" i="3"/>
  <c r="Q28" i="3"/>
  <c r="R28" i="3"/>
  <c r="S28" i="3"/>
  <c r="T28" i="3"/>
  <c r="U28" i="3"/>
  <c r="V28" i="3"/>
  <c r="W28" i="3"/>
  <c r="X28" i="3"/>
  <c r="Y28" i="3"/>
  <c r="N29" i="3"/>
  <c r="O29" i="3"/>
  <c r="P29" i="3"/>
  <c r="Q29" i="3"/>
  <c r="R29" i="3"/>
  <c r="S29" i="3"/>
  <c r="T29" i="3"/>
  <c r="U29" i="3"/>
  <c r="V29" i="3"/>
  <c r="W29" i="3"/>
  <c r="X29" i="3"/>
  <c r="Y29" i="3"/>
  <c r="N30" i="3"/>
  <c r="O30" i="3"/>
  <c r="P30" i="3"/>
  <c r="Q30" i="3"/>
  <c r="R30" i="3"/>
  <c r="S30" i="3"/>
  <c r="T30" i="3"/>
  <c r="U30" i="3"/>
  <c r="V30" i="3"/>
  <c r="W30" i="3"/>
  <c r="X30" i="3"/>
  <c r="Y30" i="3"/>
  <c r="N31" i="3"/>
  <c r="O31" i="3"/>
  <c r="P31" i="3"/>
  <c r="Q31" i="3"/>
  <c r="R31" i="3"/>
  <c r="S31" i="3"/>
  <c r="T31" i="3"/>
  <c r="U31" i="3"/>
  <c r="V31" i="3"/>
  <c r="W31" i="3"/>
  <c r="X31" i="3"/>
  <c r="Y31" i="3"/>
  <c r="N32" i="3"/>
  <c r="O32" i="3"/>
  <c r="P32" i="3"/>
  <c r="Q32" i="3"/>
  <c r="R32" i="3"/>
  <c r="S32" i="3"/>
  <c r="T32" i="3"/>
  <c r="U32" i="3"/>
  <c r="V32" i="3"/>
  <c r="W32" i="3"/>
  <c r="X32" i="3"/>
  <c r="Y32" i="3"/>
  <c r="N33" i="3"/>
  <c r="O33" i="3"/>
  <c r="P33" i="3"/>
  <c r="Q33" i="3"/>
  <c r="R33" i="3"/>
  <c r="S33" i="3"/>
  <c r="T33" i="3"/>
  <c r="U33" i="3"/>
  <c r="V33" i="3"/>
  <c r="W33" i="3"/>
  <c r="X33" i="3"/>
  <c r="Y33" i="3"/>
  <c r="N34" i="3"/>
  <c r="O34" i="3"/>
  <c r="P34" i="3"/>
  <c r="Q34" i="3"/>
  <c r="R34" i="3"/>
  <c r="S34" i="3"/>
  <c r="T34" i="3"/>
  <c r="U34" i="3"/>
  <c r="V34" i="3"/>
  <c r="W34" i="3"/>
  <c r="X34" i="3"/>
  <c r="Y34" i="3"/>
  <c r="N35" i="3"/>
  <c r="O35" i="3"/>
  <c r="P35" i="3"/>
  <c r="Q35" i="3"/>
  <c r="R35" i="3"/>
  <c r="S35" i="3"/>
  <c r="T35" i="3"/>
  <c r="U35" i="3"/>
  <c r="V35" i="3"/>
  <c r="W35" i="3"/>
  <c r="X35" i="3"/>
  <c r="Y35" i="3"/>
  <c r="N36" i="3"/>
  <c r="O36" i="3"/>
  <c r="P36" i="3"/>
  <c r="Q36" i="3"/>
  <c r="R36" i="3"/>
  <c r="S36" i="3"/>
  <c r="T36" i="3"/>
  <c r="U36" i="3"/>
  <c r="V36" i="3"/>
  <c r="W36" i="3"/>
  <c r="X36" i="3"/>
  <c r="Y36" i="3"/>
  <c r="N37" i="3"/>
  <c r="O37" i="3"/>
  <c r="P37" i="3"/>
  <c r="Q37" i="3"/>
  <c r="R37" i="3"/>
  <c r="S37" i="3"/>
  <c r="T37" i="3"/>
  <c r="U37" i="3"/>
  <c r="V37" i="3"/>
  <c r="W37" i="3"/>
  <c r="X37" i="3"/>
  <c r="Y37" i="3"/>
  <c r="N38" i="3"/>
  <c r="O38" i="3"/>
  <c r="P38" i="3"/>
  <c r="Q38" i="3"/>
  <c r="R38" i="3"/>
  <c r="S38" i="3"/>
  <c r="T38" i="3"/>
  <c r="U38" i="3"/>
  <c r="V38" i="3"/>
  <c r="W38" i="3"/>
  <c r="X38" i="3"/>
  <c r="Y38" i="3"/>
  <c r="N39" i="3"/>
  <c r="O39" i="3"/>
  <c r="P39" i="3"/>
  <c r="Q39" i="3"/>
  <c r="R39" i="3"/>
  <c r="S39" i="3"/>
  <c r="T39" i="3"/>
  <c r="U39" i="3"/>
  <c r="V39" i="3"/>
  <c r="W39" i="3"/>
  <c r="X39" i="3"/>
  <c r="Y39" i="3"/>
  <c r="N40" i="3"/>
  <c r="O40" i="3"/>
  <c r="P40" i="3"/>
  <c r="Q40" i="3"/>
  <c r="R40" i="3"/>
  <c r="S40" i="3"/>
  <c r="T40" i="3"/>
  <c r="U40" i="3"/>
  <c r="V40" i="3"/>
  <c r="W40" i="3"/>
  <c r="X40" i="3"/>
  <c r="Y40" i="3"/>
  <c r="N41" i="3"/>
  <c r="O41" i="3"/>
  <c r="P41" i="3"/>
  <c r="Q41" i="3"/>
  <c r="R41" i="3"/>
  <c r="S41" i="3"/>
  <c r="T41" i="3"/>
  <c r="U41" i="3"/>
  <c r="V41" i="3"/>
  <c r="W41" i="3"/>
  <c r="X41" i="3"/>
  <c r="Y41" i="3"/>
  <c r="N42" i="3"/>
  <c r="O42" i="3"/>
  <c r="P42" i="3"/>
  <c r="Q42" i="3"/>
  <c r="R42" i="3"/>
  <c r="S42" i="3"/>
  <c r="T42" i="3"/>
  <c r="U42" i="3"/>
  <c r="V42" i="3"/>
  <c r="W42" i="3"/>
  <c r="X42" i="3"/>
  <c r="Y42" i="3"/>
  <c r="N43" i="3"/>
  <c r="O43" i="3"/>
  <c r="P43" i="3"/>
  <c r="Q43" i="3"/>
  <c r="R43" i="3"/>
  <c r="S43" i="3"/>
  <c r="T43" i="3"/>
  <c r="U43" i="3"/>
  <c r="V43" i="3"/>
  <c r="W43" i="3"/>
  <c r="X43" i="3"/>
  <c r="Y43" i="3"/>
  <c r="N44" i="3"/>
  <c r="O44" i="3"/>
  <c r="P44" i="3"/>
  <c r="Q44" i="3"/>
  <c r="R44" i="3"/>
  <c r="S44" i="3"/>
  <c r="T44" i="3"/>
  <c r="U44" i="3"/>
  <c r="V44" i="3"/>
  <c r="W44" i="3"/>
  <c r="X44" i="3"/>
  <c r="Y44" i="3"/>
  <c r="N45" i="3"/>
  <c r="O45" i="3"/>
  <c r="P45" i="3"/>
  <c r="Q45" i="3"/>
  <c r="R45" i="3"/>
  <c r="S45" i="3"/>
  <c r="T45" i="3"/>
  <c r="U45" i="3"/>
  <c r="V45" i="3"/>
  <c r="W45" i="3"/>
  <c r="X45" i="3"/>
  <c r="Y45" i="3"/>
  <c r="N46" i="3"/>
  <c r="O46" i="3"/>
  <c r="P46" i="3"/>
  <c r="Q46" i="3"/>
  <c r="R46" i="3"/>
  <c r="S46" i="3"/>
  <c r="T46" i="3"/>
  <c r="U46" i="3"/>
  <c r="V46" i="3"/>
  <c r="W46" i="3"/>
  <c r="X46" i="3"/>
  <c r="Y46" i="3"/>
  <c r="N47" i="3"/>
  <c r="O47" i="3"/>
  <c r="P47" i="3"/>
  <c r="Q47" i="3"/>
  <c r="R47" i="3"/>
  <c r="S47" i="3"/>
  <c r="T47" i="3"/>
  <c r="U47" i="3"/>
  <c r="V47" i="3"/>
  <c r="W47" i="3"/>
  <c r="X47" i="3"/>
  <c r="Y47" i="3"/>
  <c r="N48" i="3"/>
  <c r="O48" i="3"/>
  <c r="P48" i="3"/>
  <c r="Q48" i="3"/>
  <c r="R48" i="3"/>
  <c r="S48" i="3"/>
  <c r="T48" i="3"/>
  <c r="U48" i="3"/>
  <c r="V48" i="3"/>
  <c r="W48" i="3"/>
  <c r="X48" i="3"/>
  <c r="Y48" i="3"/>
  <c r="N49" i="3"/>
  <c r="O49" i="3"/>
  <c r="P49" i="3"/>
  <c r="Q49" i="3"/>
  <c r="R49" i="3"/>
  <c r="S49" i="3"/>
  <c r="T49" i="3"/>
  <c r="U49" i="3"/>
  <c r="V49" i="3"/>
  <c r="W49" i="3"/>
  <c r="X49" i="3"/>
  <c r="Y49" i="3"/>
  <c r="N50" i="3"/>
  <c r="O50" i="3"/>
  <c r="P50" i="3"/>
  <c r="Q50" i="3"/>
  <c r="R50" i="3"/>
  <c r="S50" i="3"/>
  <c r="T50" i="3"/>
  <c r="U50" i="3"/>
  <c r="V50" i="3"/>
  <c r="W50" i="3"/>
  <c r="X50" i="3"/>
  <c r="Y50" i="3"/>
  <c r="N51" i="3"/>
  <c r="O51" i="3"/>
  <c r="P51" i="3"/>
  <c r="Q51" i="3"/>
  <c r="R51" i="3"/>
  <c r="S51" i="3"/>
  <c r="T51" i="3"/>
  <c r="U51" i="3"/>
  <c r="V51" i="3"/>
  <c r="W51" i="3"/>
  <c r="X51" i="3"/>
  <c r="Y51" i="3"/>
  <c r="N52" i="3"/>
  <c r="O52" i="3"/>
  <c r="P52" i="3"/>
  <c r="Q52" i="3"/>
  <c r="R52" i="3"/>
  <c r="S52" i="3"/>
  <c r="T52" i="3"/>
  <c r="U52" i="3"/>
  <c r="V52" i="3"/>
  <c r="W52" i="3"/>
  <c r="X52" i="3"/>
  <c r="Y52" i="3"/>
  <c r="N53" i="3"/>
  <c r="O53" i="3"/>
  <c r="P53" i="3"/>
  <c r="Q53" i="3"/>
  <c r="R53" i="3"/>
  <c r="S53" i="3"/>
  <c r="T53" i="3"/>
  <c r="U53" i="3"/>
  <c r="V53" i="3"/>
  <c r="W53" i="3"/>
  <c r="X53" i="3"/>
  <c r="Y53" i="3"/>
  <c r="N54" i="3"/>
  <c r="O54" i="3"/>
  <c r="P54" i="3"/>
  <c r="Q54" i="3"/>
  <c r="R54" i="3"/>
  <c r="S54" i="3"/>
  <c r="T54" i="3"/>
  <c r="U54" i="3"/>
  <c r="V54" i="3"/>
  <c r="W54" i="3"/>
  <c r="X54" i="3"/>
  <c r="Y54" i="3"/>
  <c r="N55" i="3"/>
  <c r="O55" i="3"/>
  <c r="P55" i="3"/>
  <c r="Q55" i="3"/>
  <c r="R55" i="3"/>
  <c r="S55" i="3"/>
  <c r="T55" i="3"/>
  <c r="U55" i="3"/>
  <c r="V55" i="3"/>
  <c r="W55" i="3"/>
  <c r="X55" i="3"/>
  <c r="Y55" i="3"/>
  <c r="N56" i="3"/>
  <c r="O56" i="3"/>
  <c r="P56" i="3"/>
  <c r="Q56" i="3"/>
  <c r="R56" i="3"/>
  <c r="S56" i="3"/>
  <c r="T56" i="3"/>
  <c r="U56" i="3"/>
  <c r="V56" i="3"/>
  <c r="W56" i="3"/>
  <c r="X56" i="3"/>
  <c r="Y56" i="3"/>
  <c r="N57" i="3"/>
  <c r="O57" i="3"/>
  <c r="P57" i="3"/>
  <c r="Q57" i="3"/>
  <c r="R57" i="3"/>
  <c r="S57" i="3"/>
  <c r="T57" i="3"/>
  <c r="U57" i="3"/>
  <c r="V57" i="3"/>
  <c r="W57" i="3"/>
  <c r="X57" i="3"/>
  <c r="Y57" i="3"/>
  <c r="N58" i="3"/>
  <c r="O58" i="3"/>
  <c r="P58" i="3"/>
  <c r="Q58" i="3"/>
  <c r="R58" i="3"/>
  <c r="S58" i="3"/>
  <c r="T58" i="3"/>
  <c r="U58" i="3"/>
  <c r="V58" i="3"/>
  <c r="W58" i="3"/>
  <c r="X58" i="3"/>
  <c r="Y58" i="3"/>
  <c r="N59" i="3"/>
  <c r="O59" i="3"/>
  <c r="P59" i="3"/>
  <c r="Q59" i="3"/>
  <c r="R59" i="3"/>
  <c r="S59" i="3"/>
  <c r="T59" i="3"/>
  <c r="U59" i="3"/>
  <c r="V59" i="3"/>
  <c r="W59" i="3"/>
  <c r="X59" i="3"/>
  <c r="Y59" i="3"/>
  <c r="N60" i="3"/>
  <c r="O60" i="3"/>
  <c r="P60" i="3"/>
  <c r="Q60" i="3"/>
  <c r="R60" i="3"/>
  <c r="S60" i="3"/>
  <c r="T60" i="3"/>
  <c r="U60" i="3"/>
  <c r="V60" i="3"/>
  <c r="W60" i="3"/>
  <c r="X60" i="3"/>
  <c r="Y60" i="3"/>
  <c r="N61" i="3"/>
  <c r="O61" i="3"/>
  <c r="P61" i="3"/>
  <c r="Q61" i="3"/>
  <c r="R61" i="3"/>
  <c r="S61" i="3"/>
  <c r="T61" i="3"/>
  <c r="U61" i="3"/>
  <c r="V61" i="3"/>
  <c r="W61" i="3"/>
  <c r="X61" i="3"/>
  <c r="Y61" i="3"/>
  <c r="N62" i="3"/>
  <c r="O62" i="3"/>
  <c r="P62" i="3"/>
  <c r="Q62" i="3"/>
  <c r="R62" i="3"/>
  <c r="S62" i="3"/>
  <c r="T62" i="3"/>
  <c r="U62" i="3"/>
  <c r="V62" i="3"/>
  <c r="W62" i="3"/>
  <c r="X62" i="3"/>
  <c r="Y62" i="3"/>
  <c r="N63" i="3"/>
  <c r="O63" i="3"/>
  <c r="P63" i="3"/>
  <c r="Q63" i="3"/>
  <c r="R63" i="3"/>
  <c r="S63" i="3"/>
  <c r="T63" i="3"/>
  <c r="U63" i="3"/>
  <c r="V63" i="3"/>
  <c r="W63" i="3"/>
  <c r="X63" i="3"/>
  <c r="Y63" i="3"/>
  <c r="N64" i="3"/>
  <c r="O64" i="3"/>
  <c r="P64" i="3"/>
  <c r="Q64" i="3"/>
  <c r="R64" i="3"/>
  <c r="S64" i="3"/>
  <c r="T64" i="3"/>
  <c r="U64" i="3"/>
  <c r="V64" i="3"/>
  <c r="W64" i="3"/>
  <c r="X64" i="3"/>
  <c r="Y64" i="3"/>
  <c r="N65" i="3"/>
  <c r="O65" i="3"/>
  <c r="P65" i="3"/>
  <c r="Q65" i="3"/>
  <c r="R65" i="3"/>
  <c r="S65" i="3"/>
  <c r="T65" i="3"/>
  <c r="U65" i="3"/>
  <c r="V65" i="3"/>
  <c r="W65" i="3"/>
  <c r="X65" i="3"/>
  <c r="Y65" i="3"/>
  <c r="N66" i="3"/>
  <c r="O66" i="3"/>
  <c r="P66" i="3"/>
  <c r="Q66" i="3"/>
  <c r="R66" i="3"/>
  <c r="S66" i="3"/>
  <c r="T66" i="3"/>
  <c r="U66" i="3"/>
  <c r="V66" i="3"/>
  <c r="W66" i="3"/>
  <c r="X66" i="3"/>
  <c r="Y66" i="3"/>
  <c r="N67" i="3"/>
  <c r="O67" i="3"/>
  <c r="P67" i="3"/>
  <c r="Q67" i="3"/>
  <c r="R67" i="3"/>
  <c r="S67" i="3"/>
  <c r="T67" i="3"/>
  <c r="U67" i="3"/>
  <c r="V67" i="3"/>
  <c r="W67" i="3"/>
  <c r="X67" i="3"/>
  <c r="Y67" i="3"/>
  <c r="N68" i="3"/>
  <c r="O68" i="3"/>
  <c r="P68" i="3"/>
  <c r="Q68" i="3"/>
  <c r="R68" i="3"/>
  <c r="S68" i="3"/>
  <c r="T68" i="3"/>
  <c r="U68" i="3"/>
  <c r="V68" i="3"/>
  <c r="W68" i="3"/>
  <c r="X68" i="3"/>
  <c r="Y68" i="3"/>
  <c r="N69" i="3"/>
  <c r="O69" i="3"/>
  <c r="P69" i="3"/>
  <c r="Q69" i="3"/>
  <c r="R69" i="3"/>
  <c r="S69" i="3"/>
  <c r="T69" i="3"/>
  <c r="U69" i="3"/>
  <c r="V69" i="3"/>
  <c r="W69" i="3"/>
  <c r="X69" i="3"/>
  <c r="Y69" i="3"/>
  <c r="N70" i="3"/>
  <c r="O70" i="3"/>
  <c r="P70" i="3"/>
  <c r="Q70" i="3"/>
  <c r="R70" i="3"/>
  <c r="S70" i="3"/>
  <c r="T70" i="3"/>
  <c r="U70" i="3"/>
  <c r="V70" i="3"/>
  <c r="W70" i="3"/>
  <c r="X70" i="3"/>
  <c r="Y70" i="3"/>
  <c r="N71" i="3"/>
  <c r="O71" i="3"/>
  <c r="P71" i="3"/>
  <c r="Q71" i="3"/>
  <c r="R71" i="3"/>
  <c r="S71" i="3"/>
  <c r="T71" i="3"/>
  <c r="U71" i="3"/>
  <c r="V71" i="3"/>
  <c r="W71" i="3"/>
  <c r="X71" i="3"/>
  <c r="Y71" i="3"/>
  <c r="N72" i="3"/>
  <c r="O72" i="3"/>
  <c r="P72" i="3"/>
  <c r="Q72" i="3"/>
  <c r="R72" i="3"/>
  <c r="S72" i="3"/>
  <c r="T72" i="3"/>
  <c r="U72" i="3"/>
  <c r="V72" i="3"/>
  <c r="W72" i="3"/>
  <c r="X72" i="3"/>
  <c r="Y72" i="3"/>
  <c r="N73" i="3"/>
  <c r="O73" i="3"/>
  <c r="P73" i="3"/>
  <c r="Q73" i="3"/>
  <c r="R73" i="3"/>
  <c r="S73" i="3"/>
  <c r="T73" i="3"/>
  <c r="U73" i="3"/>
  <c r="V73" i="3"/>
  <c r="W73" i="3"/>
  <c r="X73" i="3"/>
  <c r="Y73" i="3"/>
  <c r="N74" i="3"/>
  <c r="O74" i="3"/>
  <c r="P74" i="3"/>
  <c r="Q74" i="3"/>
  <c r="R74" i="3"/>
  <c r="S74" i="3"/>
  <c r="T74" i="3"/>
  <c r="U74" i="3"/>
  <c r="V74" i="3"/>
  <c r="W74" i="3"/>
  <c r="X74" i="3"/>
  <c r="Y74" i="3"/>
  <c r="N75" i="3"/>
  <c r="O75" i="3"/>
  <c r="P75" i="3"/>
  <c r="Q75" i="3"/>
  <c r="R75" i="3"/>
  <c r="S75" i="3"/>
  <c r="T75" i="3"/>
  <c r="U75" i="3"/>
  <c r="V75" i="3"/>
  <c r="W75" i="3"/>
  <c r="X75" i="3"/>
  <c r="Y75" i="3"/>
  <c r="N76" i="3"/>
  <c r="O76" i="3"/>
  <c r="P76" i="3"/>
  <c r="Q76" i="3"/>
  <c r="R76" i="3"/>
  <c r="S76" i="3"/>
  <c r="T76" i="3"/>
  <c r="U76" i="3"/>
  <c r="V76" i="3"/>
  <c r="W76" i="3"/>
  <c r="X76" i="3"/>
  <c r="Y76" i="3"/>
  <c r="N77" i="3"/>
  <c r="O77" i="3"/>
  <c r="P77" i="3"/>
  <c r="Q77" i="3"/>
  <c r="R77" i="3"/>
  <c r="S77" i="3"/>
  <c r="T77" i="3"/>
  <c r="U77" i="3"/>
  <c r="V77" i="3"/>
  <c r="W77" i="3"/>
  <c r="X77" i="3"/>
  <c r="Y77" i="3"/>
  <c r="N78" i="3"/>
  <c r="O78" i="3"/>
  <c r="P78" i="3"/>
  <c r="Q78" i="3"/>
  <c r="R78" i="3"/>
  <c r="S78" i="3"/>
  <c r="T78" i="3"/>
  <c r="U78" i="3"/>
  <c r="V78" i="3"/>
  <c r="W78" i="3"/>
  <c r="X78" i="3"/>
  <c r="Y78" i="3"/>
  <c r="N79" i="3"/>
  <c r="O79" i="3"/>
  <c r="P79" i="3"/>
  <c r="Q79" i="3"/>
  <c r="R79" i="3"/>
  <c r="S79" i="3"/>
  <c r="T79" i="3"/>
  <c r="U79" i="3"/>
  <c r="V79" i="3"/>
  <c r="W79" i="3"/>
  <c r="X79" i="3"/>
  <c r="Y79" i="3"/>
  <c r="N80" i="3"/>
  <c r="O80" i="3"/>
  <c r="P80" i="3"/>
  <c r="Q80" i="3"/>
  <c r="R80" i="3"/>
  <c r="S80" i="3"/>
  <c r="T80" i="3"/>
  <c r="U80" i="3"/>
  <c r="V80" i="3"/>
  <c r="W80" i="3"/>
  <c r="X80" i="3"/>
  <c r="Y80" i="3"/>
  <c r="N81" i="3"/>
  <c r="O81" i="3"/>
  <c r="P81" i="3"/>
  <c r="Q81" i="3"/>
  <c r="R81" i="3"/>
  <c r="S81" i="3"/>
  <c r="T81" i="3"/>
  <c r="U81" i="3"/>
  <c r="V81" i="3"/>
  <c r="W81" i="3"/>
  <c r="X81" i="3"/>
  <c r="Y81" i="3"/>
  <c r="N82" i="3"/>
  <c r="O82" i="3"/>
  <c r="P82" i="3"/>
  <c r="Q82" i="3"/>
  <c r="R82" i="3"/>
  <c r="S82" i="3"/>
  <c r="T82" i="3"/>
  <c r="U82" i="3"/>
  <c r="V82" i="3"/>
  <c r="W82" i="3"/>
  <c r="X82" i="3"/>
  <c r="Y82" i="3"/>
  <c r="N83" i="3"/>
  <c r="O83" i="3"/>
  <c r="P83" i="3"/>
  <c r="Q83" i="3"/>
  <c r="R83" i="3"/>
  <c r="S83" i="3"/>
  <c r="T83" i="3"/>
  <c r="U83" i="3"/>
  <c r="V83" i="3"/>
  <c r="W83" i="3"/>
  <c r="X83" i="3"/>
  <c r="Y83" i="3"/>
  <c r="N84" i="3"/>
  <c r="O84" i="3"/>
  <c r="P84" i="3"/>
  <c r="Q84" i="3"/>
  <c r="R84" i="3"/>
  <c r="S84" i="3"/>
  <c r="T84" i="3"/>
  <c r="U84" i="3"/>
  <c r="V84" i="3"/>
  <c r="W84" i="3"/>
  <c r="X84" i="3"/>
  <c r="Y84" i="3"/>
  <c r="N85" i="3"/>
  <c r="O85" i="3"/>
  <c r="P85" i="3"/>
  <c r="Q85" i="3"/>
  <c r="R85" i="3"/>
  <c r="S85" i="3"/>
  <c r="T85" i="3"/>
  <c r="U85" i="3"/>
  <c r="V85" i="3"/>
  <c r="W85" i="3"/>
  <c r="X85" i="3"/>
  <c r="Y85" i="3"/>
  <c r="N86" i="3"/>
  <c r="O86" i="3"/>
  <c r="P86" i="3"/>
  <c r="Q86" i="3"/>
  <c r="R86" i="3"/>
  <c r="S86" i="3"/>
  <c r="T86" i="3"/>
  <c r="U86" i="3"/>
  <c r="V86" i="3"/>
  <c r="W86" i="3"/>
  <c r="X86" i="3"/>
  <c r="Y86" i="3"/>
  <c r="N87" i="3"/>
  <c r="O87" i="3"/>
  <c r="P87" i="3"/>
  <c r="Q87" i="3"/>
  <c r="R87" i="3"/>
  <c r="S87" i="3"/>
  <c r="T87" i="3"/>
  <c r="U87" i="3"/>
  <c r="V87" i="3"/>
  <c r="W87" i="3"/>
  <c r="X87" i="3"/>
  <c r="Y87" i="3"/>
  <c r="N88" i="3"/>
  <c r="O88" i="3"/>
  <c r="P88" i="3"/>
  <c r="Q88" i="3"/>
  <c r="R88" i="3"/>
  <c r="S88" i="3"/>
  <c r="T88" i="3"/>
  <c r="U88" i="3"/>
  <c r="V88" i="3"/>
  <c r="W88" i="3"/>
  <c r="X88" i="3"/>
  <c r="Y88" i="3"/>
  <c r="N89" i="3"/>
  <c r="O89" i="3"/>
  <c r="P89" i="3"/>
  <c r="Q89" i="3"/>
  <c r="R89" i="3"/>
  <c r="S89" i="3"/>
  <c r="T89" i="3"/>
  <c r="U89" i="3"/>
  <c r="V89" i="3"/>
  <c r="W89" i="3"/>
  <c r="X89" i="3"/>
  <c r="Y89" i="3"/>
  <c r="N90" i="3"/>
  <c r="O90" i="3"/>
  <c r="P90" i="3"/>
  <c r="Q90" i="3"/>
  <c r="R90" i="3"/>
  <c r="S90" i="3"/>
  <c r="T90" i="3"/>
  <c r="U90" i="3"/>
  <c r="V90" i="3"/>
  <c r="W90" i="3"/>
  <c r="X90" i="3"/>
  <c r="Y90" i="3"/>
  <c r="N91" i="3"/>
  <c r="O91" i="3"/>
  <c r="P91" i="3"/>
  <c r="Q91" i="3"/>
  <c r="R91" i="3"/>
  <c r="S91" i="3"/>
  <c r="T91" i="3"/>
  <c r="U91" i="3"/>
  <c r="V91" i="3"/>
  <c r="W91" i="3"/>
  <c r="X91" i="3"/>
  <c r="Y91" i="3"/>
  <c r="N92" i="3"/>
  <c r="O92" i="3"/>
  <c r="P92" i="3"/>
  <c r="Q92" i="3"/>
  <c r="R92" i="3"/>
  <c r="S92" i="3"/>
  <c r="T92" i="3"/>
  <c r="U92" i="3"/>
  <c r="V92" i="3"/>
  <c r="W92" i="3"/>
  <c r="X92" i="3"/>
  <c r="Y92" i="3"/>
  <c r="N93" i="3"/>
  <c r="O93" i="3"/>
  <c r="P93" i="3"/>
  <c r="Q93" i="3"/>
  <c r="R93" i="3"/>
  <c r="S93" i="3"/>
  <c r="T93" i="3"/>
  <c r="U93" i="3"/>
  <c r="V93" i="3"/>
  <c r="W93" i="3"/>
  <c r="X93" i="3"/>
  <c r="Y93" i="3"/>
  <c r="N94" i="3"/>
  <c r="O94" i="3"/>
  <c r="P94" i="3"/>
  <c r="Q94" i="3"/>
  <c r="R94" i="3"/>
  <c r="S94" i="3"/>
  <c r="T94" i="3"/>
  <c r="U94" i="3"/>
  <c r="V94" i="3"/>
  <c r="W94" i="3"/>
  <c r="X94" i="3"/>
  <c r="Y94" i="3"/>
  <c r="N95" i="3"/>
  <c r="O95" i="3"/>
  <c r="P95" i="3"/>
  <c r="Q95" i="3"/>
  <c r="R95" i="3"/>
  <c r="S95" i="3"/>
  <c r="T95" i="3"/>
  <c r="U95" i="3"/>
  <c r="V95" i="3"/>
  <c r="W95" i="3"/>
  <c r="X95" i="3"/>
  <c r="Y95" i="3"/>
  <c r="N96" i="3"/>
  <c r="O96" i="3"/>
  <c r="P96" i="3"/>
  <c r="Q96" i="3"/>
  <c r="R96" i="3"/>
  <c r="S96" i="3"/>
  <c r="T96" i="3"/>
  <c r="U96" i="3"/>
  <c r="V96" i="3"/>
  <c r="W96" i="3"/>
  <c r="X96" i="3"/>
  <c r="Y96" i="3"/>
  <c r="N97" i="3"/>
  <c r="O97" i="3"/>
  <c r="P97" i="3"/>
  <c r="Q97" i="3"/>
  <c r="R97" i="3"/>
  <c r="S97" i="3"/>
  <c r="T97" i="3"/>
  <c r="U97" i="3"/>
  <c r="V97" i="3"/>
  <c r="W97" i="3"/>
  <c r="X97" i="3"/>
  <c r="Y97" i="3"/>
  <c r="N98" i="3"/>
  <c r="O98" i="3"/>
  <c r="P98" i="3"/>
  <c r="Q98" i="3"/>
  <c r="R98" i="3"/>
  <c r="S98" i="3"/>
  <c r="T98" i="3"/>
  <c r="U98" i="3"/>
  <c r="V98" i="3"/>
  <c r="W98" i="3"/>
  <c r="X98" i="3"/>
  <c r="Y98" i="3"/>
  <c r="N99" i="3"/>
  <c r="O99" i="3"/>
  <c r="P99" i="3"/>
  <c r="Q99" i="3"/>
  <c r="R99" i="3"/>
  <c r="S99" i="3"/>
  <c r="T99" i="3"/>
  <c r="U99" i="3"/>
  <c r="V99" i="3"/>
  <c r="W99" i="3"/>
  <c r="X99" i="3"/>
  <c r="Y99" i="3"/>
  <c r="N100" i="3"/>
  <c r="O100" i="3"/>
  <c r="P100" i="3"/>
  <c r="Q100" i="3"/>
  <c r="R100" i="3"/>
  <c r="S100" i="3"/>
  <c r="T100" i="3"/>
  <c r="U100" i="3"/>
  <c r="V100" i="3"/>
  <c r="W100" i="3"/>
  <c r="X100" i="3"/>
  <c r="Y100" i="3"/>
  <c r="N101" i="3"/>
  <c r="O101" i="3"/>
  <c r="P101" i="3"/>
  <c r="Q101" i="3"/>
  <c r="R101" i="3"/>
  <c r="S101" i="3"/>
  <c r="T101" i="3"/>
  <c r="U101" i="3"/>
  <c r="V101" i="3"/>
  <c r="W101" i="3"/>
  <c r="X101" i="3"/>
  <c r="Y101" i="3"/>
  <c r="N102" i="3"/>
  <c r="O102" i="3"/>
  <c r="P102" i="3"/>
  <c r="Q102" i="3"/>
  <c r="R102" i="3"/>
  <c r="S102" i="3"/>
  <c r="T102" i="3"/>
  <c r="U102" i="3"/>
  <c r="V102" i="3"/>
  <c r="W102" i="3"/>
  <c r="X102" i="3"/>
  <c r="Y102" i="3"/>
  <c r="N103" i="3"/>
  <c r="O103" i="3"/>
  <c r="P103" i="3"/>
  <c r="Q103" i="3"/>
  <c r="R103" i="3"/>
  <c r="S103" i="3"/>
  <c r="T103" i="3"/>
  <c r="U103" i="3"/>
  <c r="V103" i="3"/>
  <c r="W103" i="3"/>
  <c r="X103" i="3"/>
  <c r="Y103" i="3"/>
  <c r="N104" i="3"/>
  <c r="O104" i="3"/>
  <c r="P104" i="3"/>
  <c r="Q104" i="3"/>
  <c r="R104" i="3"/>
  <c r="S104" i="3"/>
  <c r="T104" i="3"/>
  <c r="U104" i="3"/>
  <c r="V104" i="3"/>
  <c r="W104" i="3"/>
  <c r="X104" i="3"/>
  <c r="Y104" i="3"/>
  <c r="N105" i="3"/>
  <c r="O105" i="3"/>
  <c r="P105" i="3"/>
  <c r="Q105" i="3"/>
  <c r="R105" i="3"/>
  <c r="S105" i="3"/>
  <c r="T105" i="3"/>
  <c r="U105" i="3"/>
  <c r="V105" i="3"/>
  <c r="W105" i="3"/>
  <c r="X105" i="3"/>
  <c r="Y105" i="3"/>
  <c r="N106" i="3"/>
  <c r="O106" i="3"/>
  <c r="P106" i="3"/>
  <c r="Q106" i="3"/>
  <c r="R106" i="3"/>
  <c r="S106" i="3"/>
  <c r="T106" i="3"/>
  <c r="U106" i="3"/>
  <c r="V106" i="3"/>
  <c r="W106" i="3"/>
  <c r="X106" i="3"/>
  <c r="Y106" i="3"/>
  <c r="N107" i="3"/>
  <c r="O107" i="3"/>
  <c r="P107" i="3"/>
  <c r="Q107" i="3"/>
  <c r="R107" i="3"/>
  <c r="S107" i="3"/>
  <c r="T107" i="3"/>
  <c r="U107" i="3"/>
  <c r="V107" i="3"/>
  <c r="W107" i="3"/>
  <c r="X107" i="3"/>
  <c r="Y107" i="3"/>
  <c r="N108" i="3"/>
  <c r="O108" i="3"/>
  <c r="P108" i="3"/>
  <c r="Q108" i="3"/>
  <c r="R108" i="3"/>
  <c r="S108" i="3"/>
  <c r="T108" i="3"/>
  <c r="U108" i="3"/>
  <c r="V108" i="3"/>
  <c r="W108" i="3"/>
  <c r="X108" i="3"/>
  <c r="Y108" i="3"/>
  <c r="N109" i="3"/>
  <c r="O109" i="3"/>
  <c r="P109" i="3"/>
  <c r="Q109" i="3"/>
  <c r="R109" i="3"/>
  <c r="S109" i="3"/>
  <c r="T109" i="3"/>
  <c r="U109" i="3"/>
  <c r="V109" i="3"/>
  <c r="W109" i="3"/>
  <c r="X109" i="3"/>
  <c r="Y109" i="3"/>
  <c r="N110" i="3"/>
  <c r="O110" i="3"/>
  <c r="P110" i="3"/>
  <c r="Q110" i="3"/>
  <c r="R110" i="3"/>
  <c r="S110" i="3"/>
  <c r="T110" i="3"/>
  <c r="U110" i="3"/>
  <c r="V110" i="3"/>
  <c r="W110" i="3"/>
  <c r="X110" i="3"/>
  <c r="Y110" i="3"/>
  <c r="N111" i="3"/>
  <c r="O111" i="3"/>
  <c r="P111" i="3"/>
  <c r="Q111" i="3"/>
  <c r="R111" i="3"/>
  <c r="S111" i="3"/>
  <c r="T111" i="3"/>
  <c r="U111" i="3"/>
  <c r="V111" i="3"/>
  <c r="W111" i="3"/>
  <c r="X111" i="3"/>
  <c r="Y111" i="3"/>
  <c r="N112" i="3"/>
  <c r="O112" i="3"/>
  <c r="P112" i="3"/>
  <c r="Q112" i="3"/>
  <c r="R112" i="3"/>
  <c r="S112" i="3"/>
  <c r="T112" i="3"/>
  <c r="U112" i="3"/>
  <c r="V112" i="3"/>
  <c r="W112" i="3"/>
  <c r="X112" i="3"/>
  <c r="Y112" i="3"/>
  <c r="N113" i="3"/>
  <c r="O113" i="3"/>
  <c r="P113" i="3"/>
  <c r="Q113" i="3"/>
  <c r="R113" i="3"/>
  <c r="S113" i="3"/>
  <c r="T113" i="3"/>
  <c r="U113" i="3"/>
  <c r="V113" i="3"/>
  <c r="W113" i="3"/>
  <c r="X113" i="3"/>
  <c r="Y113" i="3"/>
  <c r="N114" i="3"/>
  <c r="O114" i="3"/>
  <c r="P114" i="3"/>
  <c r="Q114" i="3"/>
  <c r="R114" i="3"/>
  <c r="S114" i="3"/>
  <c r="T114" i="3"/>
  <c r="U114" i="3"/>
  <c r="V114" i="3"/>
  <c r="W114" i="3"/>
  <c r="X114" i="3"/>
  <c r="Y114" i="3"/>
  <c r="N115" i="3"/>
  <c r="O115" i="3"/>
  <c r="P115" i="3"/>
  <c r="Q115" i="3"/>
  <c r="R115" i="3"/>
  <c r="S115" i="3"/>
  <c r="T115" i="3"/>
  <c r="U115" i="3"/>
  <c r="V115" i="3"/>
  <c r="W115" i="3"/>
  <c r="X115" i="3"/>
  <c r="Y115" i="3"/>
  <c r="N116" i="3"/>
  <c r="O116" i="3"/>
  <c r="P116" i="3"/>
  <c r="Q116" i="3"/>
  <c r="R116" i="3"/>
  <c r="S116" i="3"/>
  <c r="T116" i="3"/>
  <c r="U116" i="3"/>
  <c r="V116" i="3"/>
  <c r="W116" i="3"/>
  <c r="X116" i="3"/>
  <c r="Y116" i="3"/>
  <c r="N117" i="3"/>
  <c r="O117" i="3"/>
  <c r="P117" i="3"/>
  <c r="Q117" i="3"/>
  <c r="R117" i="3"/>
  <c r="S117" i="3"/>
  <c r="T117" i="3"/>
  <c r="U117" i="3"/>
  <c r="V117" i="3"/>
  <c r="W117" i="3"/>
  <c r="X117" i="3"/>
  <c r="Y117" i="3"/>
  <c r="N118" i="3"/>
  <c r="O118" i="3"/>
  <c r="P118" i="3"/>
  <c r="Q118" i="3"/>
  <c r="R118" i="3"/>
  <c r="S118" i="3"/>
  <c r="T118" i="3"/>
  <c r="U118" i="3"/>
  <c r="V118" i="3"/>
  <c r="W118" i="3"/>
  <c r="X118" i="3"/>
  <c r="Y118" i="3"/>
  <c r="N119" i="3"/>
  <c r="O119" i="3"/>
  <c r="P119" i="3"/>
  <c r="Q119" i="3"/>
  <c r="R119" i="3"/>
  <c r="S119" i="3"/>
  <c r="T119" i="3"/>
  <c r="U119" i="3"/>
  <c r="V119" i="3"/>
  <c r="W119" i="3"/>
  <c r="X119" i="3"/>
  <c r="Y119" i="3"/>
  <c r="N120" i="3"/>
  <c r="O120" i="3"/>
  <c r="P120" i="3"/>
  <c r="Q120" i="3"/>
  <c r="R120" i="3"/>
  <c r="S120" i="3"/>
  <c r="T120" i="3"/>
  <c r="U120" i="3"/>
  <c r="V120" i="3"/>
  <c r="W120" i="3"/>
  <c r="X120" i="3"/>
  <c r="Y120" i="3"/>
  <c r="N121" i="3"/>
  <c r="O121" i="3"/>
  <c r="P121" i="3"/>
  <c r="Q121" i="3"/>
  <c r="R121" i="3"/>
  <c r="S121" i="3"/>
  <c r="T121" i="3"/>
  <c r="U121" i="3"/>
  <c r="V121" i="3"/>
  <c r="W121" i="3"/>
  <c r="X121" i="3"/>
  <c r="Y121" i="3"/>
  <c r="N122" i="3"/>
  <c r="O122" i="3"/>
  <c r="P122" i="3"/>
  <c r="Q122" i="3"/>
  <c r="R122" i="3"/>
  <c r="S122" i="3"/>
  <c r="T122" i="3"/>
  <c r="U122" i="3"/>
  <c r="V122" i="3"/>
  <c r="W122" i="3"/>
  <c r="X122" i="3"/>
  <c r="Y122" i="3"/>
  <c r="N123" i="3"/>
  <c r="O123" i="3"/>
  <c r="P123" i="3"/>
  <c r="Q123" i="3"/>
  <c r="R123" i="3"/>
  <c r="S123" i="3"/>
  <c r="T123" i="3"/>
  <c r="U123" i="3"/>
  <c r="V123" i="3"/>
  <c r="W123" i="3"/>
  <c r="X123" i="3"/>
  <c r="Y123" i="3"/>
  <c r="N124" i="3"/>
  <c r="O124" i="3"/>
  <c r="P124" i="3"/>
  <c r="Q124" i="3"/>
  <c r="R124" i="3"/>
  <c r="S124" i="3"/>
  <c r="T124" i="3"/>
  <c r="U124" i="3"/>
  <c r="V124" i="3"/>
  <c r="W124" i="3"/>
  <c r="X124" i="3"/>
  <c r="Y124" i="3"/>
  <c r="N125" i="3"/>
  <c r="O125" i="3"/>
  <c r="P125" i="3"/>
  <c r="Q125" i="3"/>
  <c r="R125" i="3"/>
  <c r="S125" i="3"/>
  <c r="T125" i="3"/>
  <c r="U125" i="3"/>
  <c r="V125" i="3"/>
  <c r="W125" i="3"/>
  <c r="X125" i="3"/>
  <c r="Y125" i="3"/>
  <c r="N126" i="3"/>
  <c r="O126" i="3"/>
  <c r="P126" i="3"/>
  <c r="Q126" i="3"/>
  <c r="R126" i="3"/>
  <c r="S126" i="3"/>
  <c r="T126" i="3"/>
  <c r="U126" i="3"/>
  <c r="V126" i="3"/>
  <c r="W126" i="3"/>
  <c r="X126" i="3"/>
  <c r="Y126" i="3"/>
  <c r="N127" i="3"/>
  <c r="O127" i="3"/>
  <c r="P127" i="3"/>
  <c r="Q127" i="3"/>
  <c r="R127" i="3"/>
  <c r="S127" i="3"/>
  <c r="T127" i="3"/>
  <c r="U127" i="3"/>
  <c r="V127" i="3"/>
  <c r="W127" i="3"/>
  <c r="X127" i="3"/>
  <c r="Y127" i="3"/>
  <c r="N128" i="3"/>
  <c r="O128" i="3"/>
  <c r="P128" i="3"/>
  <c r="Q128" i="3"/>
  <c r="R128" i="3"/>
  <c r="S128" i="3"/>
  <c r="T128" i="3"/>
  <c r="U128" i="3"/>
  <c r="V128" i="3"/>
  <c r="W128" i="3"/>
  <c r="X128" i="3"/>
  <c r="Y128" i="3"/>
  <c r="N129" i="3"/>
  <c r="O129" i="3"/>
  <c r="P129" i="3"/>
  <c r="Q129" i="3"/>
  <c r="R129" i="3"/>
  <c r="S129" i="3"/>
  <c r="T129" i="3"/>
  <c r="U129" i="3"/>
  <c r="V129" i="3"/>
  <c r="W129" i="3"/>
  <c r="X129" i="3"/>
  <c r="Y129" i="3"/>
  <c r="N130" i="3"/>
  <c r="O130" i="3"/>
  <c r="P130" i="3"/>
  <c r="Q130" i="3"/>
  <c r="R130" i="3"/>
  <c r="S130" i="3"/>
  <c r="T130" i="3"/>
  <c r="U130" i="3"/>
  <c r="V130" i="3"/>
  <c r="W130" i="3"/>
  <c r="X130" i="3"/>
  <c r="Y130" i="3"/>
  <c r="N131" i="3"/>
  <c r="O131" i="3"/>
  <c r="P131" i="3"/>
  <c r="Q131" i="3"/>
  <c r="R131" i="3"/>
  <c r="S131" i="3"/>
  <c r="T131" i="3"/>
  <c r="U131" i="3"/>
  <c r="V131" i="3"/>
  <c r="W131" i="3"/>
  <c r="X131" i="3"/>
  <c r="Y131" i="3"/>
  <c r="N132" i="3"/>
  <c r="O132" i="3"/>
  <c r="P132" i="3"/>
  <c r="Q132" i="3"/>
  <c r="R132" i="3"/>
  <c r="S132" i="3"/>
  <c r="T132" i="3"/>
  <c r="U132" i="3"/>
  <c r="V132" i="3"/>
  <c r="W132" i="3"/>
  <c r="X132" i="3"/>
  <c r="Y132" i="3"/>
  <c r="N133" i="3"/>
  <c r="O133" i="3"/>
  <c r="P133" i="3"/>
  <c r="Q133" i="3"/>
  <c r="R133" i="3"/>
  <c r="S133" i="3"/>
  <c r="T133" i="3"/>
  <c r="U133" i="3"/>
  <c r="V133" i="3"/>
  <c r="W133" i="3"/>
  <c r="X133" i="3"/>
  <c r="Y133" i="3"/>
  <c r="N134" i="3"/>
  <c r="O134" i="3"/>
  <c r="P134" i="3"/>
  <c r="Q134" i="3"/>
  <c r="R134" i="3"/>
  <c r="S134" i="3"/>
  <c r="T134" i="3"/>
  <c r="U134" i="3"/>
  <c r="V134" i="3"/>
  <c r="W134" i="3"/>
  <c r="X134" i="3"/>
  <c r="Y134" i="3"/>
  <c r="N135" i="3"/>
  <c r="O135" i="3"/>
  <c r="P135" i="3"/>
  <c r="Q135" i="3"/>
  <c r="R135" i="3"/>
  <c r="S135" i="3"/>
  <c r="T135" i="3"/>
  <c r="U135" i="3"/>
  <c r="V135" i="3"/>
  <c r="W135" i="3"/>
  <c r="X135" i="3"/>
  <c r="Y135" i="3"/>
  <c r="N136" i="3"/>
  <c r="O136" i="3"/>
  <c r="P136" i="3"/>
  <c r="Q136" i="3"/>
  <c r="R136" i="3"/>
  <c r="S136" i="3"/>
  <c r="T136" i="3"/>
  <c r="U136" i="3"/>
  <c r="V136" i="3"/>
  <c r="W136" i="3"/>
  <c r="X136" i="3"/>
  <c r="Y136" i="3"/>
  <c r="N137" i="3"/>
  <c r="O137" i="3"/>
  <c r="P137" i="3"/>
  <c r="Q137" i="3"/>
  <c r="R137" i="3"/>
  <c r="S137" i="3"/>
  <c r="T137" i="3"/>
  <c r="U137" i="3"/>
  <c r="V137" i="3"/>
  <c r="W137" i="3"/>
  <c r="X137" i="3"/>
  <c r="Y137" i="3"/>
  <c r="N138" i="3"/>
  <c r="O138" i="3"/>
  <c r="P138" i="3"/>
  <c r="Q138" i="3"/>
  <c r="R138" i="3"/>
  <c r="S138" i="3"/>
  <c r="T138" i="3"/>
  <c r="U138" i="3"/>
  <c r="V138" i="3"/>
  <c r="W138" i="3"/>
  <c r="X138" i="3"/>
  <c r="Y138" i="3"/>
  <c r="N139" i="3"/>
  <c r="O139" i="3"/>
  <c r="P139" i="3"/>
  <c r="Q139" i="3"/>
  <c r="R139" i="3"/>
  <c r="S139" i="3"/>
  <c r="T139" i="3"/>
  <c r="U139" i="3"/>
  <c r="V139" i="3"/>
  <c r="W139" i="3"/>
  <c r="X139" i="3"/>
  <c r="Y139" i="3"/>
  <c r="N140" i="3"/>
  <c r="O140" i="3"/>
  <c r="P140" i="3"/>
  <c r="Q140" i="3"/>
  <c r="R140" i="3"/>
  <c r="S140" i="3"/>
  <c r="T140" i="3"/>
  <c r="U140" i="3"/>
  <c r="V140" i="3"/>
  <c r="W140" i="3"/>
  <c r="X140" i="3"/>
  <c r="Y140" i="3"/>
  <c r="N141" i="3"/>
  <c r="O141" i="3"/>
  <c r="P141" i="3"/>
  <c r="Q141" i="3"/>
  <c r="R141" i="3"/>
  <c r="S141" i="3"/>
  <c r="T141" i="3"/>
  <c r="U141" i="3"/>
  <c r="V141" i="3"/>
  <c r="W141" i="3"/>
  <c r="X141" i="3"/>
  <c r="Y141" i="3"/>
  <c r="N142" i="3"/>
  <c r="O142" i="3"/>
  <c r="P142" i="3"/>
  <c r="Q142" i="3"/>
  <c r="R142" i="3"/>
  <c r="S142" i="3"/>
  <c r="T142" i="3"/>
  <c r="U142" i="3"/>
  <c r="V142" i="3"/>
  <c r="W142" i="3"/>
  <c r="X142" i="3"/>
  <c r="Y142" i="3"/>
  <c r="N143" i="3"/>
  <c r="O143" i="3"/>
  <c r="P143" i="3"/>
  <c r="Q143" i="3"/>
  <c r="R143" i="3"/>
  <c r="S143" i="3"/>
  <c r="T143" i="3"/>
  <c r="U143" i="3"/>
  <c r="V143" i="3"/>
  <c r="W143" i="3"/>
  <c r="X143" i="3"/>
  <c r="Y143" i="3"/>
  <c r="N144" i="3"/>
  <c r="O144" i="3"/>
  <c r="P144" i="3"/>
  <c r="Q144" i="3"/>
  <c r="R144" i="3"/>
  <c r="S144" i="3"/>
  <c r="T144" i="3"/>
  <c r="U144" i="3"/>
  <c r="V144" i="3"/>
  <c r="W144" i="3"/>
  <c r="X144" i="3"/>
  <c r="Y144" i="3"/>
  <c r="N145" i="3"/>
  <c r="O145" i="3"/>
  <c r="P145" i="3"/>
  <c r="Q145" i="3"/>
  <c r="R145" i="3"/>
  <c r="S145" i="3"/>
  <c r="T145" i="3"/>
  <c r="U145" i="3"/>
  <c r="V145" i="3"/>
  <c r="W145" i="3"/>
  <c r="X145" i="3"/>
  <c r="Y145" i="3"/>
  <c r="N146" i="3"/>
  <c r="O146" i="3"/>
  <c r="P146" i="3"/>
  <c r="Q146" i="3"/>
  <c r="R146" i="3"/>
  <c r="S146" i="3"/>
  <c r="T146" i="3"/>
  <c r="U146" i="3"/>
  <c r="V146" i="3"/>
  <c r="W146" i="3"/>
  <c r="X146" i="3"/>
  <c r="Y146" i="3"/>
  <c r="N147" i="3"/>
  <c r="O147" i="3"/>
  <c r="P147" i="3"/>
  <c r="Q147" i="3"/>
  <c r="R147" i="3"/>
  <c r="S147" i="3"/>
  <c r="T147" i="3"/>
  <c r="U147" i="3"/>
  <c r="V147" i="3"/>
  <c r="W147" i="3"/>
  <c r="X147" i="3"/>
  <c r="Y147" i="3"/>
  <c r="N148" i="3"/>
  <c r="O148" i="3"/>
  <c r="P148" i="3"/>
  <c r="Q148" i="3"/>
  <c r="R148" i="3"/>
  <c r="S148" i="3"/>
  <c r="T148" i="3"/>
  <c r="U148" i="3"/>
  <c r="V148" i="3"/>
  <c r="W148" i="3"/>
  <c r="X148" i="3"/>
  <c r="Y148" i="3"/>
  <c r="N149" i="3"/>
  <c r="O149" i="3"/>
  <c r="P149" i="3"/>
  <c r="Q149" i="3"/>
  <c r="R149" i="3"/>
  <c r="S149" i="3"/>
  <c r="T149" i="3"/>
  <c r="U149" i="3"/>
  <c r="V149" i="3"/>
  <c r="W149" i="3"/>
  <c r="X149" i="3"/>
  <c r="Y149" i="3"/>
  <c r="N150" i="3"/>
  <c r="O150" i="3"/>
  <c r="P150" i="3"/>
  <c r="Q150" i="3"/>
  <c r="R150" i="3"/>
  <c r="S150" i="3"/>
  <c r="T150" i="3"/>
  <c r="U150" i="3"/>
  <c r="V150" i="3"/>
  <c r="W150" i="3"/>
  <c r="X150" i="3"/>
  <c r="Y150" i="3"/>
  <c r="N151" i="3"/>
  <c r="O151" i="3"/>
  <c r="P151" i="3"/>
  <c r="Q151" i="3"/>
  <c r="R151" i="3"/>
  <c r="S151" i="3"/>
  <c r="T151" i="3"/>
  <c r="U151" i="3"/>
  <c r="V151" i="3"/>
  <c r="W151" i="3"/>
  <c r="X151" i="3"/>
  <c r="Y151" i="3"/>
  <c r="N152" i="3"/>
  <c r="O152" i="3"/>
  <c r="P152" i="3"/>
  <c r="Q152" i="3"/>
  <c r="R152" i="3"/>
  <c r="S152" i="3"/>
  <c r="T152" i="3"/>
  <c r="U152" i="3"/>
  <c r="V152" i="3"/>
  <c r="W152" i="3"/>
  <c r="X152" i="3"/>
  <c r="Y152" i="3"/>
  <c r="N153" i="3"/>
  <c r="O153" i="3"/>
  <c r="P153" i="3"/>
  <c r="Q153" i="3"/>
  <c r="R153" i="3"/>
  <c r="S153" i="3"/>
  <c r="T153" i="3"/>
  <c r="U153" i="3"/>
  <c r="V153" i="3"/>
  <c r="W153" i="3"/>
  <c r="X153" i="3"/>
  <c r="Y153" i="3"/>
  <c r="N154" i="3"/>
  <c r="O154" i="3"/>
  <c r="P154" i="3"/>
  <c r="Q154" i="3"/>
  <c r="R154" i="3"/>
  <c r="S154" i="3"/>
  <c r="T154" i="3"/>
  <c r="U154" i="3"/>
  <c r="V154" i="3"/>
  <c r="W154" i="3"/>
  <c r="X154" i="3"/>
  <c r="Y154" i="3"/>
  <c r="N155" i="3"/>
  <c r="O155" i="3"/>
  <c r="P155" i="3"/>
  <c r="Q155" i="3"/>
  <c r="R155" i="3"/>
  <c r="S155" i="3"/>
  <c r="T155" i="3"/>
  <c r="U155" i="3"/>
  <c r="V155" i="3"/>
  <c r="W155" i="3"/>
  <c r="X155" i="3"/>
  <c r="Y155" i="3"/>
  <c r="N156" i="3"/>
  <c r="O156" i="3"/>
  <c r="P156" i="3"/>
  <c r="Q156" i="3"/>
  <c r="R156" i="3"/>
  <c r="S156" i="3"/>
  <c r="T156" i="3"/>
  <c r="U156" i="3"/>
  <c r="V156" i="3"/>
  <c r="W156" i="3"/>
  <c r="X156" i="3"/>
  <c r="Y156" i="3"/>
  <c r="N196" i="3"/>
  <c r="O196" i="3"/>
  <c r="P196" i="3"/>
  <c r="Q196" i="3"/>
  <c r="R196" i="3"/>
  <c r="S196" i="3"/>
  <c r="T196" i="3"/>
  <c r="U196" i="3"/>
  <c r="V196" i="3"/>
  <c r="W196" i="3"/>
  <c r="X196" i="3"/>
  <c r="Y196" i="3"/>
  <c r="N197" i="3"/>
  <c r="O197" i="3"/>
  <c r="P197" i="3"/>
  <c r="Q197" i="3"/>
  <c r="R197" i="3"/>
  <c r="S197" i="3"/>
  <c r="T197" i="3"/>
  <c r="U197" i="3"/>
  <c r="V197" i="3"/>
  <c r="W197" i="3"/>
  <c r="X197" i="3"/>
  <c r="Y197" i="3"/>
  <c r="N198" i="3"/>
  <c r="O198" i="3"/>
  <c r="P198" i="3"/>
  <c r="Q198" i="3"/>
  <c r="R198" i="3"/>
  <c r="S198" i="3"/>
  <c r="T198" i="3"/>
  <c r="U198" i="3"/>
  <c r="V198" i="3"/>
  <c r="W198" i="3"/>
  <c r="X198" i="3"/>
  <c r="Y198" i="3"/>
  <c r="N199" i="3"/>
  <c r="O199" i="3"/>
  <c r="P199" i="3"/>
  <c r="Q199" i="3"/>
  <c r="R199" i="3"/>
  <c r="S199" i="3"/>
  <c r="T199" i="3"/>
  <c r="U199" i="3"/>
  <c r="V199" i="3"/>
  <c r="W199" i="3"/>
  <c r="X199" i="3"/>
  <c r="Y199" i="3"/>
  <c r="N200" i="3"/>
  <c r="O200" i="3"/>
  <c r="P200" i="3"/>
  <c r="Q200" i="3"/>
  <c r="R200" i="3"/>
  <c r="S200" i="3"/>
  <c r="T200" i="3"/>
  <c r="U200" i="3"/>
  <c r="V200" i="3"/>
  <c r="W200" i="3"/>
  <c r="X200" i="3"/>
  <c r="Y200" i="3"/>
  <c r="N201" i="3"/>
  <c r="O201" i="3"/>
  <c r="P201" i="3"/>
  <c r="Q201" i="3"/>
  <c r="R201" i="3"/>
  <c r="S201" i="3"/>
  <c r="T201" i="3"/>
  <c r="U201" i="3"/>
  <c r="V201" i="3"/>
  <c r="W201" i="3"/>
  <c r="X201" i="3"/>
  <c r="Y201" i="3"/>
  <c r="N202" i="3"/>
  <c r="O202" i="3"/>
  <c r="P202" i="3"/>
  <c r="Q202" i="3"/>
  <c r="R202" i="3"/>
  <c r="S202" i="3"/>
  <c r="T202" i="3"/>
  <c r="U202" i="3"/>
  <c r="V202" i="3"/>
  <c r="W202" i="3"/>
  <c r="X202" i="3"/>
  <c r="Y202" i="3"/>
  <c r="N203" i="3"/>
  <c r="O203" i="3"/>
  <c r="P203" i="3"/>
  <c r="Q203" i="3"/>
  <c r="R203" i="3"/>
  <c r="S203" i="3"/>
  <c r="T203" i="3"/>
  <c r="U203" i="3"/>
  <c r="V203" i="3"/>
  <c r="W203" i="3"/>
  <c r="X203" i="3"/>
  <c r="Y203" i="3"/>
  <c r="N204" i="3"/>
  <c r="O204" i="3"/>
  <c r="P204" i="3"/>
  <c r="Q204" i="3"/>
  <c r="R204" i="3"/>
  <c r="S204" i="3"/>
  <c r="T204" i="3"/>
  <c r="U204" i="3"/>
  <c r="V204" i="3"/>
  <c r="W204" i="3"/>
  <c r="X204" i="3"/>
  <c r="Y204" i="3"/>
  <c r="N206" i="3"/>
  <c r="O206" i="3"/>
  <c r="P206" i="3"/>
  <c r="Q206" i="3"/>
  <c r="R206" i="3"/>
  <c r="S206" i="3"/>
  <c r="T206" i="3"/>
  <c r="U206" i="3"/>
  <c r="V206" i="3"/>
  <c r="W206" i="3"/>
  <c r="X206" i="3"/>
  <c r="Y206" i="3"/>
  <c r="N207" i="3"/>
  <c r="O207" i="3"/>
  <c r="P207" i="3"/>
  <c r="Q207" i="3"/>
  <c r="R207" i="3"/>
  <c r="S207" i="3"/>
  <c r="T207" i="3"/>
  <c r="U207" i="3"/>
  <c r="V207" i="3"/>
  <c r="W207" i="3"/>
  <c r="X207" i="3"/>
  <c r="Y207" i="3"/>
  <c r="N208" i="3"/>
  <c r="O208" i="3"/>
  <c r="P208" i="3"/>
  <c r="Q208" i="3"/>
  <c r="R208" i="3"/>
  <c r="S208" i="3"/>
  <c r="T208" i="3"/>
  <c r="U208" i="3"/>
  <c r="V208" i="3"/>
  <c r="W208" i="3"/>
  <c r="X208" i="3"/>
  <c r="Y208" i="3"/>
  <c r="N209" i="3"/>
  <c r="O209" i="3"/>
  <c r="P209" i="3"/>
  <c r="Q209" i="3"/>
  <c r="R209" i="3"/>
  <c r="S209" i="3"/>
  <c r="T209" i="3"/>
  <c r="U209" i="3"/>
  <c r="V209" i="3"/>
  <c r="W209" i="3"/>
  <c r="X209" i="3"/>
  <c r="Y209" i="3"/>
  <c r="N210" i="3"/>
  <c r="O210" i="3"/>
  <c r="P210" i="3"/>
  <c r="Q210" i="3"/>
  <c r="R210" i="3"/>
  <c r="S210" i="3"/>
  <c r="T210" i="3"/>
  <c r="U210" i="3"/>
  <c r="V210" i="3"/>
  <c r="W210" i="3"/>
  <c r="X210" i="3"/>
  <c r="Y210" i="3"/>
  <c r="N211" i="3"/>
  <c r="O211" i="3"/>
  <c r="P211" i="3"/>
  <c r="Q211" i="3"/>
  <c r="R211" i="3"/>
  <c r="S211" i="3"/>
  <c r="T211" i="3"/>
  <c r="U211" i="3"/>
  <c r="V211" i="3"/>
  <c r="W211" i="3"/>
  <c r="X211" i="3"/>
  <c r="Y211" i="3"/>
  <c r="N212" i="3"/>
  <c r="O212" i="3"/>
  <c r="P212" i="3"/>
  <c r="Q212" i="3"/>
  <c r="R212" i="3"/>
  <c r="S212" i="3"/>
  <c r="T212" i="3"/>
  <c r="U212" i="3"/>
  <c r="V212" i="3"/>
  <c r="W212" i="3"/>
  <c r="X212" i="3"/>
  <c r="Y212" i="3"/>
  <c r="N213" i="3"/>
  <c r="O213" i="3"/>
  <c r="P213" i="3"/>
  <c r="Q213" i="3"/>
  <c r="R213" i="3"/>
  <c r="S213" i="3"/>
  <c r="T213" i="3"/>
  <c r="U213" i="3"/>
  <c r="V213" i="3"/>
  <c r="W213" i="3"/>
  <c r="X213" i="3"/>
  <c r="Y213" i="3"/>
  <c r="N214" i="3"/>
  <c r="O214" i="3"/>
  <c r="P214" i="3"/>
  <c r="Q214" i="3"/>
  <c r="R214" i="3"/>
  <c r="S214" i="3"/>
  <c r="T214" i="3"/>
  <c r="U214" i="3"/>
  <c r="V214" i="3"/>
  <c r="W214" i="3"/>
  <c r="X214" i="3"/>
  <c r="Y214" i="3"/>
  <c r="N215" i="3"/>
  <c r="O215" i="3"/>
  <c r="P215" i="3"/>
  <c r="Q215" i="3"/>
  <c r="R215" i="3"/>
  <c r="S215" i="3"/>
  <c r="T215" i="3"/>
  <c r="U215" i="3"/>
  <c r="V215" i="3"/>
  <c r="W215" i="3"/>
  <c r="X215" i="3"/>
  <c r="Y215" i="3"/>
  <c r="G9" i="8" l="1"/>
  <c r="I9" i="8"/>
  <c r="AW204" i="7"/>
  <c r="R204" i="7"/>
  <c r="AG204" i="7"/>
  <c r="CB204" i="7"/>
  <c r="CP204" i="7"/>
  <c r="DD204" i="7"/>
  <c r="AS204" i="7"/>
  <c r="N204" i="7"/>
  <c r="AC204" i="7"/>
  <c r="BW204" i="7"/>
  <c r="BG204" i="7"/>
  <c r="CL204" i="7"/>
  <c r="CZ204" i="7"/>
  <c r="AO204" i="7"/>
  <c r="J204" i="7"/>
  <c r="Y204" i="7"/>
  <c r="BR204" i="7"/>
  <c r="CH204" i="7"/>
  <c r="CV204" i="7"/>
  <c r="CB202" i="7"/>
  <c r="CP202" i="7"/>
  <c r="DD202" i="7"/>
  <c r="R202" i="7"/>
  <c r="AG202" i="7"/>
  <c r="AW202" i="7"/>
  <c r="BW202" i="7"/>
  <c r="CL202" i="7"/>
  <c r="CZ202" i="7"/>
  <c r="BG202" i="7"/>
  <c r="N202" i="7"/>
  <c r="AC202" i="7"/>
  <c r="AS202" i="7"/>
  <c r="BR202" i="7"/>
  <c r="CH202" i="7"/>
  <c r="CV202" i="7"/>
  <c r="J202" i="7"/>
  <c r="Y202" i="7"/>
  <c r="AO202" i="7"/>
  <c r="R201" i="7"/>
  <c r="AG201" i="7"/>
  <c r="AW201" i="7"/>
  <c r="CB201" i="7"/>
  <c r="CP201" i="7"/>
  <c r="DD201" i="7"/>
  <c r="BG201" i="7"/>
  <c r="N201" i="7"/>
  <c r="AC201" i="7"/>
  <c r="AS201" i="7"/>
  <c r="BW201" i="7"/>
  <c r="CL201" i="7"/>
  <c r="CZ201" i="7"/>
  <c r="J201" i="7"/>
  <c r="Y201" i="7"/>
  <c r="AO201" i="7"/>
  <c r="BR201" i="7"/>
  <c r="CH201" i="7"/>
  <c r="CV201" i="7"/>
  <c r="R200" i="7"/>
  <c r="AG200" i="7"/>
  <c r="AW200" i="7"/>
  <c r="CB200" i="7"/>
  <c r="CP200" i="7"/>
  <c r="DD200" i="7"/>
  <c r="N200" i="7"/>
  <c r="AC200" i="7"/>
  <c r="AS200" i="7"/>
  <c r="BW200" i="7"/>
  <c r="CL200" i="7"/>
  <c r="CZ200" i="7"/>
  <c r="BG200" i="7"/>
  <c r="J200" i="7"/>
  <c r="Y200" i="7"/>
  <c r="AO200" i="7"/>
  <c r="BR200" i="7"/>
  <c r="CH200" i="7"/>
  <c r="CV200" i="7"/>
  <c r="R199" i="7"/>
  <c r="AG199" i="7"/>
  <c r="AW199" i="7"/>
  <c r="CB199" i="7"/>
  <c r="CP199" i="7"/>
  <c r="DD199" i="7"/>
  <c r="N199" i="7"/>
  <c r="AC199" i="7"/>
  <c r="AS199" i="7"/>
  <c r="BW199" i="7"/>
  <c r="CL199" i="7"/>
  <c r="BG199" i="7"/>
  <c r="CZ199" i="7"/>
  <c r="J199" i="7"/>
  <c r="Y199" i="7"/>
  <c r="AO199" i="7"/>
  <c r="BR199" i="7"/>
  <c r="CH199" i="7"/>
  <c r="CV199" i="7"/>
  <c r="R198" i="7"/>
  <c r="AG198" i="7"/>
  <c r="AW198" i="7"/>
  <c r="CB198" i="7"/>
  <c r="CP198" i="7"/>
  <c r="DD198" i="7"/>
  <c r="N198" i="7"/>
  <c r="AC198" i="7"/>
  <c r="AS198" i="7"/>
  <c r="BW198" i="7"/>
  <c r="CL198" i="7"/>
  <c r="CZ198" i="7"/>
  <c r="BG198" i="7"/>
  <c r="J198" i="7"/>
  <c r="Y198" i="7"/>
  <c r="AO198" i="7"/>
  <c r="BR198" i="7"/>
  <c r="CH198" i="7"/>
  <c r="CV198" i="7"/>
  <c r="CB197" i="7"/>
  <c r="CP197" i="7"/>
  <c r="DD197" i="7"/>
  <c r="R197" i="7"/>
  <c r="AG197" i="7"/>
  <c r="AW197" i="7"/>
  <c r="BW197" i="7"/>
  <c r="CL197" i="7"/>
  <c r="CZ197" i="7"/>
  <c r="BG197" i="7"/>
  <c r="N197" i="7"/>
  <c r="AC197" i="7"/>
  <c r="AS197" i="7"/>
  <c r="BR197" i="7"/>
  <c r="CH197" i="7"/>
  <c r="CV197" i="7"/>
  <c r="J197" i="7"/>
  <c r="Y197" i="7"/>
  <c r="AO197" i="7"/>
  <c r="R196" i="7"/>
  <c r="AG196" i="7"/>
  <c r="AW196" i="7"/>
  <c r="CB196" i="7"/>
  <c r="CP196" i="7"/>
  <c r="DD196" i="7"/>
  <c r="BG196" i="7"/>
  <c r="N196" i="7"/>
  <c r="AC196" i="7"/>
  <c r="AS196" i="7"/>
  <c r="BW196" i="7"/>
  <c r="CL196" i="7"/>
  <c r="CZ196" i="7"/>
  <c r="J196" i="7"/>
  <c r="Y196" i="7"/>
  <c r="AO196" i="7"/>
  <c r="BR196" i="7"/>
  <c r="CH196" i="7"/>
  <c r="CV196" i="7"/>
  <c r="R195" i="7"/>
  <c r="AG195" i="7"/>
  <c r="AW195" i="7"/>
  <c r="CB195" i="7"/>
  <c r="CP195" i="7"/>
  <c r="DD195" i="7"/>
  <c r="N195" i="7"/>
  <c r="AC195" i="7"/>
  <c r="AS195" i="7"/>
  <c r="BW195" i="7"/>
  <c r="CL195" i="7"/>
  <c r="CZ195" i="7"/>
  <c r="BG195" i="7"/>
  <c r="J195" i="7"/>
  <c r="Y195" i="7"/>
  <c r="AO195" i="7"/>
  <c r="BR195" i="7"/>
  <c r="CH195" i="7"/>
  <c r="CV195" i="7"/>
  <c r="CB194" i="7"/>
  <c r="CP194" i="7"/>
  <c r="DD194" i="7"/>
  <c r="R194" i="7"/>
  <c r="AG194" i="7"/>
  <c r="AW194" i="7"/>
  <c r="BW194" i="7"/>
  <c r="CL194" i="7"/>
  <c r="CZ194" i="7"/>
  <c r="BG194" i="7"/>
  <c r="N194" i="7"/>
  <c r="AC194" i="7"/>
  <c r="AS194" i="7"/>
  <c r="BR194" i="7"/>
  <c r="CH194" i="7"/>
  <c r="CV194" i="7"/>
  <c r="J194" i="7"/>
  <c r="Y194" i="7"/>
  <c r="AO194" i="7"/>
  <c r="Q204" i="7"/>
  <c r="AF204" i="7"/>
  <c r="CA204" i="7"/>
  <c r="CO204" i="7"/>
  <c r="DC204" i="7"/>
  <c r="AV204" i="7"/>
  <c r="M204" i="7"/>
  <c r="AB204" i="7"/>
  <c r="BV204" i="7"/>
  <c r="BF204" i="7"/>
  <c r="CK204" i="7"/>
  <c r="CY204" i="7"/>
  <c r="AR204" i="7"/>
  <c r="I204" i="7"/>
  <c r="X204" i="7"/>
  <c r="BP204" i="7"/>
  <c r="CG204" i="7"/>
  <c r="CU204" i="7"/>
  <c r="AN204" i="7"/>
  <c r="CA202" i="7"/>
  <c r="AV202" i="7"/>
  <c r="DC202" i="7"/>
  <c r="Q202" i="7"/>
  <c r="AF202" i="7"/>
  <c r="CO202" i="7"/>
  <c r="CY202" i="7"/>
  <c r="BF202" i="7"/>
  <c r="M202" i="7"/>
  <c r="AB202" i="7"/>
  <c r="AR202" i="7"/>
  <c r="BV202" i="7"/>
  <c r="CK202" i="7"/>
  <c r="CG202" i="7"/>
  <c r="I202" i="7"/>
  <c r="X202" i="7"/>
  <c r="AN202" i="7"/>
  <c r="CU202" i="7"/>
  <c r="BP202" i="7"/>
  <c r="Q201" i="7"/>
  <c r="AF201" i="7"/>
  <c r="AV201" i="7"/>
  <c r="CA201" i="7"/>
  <c r="CO201" i="7"/>
  <c r="DC201" i="7"/>
  <c r="BF201" i="7"/>
  <c r="M201" i="7"/>
  <c r="AB201" i="7"/>
  <c r="AR201" i="7"/>
  <c r="BV201" i="7"/>
  <c r="CK201" i="7"/>
  <c r="CY201" i="7"/>
  <c r="I201" i="7"/>
  <c r="X201" i="7"/>
  <c r="AN201" i="7"/>
  <c r="BP201" i="7"/>
  <c r="CG201" i="7"/>
  <c r="CU201" i="7"/>
  <c r="CA200" i="7"/>
  <c r="CO200" i="7"/>
  <c r="DC200" i="7"/>
  <c r="Q200" i="7"/>
  <c r="AF200" i="7"/>
  <c r="AV200" i="7"/>
  <c r="BV200" i="7"/>
  <c r="CK200" i="7"/>
  <c r="CY200" i="7"/>
  <c r="BF200" i="7"/>
  <c r="M200" i="7"/>
  <c r="AB200" i="7"/>
  <c r="AR200" i="7"/>
  <c r="BP200" i="7"/>
  <c r="CG200" i="7"/>
  <c r="CU200" i="7"/>
  <c r="I200" i="7"/>
  <c r="X200" i="7"/>
  <c r="AN200" i="7"/>
  <c r="Q199" i="7"/>
  <c r="AF199" i="7"/>
  <c r="CA199" i="7"/>
  <c r="AV199" i="7"/>
  <c r="CO199" i="7"/>
  <c r="DC199" i="7"/>
  <c r="M199" i="7"/>
  <c r="AB199" i="7"/>
  <c r="BV199" i="7"/>
  <c r="CK199" i="7"/>
  <c r="BF199" i="7"/>
  <c r="AR199" i="7"/>
  <c r="CY199" i="7"/>
  <c r="I199" i="7"/>
  <c r="X199" i="7"/>
  <c r="BP199" i="7"/>
  <c r="CG199" i="7"/>
  <c r="CU199" i="7"/>
  <c r="AN199" i="7"/>
  <c r="CA198" i="7"/>
  <c r="CO198" i="7"/>
  <c r="DC198" i="7"/>
  <c r="Q198" i="7"/>
  <c r="AF198" i="7"/>
  <c r="AV198" i="7"/>
  <c r="BV198" i="7"/>
  <c r="CK198" i="7"/>
  <c r="CY198" i="7"/>
  <c r="BF198" i="7"/>
  <c r="M198" i="7"/>
  <c r="AB198" i="7"/>
  <c r="AR198" i="7"/>
  <c r="BP198" i="7"/>
  <c r="CG198" i="7"/>
  <c r="CU198" i="7"/>
  <c r="I198" i="7"/>
  <c r="X198" i="7"/>
  <c r="AN198" i="7"/>
  <c r="Q197" i="7"/>
  <c r="AF197" i="7"/>
  <c r="AV197" i="7"/>
  <c r="CA197" i="7"/>
  <c r="CO197" i="7"/>
  <c r="DC197" i="7"/>
  <c r="BF197" i="7"/>
  <c r="M197" i="7"/>
  <c r="AB197" i="7"/>
  <c r="AR197" i="7"/>
  <c r="BV197" i="7"/>
  <c r="CK197" i="7"/>
  <c r="CY197" i="7"/>
  <c r="I197" i="7"/>
  <c r="X197" i="7"/>
  <c r="AN197" i="7"/>
  <c r="BP197" i="7"/>
  <c r="CG197" i="7"/>
  <c r="CU197" i="7"/>
  <c r="Q196" i="7"/>
  <c r="AF196" i="7"/>
  <c r="AV196" i="7"/>
  <c r="CA196" i="7"/>
  <c r="CO196" i="7"/>
  <c r="DC196" i="7"/>
  <c r="BF196" i="7"/>
  <c r="M196" i="7"/>
  <c r="AB196" i="7"/>
  <c r="AR196" i="7"/>
  <c r="BV196" i="7"/>
  <c r="CK196" i="7"/>
  <c r="CY196" i="7"/>
  <c r="I196" i="7"/>
  <c r="X196" i="7"/>
  <c r="AN196" i="7"/>
  <c r="BP196" i="7"/>
  <c r="CG196" i="7"/>
  <c r="CU196" i="7"/>
  <c r="CA195" i="7"/>
  <c r="CO195" i="7"/>
  <c r="DC195" i="7"/>
  <c r="Q195" i="7"/>
  <c r="AF195" i="7"/>
  <c r="AV195" i="7"/>
  <c r="BV195" i="7"/>
  <c r="CK195" i="7"/>
  <c r="CY195" i="7"/>
  <c r="BF195" i="7"/>
  <c r="M195" i="7"/>
  <c r="AB195" i="7"/>
  <c r="AR195" i="7"/>
  <c r="BP195" i="7"/>
  <c r="CG195" i="7"/>
  <c r="CU195" i="7"/>
  <c r="I195" i="7"/>
  <c r="X195" i="7"/>
  <c r="AN195" i="7"/>
  <c r="Q194" i="7"/>
  <c r="AF194" i="7"/>
  <c r="AV194" i="7"/>
  <c r="CA194" i="7"/>
  <c r="CO194" i="7"/>
  <c r="DC194" i="7"/>
  <c r="BF194" i="7"/>
  <c r="M194" i="7"/>
  <c r="AB194" i="7"/>
  <c r="AR194" i="7"/>
  <c r="BV194" i="7"/>
  <c r="CK194" i="7"/>
  <c r="CY194" i="7"/>
  <c r="I194" i="7"/>
  <c r="X194" i="7"/>
  <c r="AN194" i="7"/>
  <c r="BP194" i="7"/>
  <c r="CG194" i="7"/>
  <c r="CU194" i="7"/>
  <c r="AE204" i="7"/>
  <c r="BZ204" i="7"/>
  <c r="BI204" i="7"/>
  <c r="CN204" i="7"/>
  <c r="DB204" i="7"/>
  <c r="AU204" i="7"/>
  <c r="P204" i="7"/>
  <c r="AA204" i="7"/>
  <c r="BT204" i="7"/>
  <c r="BE204" i="7"/>
  <c r="CJ204" i="7"/>
  <c r="CX204" i="7"/>
  <c r="AQ204" i="7"/>
  <c r="L204" i="7"/>
  <c r="W204" i="7"/>
  <c r="BO204" i="7"/>
  <c r="CF204" i="7"/>
  <c r="CT204" i="7"/>
  <c r="AM204" i="7"/>
  <c r="H204" i="7"/>
  <c r="BI202" i="7"/>
  <c r="P202" i="7"/>
  <c r="AE202" i="7"/>
  <c r="AU202" i="7"/>
  <c r="CN202" i="7"/>
  <c r="BZ202" i="7"/>
  <c r="DB202" i="7"/>
  <c r="BE202" i="7"/>
  <c r="L202" i="7"/>
  <c r="AA202" i="7"/>
  <c r="AQ202" i="7"/>
  <c r="BT202" i="7"/>
  <c r="CX202" i="7"/>
  <c r="CJ202" i="7"/>
  <c r="H202" i="7"/>
  <c r="W202" i="7"/>
  <c r="AM202" i="7"/>
  <c r="CF202" i="7"/>
  <c r="BO202" i="7"/>
  <c r="CT202" i="7"/>
  <c r="P201" i="7"/>
  <c r="AE201" i="7"/>
  <c r="AU201" i="7"/>
  <c r="BZ201" i="7"/>
  <c r="CN201" i="7"/>
  <c r="DB201" i="7"/>
  <c r="BI201" i="7"/>
  <c r="L201" i="7"/>
  <c r="AA201" i="7"/>
  <c r="AQ201" i="7"/>
  <c r="BT201" i="7"/>
  <c r="CJ201" i="7"/>
  <c r="CX201" i="7"/>
  <c r="BE201" i="7"/>
  <c r="H201" i="7"/>
  <c r="W201" i="7"/>
  <c r="AM201" i="7"/>
  <c r="BO201" i="7"/>
  <c r="CF201" i="7"/>
  <c r="CT201" i="7"/>
  <c r="BI200" i="7"/>
  <c r="P200" i="7"/>
  <c r="AE200" i="7"/>
  <c r="AU200" i="7"/>
  <c r="BZ200" i="7"/>
  <c r="CN200" i="7"/>
  <c r="DB200" i="7"/>
  <c r="BE200" i="7"/>
  <c r="L200" i="7"/>
  <c r="AA200" i="7"/>
  <c r="AQ200" i="7"/>
  <c r="BT200" i="7"/>
  <c r="CJ200" i="7"/>
  <c r="CX200" i="7"/>
  <c r="H200" i="7"/>
  <c r="W200" i="7"/>
  <c r="AM200" i="7"/>
  <c r="BO200" i="7"/>
  <c r="CF200" i="7"/>
  <c r="CT200" i="7"/>
  <c r="BI199" i="7"/>
  <c r="P199" i="7"/>
  <c r="AE199" i="7"/>
  <c r="AU199" i="7"/>
  <c r="BZ199" i="7"/>
  <c r="CN199" i="7"/>
  <c r="DB199" i="7"/>
  <c r="CJ199" i="7"/>
  <c r="BE199" i="7"/>
  <c r="L199" i="7"/>
  <c r="AA199" i="7"/>
  <c r="AQ199" i="7"/>
  <c r="BT199" i="7"/>
  <c r="CX199" i="7"/>
  <c r="CF199" i="7"/>
  <c r="H199" i="7"/>
  <c r="W199" i="7"/>
  <c r="AM199" i="7"/>
  <c r="CT199" i="7"/>
  <c r="BO199" i="7"/>
  <c r="BI198" i="7"/>
  <c r="P198" i="7"/>
  <c r="AE198" i="7"/>
  <c r="AU198" i="7"/>
  <c r="BZ198" i="7"/>
  <c r="CN198" i="7"/>
  <c r="DB198" i="7"/>
  <c r="BE198" i="7"/>
  <c r="L198" i="7"/>
  <c r="AA198" i="7"/>
  <c r="AQ198" i="7"/>
  <c r="BT198" i="7"/>
  <c r="CJ198" i="7"/>
  <c r="CX198" i="7"/>
  <c r="H198" i="7"/>
  <c r="W198" i="7"/>
  <c r="AM198" i="7"/>
  <c r="BO198" i="7"/>
  <c r="CF198" i="7"/>
  <c r="CT198" i="7"/>
  <c r="BI197" i="7"/>
  <c r="P197" i="7"/>
  <c r="AE197" i="7"/>
  <c r="AU197" i="7"/>
  <c r="BZ197" i="7"/>
  <c r="CN197" i="7"/>
  <c r="DB197" i="7"/>
  <c r="BE197" i="7"/>
  <c r="L197" i="7"/>
  <c r="AA197" i="7"/>
  <c r="AQ197" i="7"/>
  <c r="BT197" i="7"/>
  <c r="CJ197" i="7"/>
  <c r="CX197" i="7"/>
  <c r="H197" i="7"/>
  <c r="W197" i="7"/>
  <c r="AM197" i="7"/>
  <c r="BO197" i="7"/>
  <c r="CF197" i="7"/>
  <c r="CT197" i="7"/>
  <c r="P196" i="7"/>
  <c r="AE196" i="7"/>
  <c r="AU196" i="7"/>
  <c r="BZ196" i="7"/>
  <c r="CN196" i="7"/>
  <c r="DB196" i="7"/>
  <c r="BI196" i="7"/>
  <c r="L196" i="7"/>
  <c r="AA196" i="7"/>
  <c r="AQ196" i="7"/>
  <c r="BT196" i="7"/>
  <c r="CJ196" i="7"/>
  <c r="CX196" i="7"/>
  <c r="BE196" i="7"/>
  <c r="H196" i="7"/>
  <c r="W196" i="7"/>
  <c r="AM196" i="7"/>
  <c r="BO196" i="7"/>
  <c r="CF196" i="7"/>
  <c r="CT196" i="7"/>
  <c r="BI195" i="7"/>
  <c r="P195" i="7"/>
  <c r="AE195" i="7"/>
  <c r="AU195" i="7"/>
  <c r="BZ195" i="7"/>
  <c r="CN195" i="7"/>
  <c r="DB195" i="7"/>
  <c r="BE195" i="7"/>
  <c r="L195" i="7"/>
  <c r="AA195" i="7"/>
  <c r="AQ195" i="7"/>
  <c r="BT195" i="7"/>
  <c r="CJ195" i="7"/>
  <c r="CX195" i="7"/>
  <c r="H195" i="7"/>
  <c r="W195" i="7"/>
  <c r="AM195" i="7"/>
  <c r="BO195" i="7"/>
  <c r="CF195" i="7"/>
  <c r="CT195" i="7"/>
  <c r="BI194" i="7"/>
  <c r="P194" i="7"/>
  <c r="AE194" i="7"/>
  <c r="AU194" i="7"/>
  <c r="BZ194" i="7"/>
  <c r="CN194" i="7"/>
  <c r="DB194" i="7"/>
  <c r="BE194" i="7"/>
  <c r="L194" i="7"/>
  <c r="AA194" i="7"/>
  <c r="AQ194" i="7"/>
  <c r="BT194" i="7"/>
  <c r="CJ194" i="7"/>
  <c r="CX194" i="7"/>
  <c r="H194" i="7"/>
  <c r="W194" i="7"/>
  <c r="AM194" i="7"/>
  <c r="BO194" i="7"/>
  <c r="CF194" i="7"/>
  <c r="CT194" i="7"/>
  <c r="BH204" i="7"/>
  <c r="CM204" i="7"/>
  <c r="DA204" i="7"/>
  <c r="AT204" i="7"/>
  <c r="O204" i="7"/>
  <c r="AD204" i="7"/>
  <c r="BX204" i="7"/>
  <c r="CI204" i="7"/>
  <c r="CW204" i="7"/>
  <c r="AP204" i="7"/>
  <c r="K204" i="7"/>
  <c r="Z204" i="7"/>
  <c r="BS204" i="7"/>
  <c r="CE204" i="7"/>
  <c r="CS204" i="7"/>
  <c r="AL204" i="7"/>
  <c r="G204" i="7"/>
  <c r="V204" i="7"/>
  <c r="BN204" i="7"/>
  <c r="O202" i="7"/>
  <c r="AD202" i="7"/>
  <c r="AT202" i="7"/>
  <c r="BX202" i="7"/>
  <c r="CM202" i="7"/>
  <c r="DA202" i="7"/>
  <c r="BH202" i="7"/>
  <c r="K202" i="7"/>
  <c r="Z202" i="7"/>
  <c r="AP202" i="7"/>
  <c r="BS202" i="7"/>
  <c r="CI202" i="7"/>
  <c r="CW202" i="7"/>
  <c r="G202" i="7"/>
  <c r="V202" i="7"/>
  <c r="AL202" i="7"/>
  <c r="BN202" i="7"/>
  <c r="CE202" i="7"/>
  <c r="CS202" i="7"/>
  <c r="BX201" i="7"/>
  <c r="CM201" i="7"/>
  <c r="DA201" i="7"/>
  <c r="BH201" i="7"/>
  <c r="O201" i="7"/>
  <c r="AD201" i="7"/>
  <c r="AT201" i="7"/>
  <c r="BS201" i="7"/>
  <c r="CI201" i="7"/>
  <c r="CW201" i="7"/>
  <c r="K201" i="7"/>
  <c r="Z201" i="7"/>
  <c r="AP201" i="7"/>
  <c r="BN201" i="7"/>
  <c r="CE201" i="7"/>
  <c r="CS201" i="7"/>
  <c r="G201" i="7"/>
  <c r="V201" i="7"/>
  <c r="AL201" i="7"/>
  <c r="BH200" i="7"/>
  <c r="O200" i="7"/>
  <c r="AD200" i="7"/>
  <c r="AT200" i="7"/>
  <c r="BX200" i="7"/>
  <c r="CM200" i="7"/>
  <c r="DA200" i="7"/>
  <c r="K200" i="7"/>
  <c r="Z200" i="7"/>
  <c r="AP200" i="7"/>
  <c r="BS200" i="7"/>
  <c r="CI200" i="7"/>
  <c r="CW200" i="7"/>
  <c r="G200" i="7"/>
  <c r="V200" i="7"/>
  <c r="AL200" i="7"/>
  <c r="BN200" i="7"/>
  <c r="CE200" i="7"/>
  <c r="CS200" i="7"/>
  <c r="BH199" i="7"/>
  <c r="O199" i="7"/>
  <c r="AD199" i="7"/>
  <c r="AT199" i="7"/>
  <c r="BX199" i="7"/>
  <c r="CM199" i="7"/>
  <c r="DA199" i="7"/>
  <c r="K199" i="7"/>
  <c r="Z199" i="7"/>
  <c r="AP199" i="7"/>
  <c r="BS199" i="7"/>
  <c r="CW199" i="7"/>
  <c r="CI199" i="7"/>
  <c r="G199" i="7"/>
  <c r="V199" i="7"/>
  <c r="AL199" i="7"/>
  <c r="BN199" i="7"/>
  <c r="CS199" i="7"/>
  <c r="CE199" i="7"/>
  <c r="BH198" i="7"/>
  <c r="O198" i="7"/>
  <c r="AD198" i="7"/>
  <c r="AT198" i="7"/>
  <c r="BX198" i="7"/>
  <c r="CM198" i="7"/>
  <c r="DA198" i="7"/>
  <c r="K198" i="7"/>
  <c r="Z198" i="7"/>
  <c r="AP198" i="7"/>
  <c r="BS198" i="7"/>
  <c r="CI198" i="7"/>
  <c r="CW198" i="7"/>
  <c r="G198" i="7"/>
  <c r="V198" i="7"/>
  <c r="AL198" i="7"/>
  <c r="BN198" i="7"/>
  <c r="CE198" i="7"/>
  <c r="CS198" i="7"/>
  <c r="O197" i="7"/>
  <c r="AD197" i="7"/>
  <c r="AT197" i="7"/>
  <c r="BX197" i="7"/>
  <c r="CM197" i="7"/>
  <c r="DA197" i="7"/>
  <c r="BH197" i="7"/>
  <c r="K197" i="7"/>
  <c r="Z197" i="7"/>
  <c r="AP197" i="7"/>
  <c r="BS197" i="7"/>
  <c r="CI197" i="7"/>
  <c r="CW197" i="7"/>
  <c r="G197" i="7"/>
  <c r="V197" i="7"/>
  <c r="AL197" i="7"/>
  <c r="BN197" i="7"/>
  <c r="CE197" i="7"/>
  <c r="CS197" i="7"/>
  <c r="BX196" i="7"/>
  <c r="CM196" i="7"/>
  <c r="DA196" i="7"/>
  <c r="BH196" i="7"/>
  <c r="O196" i="7"/>
  <c r="AD196" i="7"/>
  <c r="AT196" i="7"/>
  <c r="BS196" i="7"/>
  <c r="CI196" i="7"/>
  <c r="CW196" i="7"/>
  <c r="K196" i="7"/>
  <c r="Z196" i="7"/>
  <c r="AP196" i="7"/>
  <c r="BN196" i="7"/>
  <c r="CE196" i="7"/>
  <c r="CS196" i="7"/>
  <c r="G196" i="7"/>
  <c r="V196" i="7"/>
  <c r="AL196" i="7"/>
  <c r="BH195" i="7"/>
  <c r="O195" i="7"/>
  <c r="AD195" i="7"/>
  <c r="AT195" i="7"/>
  <c r="BX195" i="7"/>
  <c r="CM195" i="7"/>
  <c r="DA195" i="7"/>
  <c r="K195" i="7"/>
  <c r="Z195" i="7"/>
  <c r="AP195" i="7"/>
  <c r="BS195" i="7"/>
  <c r="CI195" i="7"/>
  <c r="CW195" i="7"/>
  <c r="G195" i="7"/>
  <c r="V195" i="7"/>
  <c r="AL195" i="7"/>
  <c r="BN195" i="7"/>
  <c r="CE195" i="7"/>
  <c r="CS195" i="7"/>
  <c r="O194" i="7"/>
  <c r="AD194" i="7"/>
  <c r="AT194" i="7"/>
  <c r="BX194" i="7"/>
  <c r="CM194" i="7"/>
  <c r="DA194" i="7"/>
  <c r="BH194" i="7"/>
  <c r="K194" i="7"/>
  <c r="Z194" i="7"/>
  <c r="AP194" i="7"/>
  <c r="BS194" i="7"/>
  <c r="CI194" i="7"/>
  <c r="CW194" i="7"/>
  <c r="G194" i="7"/>
  <c r="V194" i="7"/>
  <c r="AL194" i="7"/>
  <c r="BN194" i="7"/>
  <c r="CE194" i="7"/>
  <c r="CS194" i="7"/>
  <c r="R154" i="7"/>
  <c r="AG154" i="7"/>
  <c r="AW154" i="7"/>
  <c r="CB154" i="7"/>
  <c r="CP154" i="7"/>
  <c r="DD154" i="7"/>
  <c r="BG154" i="7"/>
  <c r="N154" i="7"/>
  <c r="AC154" i="7"/>
  <c r="AS154" i="7"/>
  <c r="BW154" i="7"/>
  <c r="CL154" i="7"/>
  <c r="CZ154" i="7"/>
  <c r="J154" i="7"/>
  <c r="Y154" i="7"/>
  <c r="AO154" i="7"/>
  <c r="BR154" i="7"/>
  <c r="CH154" i="7"/>
  <c r="CV154" i="7"/>
  <c r="R153" i="7"/>
  <c r="AG153" i="7"/>
  <c r="AW153" i="7"/>
  <c r="CB153" i="7"/>
  <c r="CP153" i="7"/>
  <c r="DD153" i="7"/>
  <c r="N153" i="7"/>
  <c r="AC153" i="7"/>
  <c r="AS153" i="7"/>
  <c r="BW153" i="7"/>
  <c r="CL153" i="7"/>
  <c r="CZ153" i="7"/>
  <c r="BG153" i="7"/>
  <c r="J153" i="7"/>
  <c r="Y153" i="7"/>
  <c r="AO153" i="7"/>
  <c r="BR153" i="7"/>
  <c r="CH153" i="7"/>
  <c r="CV153" i="7"/>
  <c r="CB152" i="7"/>
  <c r="CP152" i="7"/>
  <c r="DD152" i="7"/>
  <c r="R152" i="7"/>
  <c r="AG152" i="7"/>
  <c r="AW152" i="7"/>
  <c r="BW152" i="7"/>
  <c r="CL152" i="7"/>
  <c r="CZ152" i="7"/>
  <c r="BG152" i="7"/>
  <c r="N152" i="7"/>
  <c r="AC152" i="7"/>
  <c r="AS152" i="7"/>
  <c r="BR152" i="7"/>
  <c r="CH152" i="7"/>
  <c r="CV152" i="7"/>
  <c r="J152" i="7"/>
  <c r="Y152" i="7"/>
  <c r="AO152" i="7"/>
  <c r="R151" i="7"/>
  <c r="AG151" i="7"/>
  <c r="AW151" i="7"/>
  <c r="CB151" i="7"/>
  <c r="CP151" i="7"/>
  <c r="DD151" i="7"/>
  <c r="BG151" i="7"/>
  <c r="N151" i="7"/>
  <c r="AC151" i="7"/>
  <c r="AS151" i="7"/>
  <c r="BW151" i="7"/>
  <c r="CL151" i="7"/>
  <c r="CZ151" i="7"/>
  <c r="J151" i="7"/>
  <c r="Y151" i="7"/>
  <c r="AO151" i="7"/>
  <c r="BR151" i="7"/>
  <c r="CH151" i="7"/>
  <c r="CV151" i="7"/>
  <c r="R150" i="7"/>
  <c r="AG150" i="7"/>
  <c r="AW150" i="7"/>
  <c r="CB150" i="7"/>
  <c r="CP150" i="7"/>
  <c r="DD150" i="7"/>
  <c r="BG150" i="7"/>
  <c r="N150" i="7"/>
  <c r="AC150" i="7"/>
  <c r="AS150" i="7"/>
  <c r="BW150" i="7"/>
  <c r="CL150" i="7"/>
  <c r="CZ150" i="7"/>
  <c r="J150" i="7"/>
  <c r="Y150" i="7"/>
  <c r="AO150" i="7"/>
  <c r="BR150" i="7"/>
  <c r="CH150" i="7"/>
  <c r="CV150" i="7"/>
  <c r="R149" i="7"/>
  <c r="AG149" i="7"/>
  <c r="AW149" i="7"/>
  <c r="CB149" i="7"/>
  <c r="CP149" i="7"/>
  <c r="DD149" i="7"/>
  <c r="N149" i="7"/>
  <c r="AC149" i="7"/>
  <c r="AS149" i="7"/>
  <c r="BW149" i="7"/>
  <c r="CL149" i="7"/>
  <c r="CZ149" i="7"/>
  <c r="BG149" i="7"/>
  <c r="J149" i="7"/>
  <c r="Y149" i="7"/>
  <c r="AO149" i="7"/>
  <c r="BR149" i="7"/>
  <c r="CH149" i="7"/>
  <c r="CV149" i="7"/>
  <c r="CB148" i="7"/>
  <c r="CP148" i="7"/>
  <c r="DD148" i="7"/>
  <c r="R148" i="7"/>
  <c r="AG148" i="7"/>
  <c r="AW148" i="7"/>
  <c r="BW148" i="7"/>
  <c r="CL148" i="7"/>
  <c r="CZ148" i="7"/>
  <c r="BG148" i="7"/>
  <c r="N148" i="7"/>
  <c r="AC148" i="7"/>
  <c r="AS148" i="7"/>
  <c r="BR148" i="7"/>
  <c r="CH148" i="7"/>
  <c r="CV148" i="7"/>
  <c r="J148" i="7"/>
  <c r="Y148" i="7"/>
  <c r="AO148" i="7"/>
  <c r="R147" i="7"/>
  <c r="AG147" i="7"/>
  <c r="AW147" i="7"/>
  <c r="CB147" i="7"/>
  <c r="CP147" i="7"/>
  <c r="DD147" i="7"/>
  <c r="BG147" i="7"/>
  <c r="N147" i="7"/>
  <c r="AC147" i="7"/>
  <c r="AS147" i="7"/>
  <c r="BW147" i="7"/>
  <c r="CL147" i="7"/>
  <c r="CZ147" i="7"/>
  <c r="J147" i="7"/>
  <c r="Y147" i="7"/>
  <c r="AO147" i="7"/>
  <c r="BR147" i="7"/>
  <c r="CH147" i="7"/>
  <c r="CV147" i="7"/>
  <c r="R146" i="7"/>
  <c r="AG146" i="7"/>
  <c r="AW146" i="7"/>
  <c r="CB146" i="7"/>
  <c r="CP146" i="7"/>
  <c r="DD146" i="7"/>
  <c r="BG146" i="7"/>
  <c r="N146" i="7"/>
  <c r="AC146" i="7"/>
  <c r="AS146" i="7"/>
  <c r="BW146" i="7"/>
  <c r="CL146" i="7"/>
  <c r="CZ146" i="7"/>
  <c r="J146" i="7"/>
  <c r="Y146" i="7"/>
  <c r="AO146" i="7"/>
  <c r="BR146" i="7"/>
  <c r="CH146" i="7"/>
  <c r="CV146" i="7"/>
  <c r="R145" i="7"/>
  <c r="AG145" i="7"/>
  <c r="AW145" i="7"/>
  <c r="CB145" i="7"/>
  <c r="CP145" i="7"/>
  <c r="DD145" i="7"/>
  <c r="N145" i="7"/>
  <c r="AC145" i="7"/>
  <c r="AS145" i="7"/>
  <c r="BW145" i="7"/>
  <c r="CL145" i="7"/>
  <c r="CZ145" i="7"/>
  <c r="BG145" i="7"/>
  <c r="J145" i="7"/>
  <c r="Y145" i="7"/>
  <c r="AO145" i="7"/>
  <c r="BR145" i="7"/>
  <c r="CH145" i="7"/>
  <c r="CV145" i="7"/>
  <c r="CB144" i="7"/>
  <c r="CP144" i="7"/>
  <c r="DD144" i="7"/>
  <c r="R144" i="7"/>
  <c r="AG144" i="7"/>
  <c r="AW144" i="7"/>
  <c r="BW144" i="7"/>
  <c r="CL144" i="7"/>
  <c r="CZ144" i="7"/>
  <c r="BG144" i="7"/>
  <c r="N144" i="7"/>
  <c r="AC144" i="7"/>
  <c r="AS144" i="7"/>
  <c r="BR144" i="7"/>
  <c r="CH144" i="7"/>
  <c r="CV144" i="7"/>
  <c r="J144" i="7"/>
  <c r="Y144" i="7"/>
  <c r="AO144" i="7"/>
  <c r="R143" i="7"/>
  <c r="AG143" i="7"/>
  <c r="AW143" i="7"/>
  <c r="CB143" i="7"/>
  <c r="CP143" i="7"/>
  <c r="DD143" i="7"/>
  <c r="BG143" i="7"/>
  <c r="N143" i="7"/>
  <c r="AC143" i="7"/>
  <c r="AS143" i="7"/>
  <c r="BW143" i="7"/>
  <c r="CL143" i="7"/>
  <c r="CZ143" i="7"/>
  <c r="J143" i="7"/>
  <c r="Y143" i="7"/>
  <c r="AO143" i="7"/>
  <c r="BR143" i="7"/>
  <c r="CH143" i="7"/>
  <c r="CV143" i="7"/>
  <c r="CB142" i="7"/>
  <c r="CP142" i="7"/>
  <c r="DD142" i="7"/>
  <c r="R142" i="7"/>
  <c r="AG142" i="7"/>
  <c r="AW142" i="7"/>
  <c r="BW142" i="7"/>
  <c r="CL142" i="7"/>
  <c r="CZ142" i="7"/>
  <c r="BG142" i="7"/>
  <c r="N142" i="7"/>
  <c r="AC142" i="7"/>
  <c r="AS142" i="7"/>
  <c r="BR142" i="7"/>
  <c r="CH142" i="7"/>
  <c r="CV142" i="7"/>
  <c r="J142" i="7"/>
  <c r="Y142" i="7"/>
  <c r="AO142" i="7"/>
  <c r="R141" i="7"/>
  <c r="AG141" i="7"/>
  <c r="AW141" i="7"/>
  <c r="CB141" i="7"/>
  <c r="CP141" i="7"/>
  <c r="DD141" i="7"/>
  <c r="BG141" i="7"/>
  <c r="N141" i="7"/>
  <c r="AC141" i="7"/>
  <c r="AS141" i="7"/>
  <c r="BW141" i="7"/>
  <c r="CL141" i="7"/>
  <c r="CZ141" i="7"/>
  <c r="J141" i="7"/>
  <c r="Y141" i="7"/>
  <c r="AO141" i="7"/>
  <c r="BR141" i="7"/>
  <c r="CH141" i="7"/>
  <c r="CV141" i="7"/>
  <c r="R140" i="7"/>
  <c r="AG140" i="7"/>
  <c r="AW140" i="7"/>
  <c r="CB140" i="7"/>
  <c r="CP140" i="7"/>
  <c r="DD140" i="7"/>
  <c r="N140" i="7"/>
  <c r="AC140" i="7"/>
  <c r="AS140" i="7"/>
  <c r="BW140" i="7"/>
  <c r="CL140" i="7"/>
  <c r="CZ140" i="7"/>
  <c r="BG140" i="7"/>
  <c r="J140" i="7"/>
  <c r="Y140" i="7"/>
  <c r="AO140" i="7"/>
  <c r="BR140" i="7"/>
  <c r="CH140" i="7"/>
  <c r="CV140" i="7"/>
  <c r="CB139" i="7"/>
  <c r="CP139" i="7"/>
  <c r="DD139" i="7"/>
  <c r="R139" i="7"/>
  <c r="AG139" i="7"/>
  <c r="AW139" i="7"/>
  <c r="BW139" i="7"/>
  <c r="CL139" i="7"/>
  <c r="CZ139" i="7"/>
  <c r="BG139" i="7"/>
  <c r="N139" i="7"/>
  <c r="AC139" i="7"/>
  <c r="AS139" i="7"/>
  <c r="BR139" i="7"/>
  <c r="CH139" i="7"/>
  <c r="CV139" i="7"/>
  <c r="J139" i="7"/>
  <c r="Y139" i="7"/>
  <c r="AO139" i="7"/>
  <c r="R138" i="7"/>
  <c r="AG138" i="7"/>
  <c r="AW138" i="7"/>
  <c r="CB138" i="7"/>
  <c r="CP138" i="7"/>
  <c r="DD138" i="7"/>
  <c r="BG138" i="7"/>
  <c r="N138" i="7"/>
  <c r="AC138" i="7"/>
  <c r="AS138" i="7"/>
  <c r="BW138" i="7"/>
  <c r="CL138" i="7"/>
  <c r="CZ138" i="7"/>
  <c r="J138" i="7"/>
  <c r="Y138" i="7"/>
  <c r="AO138" i="7"/>
  <c r="BR138" i="7"/>
  <c r="CH138" i="7"/>
  <c r="CV138" i="7"/>
  <c r="R137" i="7"/>
  <c r="AG137" i="7"/>
  <c r="AW137" i="7"/>
  <c r="CB137" i="7"/>
  <c r="CP137" i="7"/>
  <c r="DD137" i="7"/>
  <c r="N137" i="7"/>
  <c r="AC137" i="7"/>
  <c r="AS137" i="7"/>
  <c r="BW137" i="7"/>
  <c r="CL137" i="7"/>
  <c r="CZ137" i="7"/>
  <c r="BG137" i="7"/>
  <c r="J137" i="7"/>
  <c r="Y137" i="7"/>
  <c r="AO137" i="7"/>
  <c r="BR137" i="7"/>
  <c r="CH137" i="7"/>
  <c r="CV137" i="7"/>
  <c r="R136" i="7"/>
  <c r="AG136" i="7"/>
  <c r="AW136" i="7"/>
  <c r="CB136" i="7"/>
  <c r="CP136" i="7"/>
  <c r="DD136" i="7"/>
  <c r="BG136" i="7"/>
  <c r="N136" i="7"/>
  <c r="AC136" i="7"/>
  <c r="AS136" i="7"/>
  <c r="BW136" i="7"/>
  <c r="CL136" i="7"/>
  <c r="CZ136" i="7"/>
  <c r="J136" i="7"/>
  <c r="Y136" i="7"/>
  <c r="AO136" i="7"/>
  <c r="BR136" i="7"/>
  <c r="CH136" i="7"/>
  <c r="CV136" i="7"/>
  <c r="R135" i="7"/>
  <c r="AG135" i="7"/>
  <c r="AW135" i="7"/>
  <c r="CB135" i="7"/>
  <c r="CP135" i="7"/>
  <c r="DD135" i="7"/>
  <c r="BG135" i="7"/>
  <c r="N135" i="7"/>
  <c r="AC135" i="7"/>
  <c r="AS135" i="7"/>
  <c r="BW135" i="7"/>
  <c r="CL135" i="7"/>
  <c r="CZ135" i="7"/>
  <c r="J135" i="7"/>
  <c r="Y135" i="7"/>
  <c r="AO135" i="7"/>
  <c r="BR135" i="7"/>
  <c r="CH135" i="7"/>
  <c r="CV135" i="7"/>
  <c r="R134" i="7"/>
  <c r="AG134" i="7"/>
  <c r="AW134" i="7"/>
  <c r="CB134" i="7"/>
  <c r="CP134" i="7"/>
  <c r="DD134" i="7"/>
  <c r="BG134" i="7"/>
  <c r="N134" i="7"/>
  <c r="AC134" i="7"/>
  <c r="AS134" i="7"/>
  <c r="BW134" i="7"/>
  <c r="CL134" i="7"/>
  <c r="CZ134" i="7"/>
  <c r="J134" i="7"/>
  <c r="Y134" i="7"/>
  <c r="AO134" i="7"/>
  <c r="BR134" i="7"/>
  <c r="CH134" i="7"/>
  <c r="CV134" i="7"/>
  <c r="R133" i="7"/>
  <c r="AG133" i="7"/>
  <c r="AW133" i="7"/>
  <c r="CB133" i="7"/>
  <c r="CP133" i="7"/>
  <c r="DD133" i="7"/>
  <c r="N133" i="7"/>
  <c r="AC133" i="7"/>
  <c r="AS133" i="7"/>
  <c r="BW133" i="7"/>
  <c r="CL133" i="7"/>
  <c r="CZ133" i="7"/>
  <c r="BG133" i="7"/>
  <c r="J133" i="7"/>
  <c r="Y133" i="7"/>
  <c r="AO133" i="7"/>
  <c r="BR133" i="7"/>
  <c r="CH133" i="7"/>
  <c r="CV133" i="7"/>
  <c r="R132" i="7"/>
  <c r="AG132" i="7"/>
  <c r="AW132" i="7"/>
  <c r="CB132" i="7"/>
  <c r="CP132" i="7"/>
  <c r="DD132" i="7"/>
  <c r="BG132" i="7"/>
  <c r="N132" i="7"/>
  <c r="AC132" i="7"/>
  <c r="AS132" i="7"/>
  <c r="BW132" i="7"/>
  <c r="CL132" i="7"/>
  <c r="CZ132" i="7"/>
  <c r="J132" i="7"/>
  <c r="Y132" i="7"/>
  <c r="AO132" i="7"/>
  <c r="BR132" i="7"/>
  <c r="CH132" i="7"/>
  <c r="CV132" i="7"/>
  <c r="R131" i="7"/>
  <c r="AG131" i="7"/>
  <c r="AW131" i="7"/>
  <c r="CB131" i="7"/>
  <c r="CP131" i="7"/>
  <c r="DD131" i="7"/>
  <c r="BG131" i="7"/>
  <c r="N131" i="7"/>
  <c r="AC131" i="7"/>
  <c r="AS131" i="7"/>
  <c r="BW131" i="7"/>
  <c r="CL131" i="7"/>
  <c r="CZ131" i="7"/>
  <c r="J131" i="7"/>
  <c r="Y131" i="7"/>
  <c r="AO131" i="7"/>
  <c r="BR131" i="7"/>
  <c r="CH131" i="7"/>
  <c r="CV131" i="7"/>
  <c r="CB130" i="7"/>
  <c r="CP130" i="7"/>
  <c r="DD130" i="7"/>
  <c r="R130" i="7"/>
  <c r="AG130" i="7"/>
  <c r="AW130" i="7"/>
  <c r="BW130" i="7"/>
  <c r="CL130" i="7"/>
  <c r="CZ130" i="7"/>
  <c r="BG130" i="7"/>
  <c r="N130" i="7"/>
  <c r="AC130" i="7"/>
  <c r="AS130" i="7"/>
  <c r="BR130" i="7"/>
  <c r="CH130" i="7"/>
  <c r="CV130" i="7"/>
  <c r="J130" i="7"/>
  <c r="Y130" i="7"/>
  <c r="AO130" i="7"/>
  <c r="R129" i="7"/>
  <c r="AG129" i="7"/>
  <c r="AW129" i="7"/>
  <c r="CB129" i="7"/>
  <c r="CP129" i="7"/>
  <c r="DD129" i="7"/>
  <c r="BG129" i="7"/>
  <c r="N129" i="7"/>
  <c r="AC129" i="7"/>
  <c r="AS129" i="7"/>
  <c r="BW129" i="7"/>
  <c r="CL129" i="7"/>
  <c r="CZ129" i="7"/>
  <c r="J129" i="7"/>
  <c r="Y129" i="7"/>
  <c r="AO129" i="7"/>
  <c r="BR129" i="7"/>
  <c r="CH129" i="7"/>
  <c r="CV129" i="7"/>
  <c r="CB128" i="7"/>
  <c r="CP128" i="7"/>
  <c r="DD128" i="7"/>
  <c r="AG128" i="7"/>
  <c r="R128" i="7"/>
  <c r="AW128" i="7"/>
  <c r="AS128" i="7"/>
  <c r="BW128" i="7"/>
  <c r="CL128" i="7"/>
  <c r="CZ128" i="7"/>
  <c r="AC128" i="7"/>
  <c r="N128" i="7"/>
  <c r="BG128" i="7"/>
  <c r="Y128" i="7"/>
  <c r="BR128" i="7"/>
  <c r="CH128" i="7"/>
  <c r="CV128" i="7"/>
  <c r="J128" i="7"/>
  <c r="AO128" i="7"/>
  <c r="R127" i="7"/>
  <c r="AG127" i="7"/>
  <c r="AW127" i="7"/>
  <c r="DD127" i="7"/>
  <c r="CP127" i="7"/>
  <c r="CB127" i="7"/>
  <c r="BG127" i="7"/>
  <c r="N127" i="7"/>
  <c r="AC127" i="7"/>
  <c r="AS127" i="7"/>
  <c r="CL127" i="7"/>
  <c r="BW127" i="7"/>
  <c r="CZ127" i="7"/>
  <c r="J127" i="7"/>
  <c r="Y127" i="7"/>
  <c r="AO127" i="7"/>
  <c r="BR127" i="7"/>
  <c r="CV127" i="7"/>
  <c r="CH127" i="7"/>
  <c r="CB126" i="7"/>
  <c r="CP126" i="7"/>
  <c r="DD126" i="7"/>
  <c r="R126" i="7"/>
  <c r="AG126" i="7"/>
  <c r="AW126" i="7"/>
  <c r="BW126" i="7"/>
  <c r="CL126" i="7"/>
  <c r="CZ126" i="7"/>
  <c r="BG126" i="7"/>
  <c r="N126" i="7"/>
  <c r="AC126" i="7"/>
  <c r="AS126" i="7"/>
  <c r="BR126" i="7"/>
  <c r="CH126" i="7"/>
  <c r="CV126" i="7"/>
  <c r="J126" i="7"/>
  <c r="Y126" i="7"/>
  <c r="AO126" i="7"/>
  <c r="R125" i="7"/>
  <c r="AG125" i="7"/>
  <c r="AW125" i="7"/>
  <c r="CB125" i="7"/>
  <c r="CP125" i="7"/>
  <c r="DD125" i="7"/>
  <c r="N125" i="7"/>
  <c r="AC125" i="7"/>
  <c r="AS125" i="7"/>
  <c r="BW125" i="7"/>
  <c r="CL125" i="7"/>
  <c r="CZ125" i="7"/>
  <c r="BG125" i="7"/>
  <c r="J125" i="7"/>
  <c r="Y125" i="7"/>
  <c r="AO125" i="7"/>
  <c r="BR125" i="7"/>
  <c r="CH125" i="7"/>
  <c r="CV125" i="7"/>
  <c r="R124" i="7"/>
  <c r="AG124" i="7"/>
  <c r="AW124" i="7"/>
  <c r="CB124" i="7"/>
  <c r="CP124" i="7"/>
  <c r="DD124" i="7"/>
  <c r="BG124" i="7"/>
  <c r="N124" i="7"/>
  <c r="AC124" i="7"/>
  <c r="AS124" i="7"/>
  <c r="BW124" i="7"/>
  <c r="CL124" i="7"/>
  <c r="CZ124" i="7"/>
  <c r="J124" i="7"/>
  <c r="Y124" i="7"/>
  <c r="AO124" i="7"/>
  <c r="BR124" i="7"/>
  <c r="CH124" i="7"/>
  <c r="CV124" i="7"/>
  <c r="DD123" i="7"/>
  <c r="R123" i="7"/>
  <c r="AG123" i="7"/>
  <c r="AW123" i="7"/>
  <c r="CB123" i="7"/>
  <c r="CP123" i="7"/>
  <c r="CZ123" i="7"/>
  <c r="BG123" i="7"/>
  <c r="N123" i="7"/>
  <c r="AC123" i="7"/>
  <c r="AS123" i="7"/>
  <c r="BW123" i="7"/>
  <c r="CL123" i="7"/>
  <c r="CV123" i="7"/>
  <c r="J123" i="7"/>
  <c r="Y123" i="7"/>
  <c r="AO123" i="7"/>
  <c r="BR123" i="7"/>
  <c r="CH123" i="7"/>
  <c r="R122" i="7"/>
  <c r="AG122" i="7"/>
  <c r="AW122" i="7"/>
  <c r="CB122" i="7"/>
  <c r="CP122" i="7"/>
  <c r="DD122" i="7"/>
  <c r="N122" i="7"/>
  <c r="AC122" i="7"/>
  <c r="AS122" i="7"/>
  <c r="BW122" i="7"/>
  <c r="CL122" i="7"/>
  <c r="CZ122" i="7"/>
  <c r="BG122" i="7"/>
  <c r="J122" i="7"/>
  <c r="Y122" i="7"/>
  <c r="AO122" i="7"/>
  <c r="BR122" i="7"/>
  <c r="CH122" i="7"/>
  <c r="CV122" i="7"/>
  <c r="CB121" i="7"/>
  <c r="CP121" i="7"/>
  <c r="DD121" i="7"/>
  <c r="R121" i="7"/>
  <c r="AG121" i="7"/>
  <c r="AW121" i="7"/>
  <c r="BW121" i="7"/>
  <c r="CL121" i="7"/>
  <c r="CZ121" i="7"/>
  <c r="BG121" i="7"/>
  <c r="N121" i="7"/>
  <c r="AC121" i="7"/>
  <c r="AS121" i="7"/>
  <c r="BR121" i="7"/>
  <c r="CH121" i="7"/>
  <c r="CV121" i="7"/>
  <c r="J121" i="7"/>
  <c r="Y121" i="7"/>
  <c r="AO121" i="7"/>
  <c r="R120" i="7"/>
  <c r="AG120" i="7"/>
  <c r="AW120" i="7"/>
  <c r="CB120" i="7"/>
  <c r="CP120" i="7"/>
  <c r="DD120" i="7"/>
  <c r="BG120" i="7"/>
  <c r="N120" i="7"/>
  <c r="AC120" i="7"/>
  <c r="AS120" i="7"/>
  <c r="BW120" i="7"/>
  <c r="CL120" i="7"/>
  <c r="CZ120" i="7"/>
  <c r="J120" i="7"/>
  <c r="Y120" i="7"/>
  <c r="AO120" i="7"/>
  <c r="BR120" i="7"/>
  <c r="CH120" i="7"/>
  <c r="CV120" i="7"/>
  <c r="R119" i="7"/>
  <c r="AG119" i="7"/>
  <c r="AW119" i="7"/>
  <c r="CB119" i="7"/>
  <c r="CP119" i="7"/>
  <c r="DD119" i="7"/>
  <c r="N119" i="7"/>
  <c r="AC119" i="7"/>
  <c r="AS119" i="7"/>
  <c r="BW119" i="7"/>
  <c r="CL119" i="7"/>
  <c r="CZ119" i="7"/>
  <c r="BG119" i="7"/>
  <c r="J119" i="7"/>
  <c r="Y119" i="7"/>
  <c r="AO119" i="7"/>
  <c r="BR119" i="7"/>
  <c r="CH119" i="7"/>
  <c r="CV119" i="7"/>
  <c r="R118" i="7"/>
  <c r="AG118" i="7"/>
  <c r="AW118" i="7"/>
  <c r="CB118" i="7"/>
  <c r="CP118" i="7"/>
  <c r="DD118" i="7"/>
  <c r="BG118" i="7"/>
  <c r="N118" i="7"/>
  <c r="AC118" i="7"/>
  <c r="AS118" i="7"/>
  <c r="BW118" i="7"/>
  <c r="CL118" i="7"/>
  <c r="CZ118" i="7"/>
  <c r="J118" i="7"/>
  <c r="Y118" i="7"/>
  <c r="AO118" i="7"/>
  <c r="BR118" i="7"/>
  <c r="CH118" i="7"/>
  <c r="CV118" i="7"/>
  <c r="CB117" i="7"/>
  <c r="CP117" i="7"/>
  <c r="DD117" i="7"/>
  <c r="R117" i="7"/>
  <c r="AG117" i="7"/>
  <c r="AW117" i="7"/>
  <c r="BW117" i="7"/>
  <c r="CL117" i="7"/>
  <c r="CZ117" i="7"/>
  <c r="BG117" i="7"/>
  <c r="N117" i="7"/>
  <c r="AC117" i="7"/>
  <c r="AS117" i="7"/>
  <c r="BR117" i="7"/>
  <c r="CH117" i="7"/>
  <c r="CV117" i="7"/>
  <c r="J117" i="7"/>
  <c r="Y117" i="7"/>
  <c r="AO117" i="7"/>
  <c r="R116" i="7"/>
  <c r="AG116" i="7"/>
  <c r="AW116" i="7"/>
  <c r="CB116" i="7"/>
  <c r="CP116" i="7"/>
  <c r="DD116" i="7"/>
  <c r="BG116" i="7"/>
  <c r="N116" i="7"/>
  <c r="AC116" i="7"/>
  <c r="AS116" i="7"/>
  <c r="BW116" i="7"/>
  <c r="CL116" i="7"/>
  <c r="CZ116" i="7"/>
  <c r="J116" i="7"/>
  <c r="Y116" i="7"/>
  <c r="AO116" i="7"/>
  <c r="BR116" i="7"/>
  <c r="CH116" i="7"/>
  <c r="CV116" i="7"/>
  <c r="R115" i="7"/>
  <c r="AG115" i="7"/>
  <c r="AW115" i="7"/>
  <c r="CB115" i="7"/>
  <c r="CP115" i="7"/>
  <c r="DD115" i="7"/>
  <c r="BG115" i="7"/>
  <c r="N115" i="7"/>
  <c r="AC115" i="7"/>
  <c r="AS115" i="7"/>
  <c r="BW115" i="7"/>
  <c r="CL115" i="7"/>
  <c r="CZ115" i="7"/>
  <c r="J115" i="7"/>
  <c r="Y115" i="7"/>
  <c r="AO115" i="7"/>
  <c r="BR115" i="7"/>
  <c r="CH115" i="7"/>
  <c r="CV115" i="7"/>
  <c r="CB114" i="7"/>
  <c r="CP114" i="7"/>
  <c r="DD114" i="7"/>
  <c r="R114" i="7"/>
  <c r="AG114" i="7"/>
  <c r="AW114" i="7"/>
  <c r="BW114" i="7"/>
  <c r="CL114" i="7"/>
  <c r="CZ114" i="7"/>
  <c r="BG114" i="7"/>
  <c r="N114" i="7"/>
  <c r="AC114" i="7"/>
  <c r="AS114" i="7"/>
  <c r="BR114" i="7"/>
  <c r="CH114" i="7"/>
  <c r="CV114" i="7"/>
  <c r="J114" i="7"/>
  <c r="Y114" i="7"/>
  <c r="AO114" i="7"/>
  <c r="R113" i="7"/>
  <c r="AG113" i="7"/>
  <c r="AW113" i="7"/>
  <c r="CB113" i="7"/>
  <c r="CP113" i="7"/>
  <c r="DD113" i="7"/>
  <c r="BG113" i="7"/>
  <c r="N113" i="7"/>
  <c r="AC113" i="7"/>
  <c r="AS113" i="7"/>
  <c r="BW113" i="7"/>
  <c r="CL113" i="7"/>
  <c r="CZ113" i="7"/>
  <c r="J113" i="7"/>
  <c r="Y113" i="7"/>
  <c r="AO113" i="7"/>
  <c r="BR113" i="7"/>
  <c r="CH113" i="7"/>
  <c r="CV113" i="7"/>
  <c r="R112" i="7"/>
  <c r="AG112" i="7"/>
  <c r="AW112" i="7"/>
  <c r="CB112" i="7"/>
  <c r="CP112" i="7"/>
  <c r="DD112" i="7"/>
  <c r="BG112" i="7"/>
  <c r="N112" i="7"/>
  <c r="AC112" i="7"/>
  <c r="AS112" i="7"/>
  <c r="BW112" i="7"/>
  <c r="CL112" i="7"/>
  <c r="CZ112" i="7"/>
  <c r="J112" i="7"/>
  <c r="Y112" i="7"/>
  <c r="AO112" i="7"/>
  <c r="BR112" i="7"/>
  <c r="CH112" i="7"/>
  <c r="CV112" i="7"/>
  <c r="R111" i="7"/>
  <c r="AG111" i="7"/>
  <c r="AW111" i="7"/>
  <c r="CB111" i="7"/>
  <c r="CP111" i="7"/>
  <c r="DD111" i="7"/>
  <c r="N111" i="7"/>
  <c r="AC111" i="7"/>
  <c r="AS111" i="7"/>
  <c r="BW111" i="7"/>
  <c r="CL111" i="7"/>
  <c r="CZ111" i="7"/>
  <c r="BG111" i="7"/>
  <c r="J111" i="7"/>
  <c r="Y111" i="7"/>
  <c r="AO111" i="7"/>
  <c r="BR111" i="7"/>
  <c r="CH111" i="7"/>
  <c r="CV111" i="7"/>
  <c r="R110" i="7"/>
  <c r="AG110" i="7"/>
  <c r="AW110" i="7"/>
  <c r="CB110" i="7"/>
  <c r="CP110" i="7"/>
  <c r="DD110" i="7"/>
  <c r="BG110" i="7"/>
  <c r="N110" i="7"/>
  <c r="AC110" i="7"/>
  <c r="AS110" i="7"/>
  <c r="BW110" i="7"/>
  <c r="CL110" i="7"/>
  <c r="CZ110" i="7"/>
  <c r="J110" i="7"/>
  <c r="Y110" i="7"/>
  <c r="AO110" i="7"/>
  <c r="BR110" i="7"/>
  <c r="CH110" i="7"/>
  <c r="CV110" i="7"/>
  <c r="CB109" i="7"/>
  <c r="CP109" i="7"/>
  <c r="DD109" i="7"/>
  <c r="R109" i="7"/>
  <c r="AG109" i="7"/>
  <c r="AW109" i="7"/>
  <c r="BW109" i="7"/>
  <c r="CL109" i="7"/>
  <c r="CZ109" i="7"/>
  <c r="N109" i="7"/>
  <c r="AC109" i="7"/>
  <c r="AS109" i="7"/>
  <c r="BG109" i="7"/>
  <c r="BR109" i="7"/>
  <c r="CH109" i="7"/>
  <c r="CV109" i="7"/>
  <c r="J109" i="7"/>
  <c r="Y109" i="7"/>
  <c r="AO109" i="7"/>
  <c r="R108" i="7"/>
  <c r="AG108" i="7"/>
  <c r="AW108" i="7"/>
  <c r="CP108" i="7"/>
  <c r="CB108" i="7"/>
  <c r="DD108" i="7"/>
  <c r="BG108" i="7"/>
  <c r="N108" i="7"/>
  <c r="AC108" i="7"/>
  <c r="AS108" i="7"/>
  <c r="BW108" i="7"/>
  <c r="CZ108" i="7"/>
  <c r="CL108" i="7"/>
  <c r="J108" i="7"/>
  <c r="Y108" i="7"/>
  <c r="AO108" i="7"/>
  <c r="CV108" i="7"/>
  <c r="CH108" i="7"/>
  <c r="BR108" i="7"/>
  <c r="CB107" i="7"/>
  <c r="CP107" i="7"/>
  <c r="DD107" i="7"/>
  <c r="R107" i="7"/>
  <c r="AG107" i="7"/>
  <c r="AW107" i="7"/>
  <c r="BW107" i="7"/>
  <c r="CL107" i="7"/>
  <c r="CZ107" i="7"/>
  <c r="BG107" i="7"/>
  <c r="N107" i="7"/>
  <c r="AC107" i="7"/>
  <c r="AS107" i="7"/>
  <c r="BR107" i="7"/>
  <c r="CH107" i="7"/>
  <c r="CV107" i="7"/>
  <c r="J107" i="7"/>
  <c r="Y107" i="7"/>
  <c r="AO107" i="7"/>
  <c r="R106" i="7"/>
  <c r="AG106" i="7"/>
  <c r="AW106" i="7"/>
  <c r="CB106" i="7"/>
  <c r="CP106" i="7"/>
  <c r="DD106" i="7"/>
  <c r="BG106" i="7"/>
  <c r="N106" i="7"/>
  <c r="AC106" i="7"/>
  <c r="AS106" i="7"/>
  <c r="BW106" i="7"/>
  <c r="CL106" i="7"/>
  <c r="CZ106" i="7"/>
  <c r="J106" i="7"/>
  <c r="Y106" i="7"/>
  <c r="AO106" i="7"/>
  <c r="BR106" i="7"/>
  <c r="CH106" i="7"/>
  <c r="CV106" i="7"/>
  <c r="CB105" i="7"/>
  <c r="CP105" i="7"/>
  <c r="DD105" i="7"/>
  <c r="R105" i="7"/>
  <c r="AG105" i="7"/>
  <c r="AW105" i="7"/>
  <c r="BW105" i="7"/>
  <c r="CL105" i="7"/>
  <c r="CZ105" i="7"/>
  <c r="BG105" i="7"/>
  <c r="N105" i="7"/>
  <c r="AC105" i="7"/>
  <c r="AS105" i="7"/>
  <c r="BR105" i="7"/>
  <c r="CH105" i="7"/>
  <c r="CV105" i="7"/>
  <c r="J105" i="7"/>
  <c r="Y105" i="7"/>
  <c r="AO105" i="7"/>
  <c r="R104" i="7"/>
  <c r="AG104" i="7"/>
  <c r="AW104" i="7"/>
  <c r="CB104" i="7"/>
  <c r="CP104" i="7"/>
  <c r="DD104" i="7"/>
  <c r="BG104" i="7"/>
  <c r="N104" i="7"/>
  <c r="AC104" i="7"/>
  <c r="AS104" i="7"/>
  <c r="BW104" i="7"/>
  <c r="CL104" i="7"/>
  <c r="CZ104" i="7"/>
  <c r="J104" i="7"/>
  <c r="Y104" i="7"/>
  <c r="AO104" i="7"/>
  <c r="BR104" i="7"/>
  <c r="CH104" i="7"/>
  <c r="CV104" i="7"/>
  <c r="CB103" i="7"/>
  <c r="CP103" i="7"/>
  <c r="DD103" i="7"/>
  <c r="R103" i="7"/>
  <c r="AG103" i="7"/>
  <c r="AW103" i="7"/>
  <c r="BW103" i="7"/>
  <c r="CL103" i="7"/>
  <c r="CZ103" i="7"/>
  <c r="BG103" i="7"/>
  <c r="N103" i="7"/>
  <c r="AC103" i="7"/>
  <c r="AS103" i="7"/>
  <c r="BR103" i="7"/>
  <c r="CH103" i="7"/>
  <c r="CV103" i="7"/>
  <c r="J103" i="7"/>
  <c r="Y103" i="7"/>
  <c r="AO103" i="7"/>
  <c r="R102" i="7"/>
  <c r="AG102" i="7"/>
  <c r="AW102" i="7"/>
  <c r="CB102" i="7"/>
  <c r="CP102" i="7"/>
  <c r="DD102" i="7"/>
  <c r="BG102" i="7"/>
  <c r="N102" i="7"/>
  <c r="AC102" i="7"/>
  <c r="AS102" i="7"/>
  <c r="BW102" i="7"/>
  <c r="CL102" i="7"/>
  <c r="CZ102" i="7"/>
  <c r="J102" i="7"/>
  <c r="Y102" i="7"/>
  <c r="AO102" i="7"/>
  <c r="BR102" i="7"/>
  <c r="CH102" i="7"/>
  <c r="CV102" i="7"/>
  <c r="CB101" i="7"/>
  <c r="CP101" i="7"/>
  <c r="DD101" i="7"/>
  <c r="R101" i="7"/>
  <c r="AG101" i="7"/>
  <c r="AW101" i="7"/>
  <c r="BW101" i="7"/>
  <c r="CL101" i="7"/>
  <c r="CZ101" i="7"/>
  <c r="BG101" i="7"/>
  <c r="N101" i="7"/>
  <c r="AC101" i="7"/>
  <c r="AS101" i="7"/>
  <c r="BR101" i="7"/>
  <c r="CH101" i="7"/>
  <c r="CV101" i="7"/>
  <c r="J101" i="7"/>
  <c r="Y101" i="7"/>
  <c r="AO101" i="7"/>
  <c r="R100" i="7"/>
  <c r="AG100" i="7"/>
  <c r="AW100" i="7"/>
  <c r="CB100" i="7"/>
  <c r="CP100" i="7"/>
  <c r="DD100" i="7"/>
  <c r="BG100" i="7"/>
  <c r="N100" i="7"/>
  <c r="AC100" i="7"/>
  <c r="AS100" i="7"/>
  <c r="BW100" i="7"/>
  <c r="CL100" i="7"/>
  <c r="CZ100" i="7"/>
  <c r="J100" i="7"/>
  <c r="Y100" i="7"/>
  <c r="AO100" i="7"/>
  <c r="BR100" i="7"/>
  <c r="CH100" i="7"/>
  <c r="CV100" i="7"/>
  <c r="CB99" i="7"/>
  <c r="CP99" i="7"/>
  <c r="DD99" i="7"/>
  <c r="R99" i="7"/>
  <c r="AG99" i="7"/>
  <c r="AW99" i="7"/>
  <c r="BW99" i="7"/>
  <c r="CL99" i="7"/>
  <c r="CZ99" i="7"/>
  <c r="BG99" i="7"/>
  <c r="N99" i="7"/>
  <c r="AC99" i="7"/>
  <c r="AS99" i="7"/>
  <c r="BR99" i="7"/>
  <c r="CH99" i="7"/>
  <c r="CV99" i="7"/>
  <c r="J99" i="7"/>
  <c r="Y99" i="7"/>
  <c r="AO99" i="7"/>
  <c r="R98" i="7"/>
  <c r="AG98" i="7"/>
  <c r="AW98" i="7"/>
  <c r="CB98" i="7"/>
  <c r="CP98" i="7"/>
  <c r="DD98" i="7"/>
  <c r="BG98" i="7"/>
  <c r="N98" i="7"/>
  <c r="AC98" i="7"/>
  <c r="AS98" i="7"/>
  <c r="BW98" i="7"/>
  <c r="CL98" i="7"/>
  <c r="CZ98" i="7"/>
  <c r="J98" i="7"/>
  <c r="Y98" i="7"/>
  <c r="AO98" i="7"/>
  <c r="BR98" i="7"/>
  <c r="CH98" i="7"/>
  <c r="CV98" i="7"/>
  <c r="CB97" i="7"/>
  <c r="CP97" i="7"/>
  <c r="DD97" i="7"/>
  <c r="R97" i="7"/>
  <c r="AG97" i="7"/>
  <c r="AW97" i="7"/>
  <c r="BW97" i="7"/>
  <c r="CL97" i="7"/>
  <c r="CZ97" i="7"/>
  <c r="BG97" i="7"/>
  <c r="N97" i="7"/>
  <c r="AC97" i="7"/>
  <c r="AS97" i="7"/>
  <c r="BR97" i="7"/>
  <c r="CH97" i="7"/>
  <c r="CV97" i="7"/>
  <c r="J97" i="7"/>
  <c r="Y97" i="7"/>
  <c r="AO97" i="7"/>
  <c r="R96" i="7"/>
  <c r="AG96" i="7"/>
  <c r="AW96" i="7"/>
  <c r="CB96" i="7"/>
  <c r="CP96" i="7"/>
  <c r="DD96" i="7"/>
  <c r="BG96" i="7"/>
  <c r="N96" i="7"/>
  <c r="AC96" i="7"/>
  <c r="AS96" i="7"/>
  <c r="BW96" i="7"/>
  <c r="CL96" i="7"/>
  <c r="CZ96" i="7"/>
  <c r="J96" i="7"/>
  <c r="Y96" i="7"/>
  <c r="AO96" i="7"/>
  <c r="BR96" i="7"/>
  <c r="CH96" i="7"/>
  <c r="CV96" i="7"/>
  <c r="CB95" i="7"/>
  <c r="CP95" i="7"/>
  <c r="DD95" i="7"/>
  <c r="R95" i="7"/>
  <c r="AG95" i="7"/>
  <c r="AW95" i="7"/>
  <c r="BW95" i="7"/>
  <c r="CL95" i="7"/>
  <c r="CZ95" i="7"/>
  <c r="BG95" i="7"/>
  <c r="N95" i="7"/>
  <c r="AC95" i="7"/>
  <c r="AS95" i="7"/>
  <c r="BR95" i="7"/>
  <c r="CH95" i="7"/>
  <c r="CV95" i="7"/>
  <c r="J95" i="7"/>
  <c r="Y95" i="7"/>
  <c r="AO95" i="7"/>
  <c r="R94" i="7"/>
  <c r="AG94" i="7"/>
  <c r="AW94" i="7"/>
  <c r="CB94" i="7"/>
  <c r="CP94" i="7"/>
  <c r="DD94" i="7"/>
  <c r="BG94" i="7"/>
  <c r="N94" i="7"/>
  <c r="AC94" i="7"/>
  <c r="AS94" i="7"/>
  <c r="BW94" i="7"/>
  <c r="CL94" i="7"/>
  <c r="CZ94" i="7"/>
  <c r="J94" i="7"/>
  <c r="Y94" i="7"/>
  <c r="AO94" i="7"/>
  <c r="BR94" i="7"/>
  <c r="CH94" i="7"/>
  <c r="CV94" i="7"/>
  <c r="CB93" i="7"/>
  <c r="CP93" i="7"/>
  <c r="DD93" i="7"/>
  <c r="R93" i="7"/>
  <c r="AG93" i="7"/>
  <c r="AW93" i="7"/>
  <c r="BW93" i="7"/>
  <c r="CL93" i="7"/>
  <c r="CZ93" i="7"/>
  <c r="BG93" i="7"/>
  <c r="N93" i="7"/>
  <c r="AC93" i="7"/>
  <c r="AS93" i="7"/>
  <c r="BR93" i="7"/>
  <c r="CH93" i="7"/>
  <c r="CV93" i="7"/>
  <c r="J93" i="7"/>
  <c r="Y93" i="7"/>
  <c r="AO93" i="7"/>
  <c r="R92" i="7"/>
  <c r="AG92" i="7"/>
  <c r="AW92" i="7"/>
  <c r="CB92" i="7"/>
  <c r="CP92" i="7"/>
  <c r="DD92" i="7"/>
  <c r="BW92" i="7"/>
  <c r="N92" i="7"/>
  <c r="AC92" i="7"/>
  <c r="AS92" i="7"/>
  <c r="BG92" i="7"/>
  <c r="CL92" i="7"/>
  <c r="CZ92" i="7"/>
  <c r="BR92" i="7"/>
  <c r="J92" i="7"/>
  <c r="Y92" i="7"/>
  <c r="AO92" i="7"/>
  <c r="CH92" i="7"/>
  <c r="CV92" i="7"/>
  <c r="R91" i="7"/>
  <c r="AG91" i="7"/>
  <c r="AW91" i="7"/>
  <c r="CB91" i="7"/>
  <c r="CP91" i="7"/>
  <c r="DD91" i="7"/>
  <c r="N91" i="7"/>
  <c r="AC91" i="7"/>
  <c r="AS91" i="7"/>
  <c r="BW91" i="7"/>
  <c r="CL91" i="7"/>
  <c r="CZ91" i="7"/>
  <c r="BG91" i="7"/>
  <c r="J91" i="7"/>
  <c r="Y91" i="7"/>
  <c r="AO91" i="7"/>
  <c r="BR91" i="7"/>
  <c r="CH91" i="7"/>
  <c r="CV91" i="7"/>
  <c r="R90" i="7"/>
  <c r="AG90" i="7"/>
  <c r="AW90" i="7"/>
  <c r="CB90" i="7"/>
  <c r="CP90" i="7"/>
  <c r="DD90" i="7"/>
  <c r="BG90" i="7"/>
  <c r="N90" i="7"/>
  <c r="AC90" i="7"/>
  <c r="AS90" i="7"/>
  <c r="BW90" i="7"/>
  <c r="CL90" i="7"/>
  <c r="CZ90" i="7"/>
  <c r="J90" i="7"/>
  <c r="Y90" i="7"/>
  <c r="AO90" i="7"/>
  <c r="BR90" i="7"/>
  <c r="CH90" i="7"/>
  <c r="CV90" i="7"/>
  <c r="R89" i="7"/>
  <c r="AG89" i="7"/>
  <c r="AW89" i="7"/>
  <c r="CB89" i="7"/>
  <c r="CP89" i="7"/>
  <c r="DD89" i="7"/>
  <c r="N89" i="7"/>
  <c r="AC89" i="7"/>
  <c r="AS89" i="7"/>
  <c r="BW89" i="7"/>
  <c r="CL89" i="7"/>
  <c r="CZ89" i="7"/>
  <c r="BG89" i="7"/>
  <c r="J89" i="7"/>
  <c r="Y89" i="7"/>
  <c r="AO89" i="7"/>
  <c r="BR89" i="7"/>
  <c r="CH89" i="7"/>
  <c r="CV89" i="7"/>
  <c r="R88" i="7"/>
  <c r="AG88" i="7"/>
  <c r="AW88" i="7"/>
  <c r="CB88" i="7"/>
  <c r="CP88" i="7"/>
  <c r="DD88" i="7"/>
  <c r="BG88" i="7"/>
  <c r="N88" i="7"/>
  <c r="AC88" i="7"/>
  <c r="AS88" i="7"/>
  <c r="BW88" i="7"/>
  <c r="CL88" i="7"/>
  <c r="CZ88" i="7"/>
  <c r="J88" i="7"/>
  <c r="Y88" i="7"/>
  <c r="AO88" i="7"/>
  <c r="BR88" i="7"/>
  <c r="CH88" i="7"/>
  <c r="CV88" i="7"/>
  <c r="R87" i="7"/>
  <c r="AG87" i="7"/>
  <c r="AW87" i="7"/>
  <c r="CB87" i="7"/>
  <c r="CP87" i="7"/>
  <c r="DD87" i="7"/>
  <c r="N87" i="7"/>
  <c r="AC87" i="7"/>
  <c r="AS87" i="7"/>
  <c r="BW87" i="7"/>
  <c r="CL87" i="7"/>
  <c r="CZ87" i="7"/>
  <c r="BG87" i="7"/>
  <c r="J87" i="7"/>
  <c r="Y87" i="7"/>
  <c r="AO87" i="7"/>
  <c r="BR87" i="7"/>
  <c r="CH87" i="7"/>
  <c r="CV87" i="7"/>
  <c r="R86" i="7"/>
  <c r="AG86" i="7"/>
  <c r="AW86" i="7"/>
  <c r="CB86" i="7"/>
  <c r="CP86" i="7"/>
  <c r="DD86" i="7"/>
  <c r="BG86" i="7"/>
  <c r="N86" i="7"/>
  <c r="AC86" i="7"/>
  <c r="AS86" i="7"/>
  <c r="BW86" i="7"/>
  <c r="CL86" i="7"/>
  <c r="CZ86" i="7"/>
  <c r="J86" i="7"/>
  <c r="Y86" i="7"/>
  <c r="AO86" i="7"/>
  <c r="BR86" i="7"/>
  <c r="CH86" i="7"/>
  <c r="CV86" i="7"/>
  <c r="R85" i="7"/>
  <c r="AG85" i="7"/>
  <c r="AW85" i="7"/>
  <c r="CB85" i="7"/>
  <c r="CP85" i="7"/>
  <c r="DD85" i="7"/>
  <c r="N85" i="7"/>
  <c r="AC85" i="7"/>
  <c r="AS85" i="7"/>
  <c r="BW85" i="7"/>
  <c r="CL85" i="7"/>
  <c r="CZ85" i="7"/>
  <c r="BG85" i="7"/>
  <c r="J85" i="7"/>
  <c r="Y85" i="7"/>
  <c r="AO85" i="7"/>
  <c r="BR85" i="7"/>
  <c r="CH85" i="7"/>
  <c r="CV85" i="7"/>
  <c r="R84" i="7"/>
  <c r="AG84" i="7"/>
  <c r="AW84" i="7"/>
  <c r="CB84" i="7"/>
  <c r="CP84" i="7"/>
  <c r="DD84" i="7"/>
  <c r="BG84" i="7"/>
  <c r="N84" i="7"/>
  <c r="AC84" i="7"/>
  <c r="AS84" i="7"/>
  <c r="BW84" i="7"/>
  <c r="CL84" i="7"/>
  <c r="CZ84" i="7"/>
  <c r="J84" i="7"/>
  <c r="Y84" i="7"/>
  <c r="AO84" i="7"/>
  <c r="BR84" i="7"/>
  <c r="CH84" i="7"/>
  <c r="CV84" i="7"/>
  <c r="CB83" i="7"/>
  <c r="CP83" i="7"/>
  <c r="DD83" i="7"/>
  <c r="R83" i="7"/>
  <c r="AG83" i="7"/>
  <c r="AW83" i="7"/>
  <c r="BW83" i="7"/>
  <c r="CL83" i="7"/>
  <c r="CZ83" i="7"/>
  <c r="BG83" i="7"/>
  <c r="N83" i="7"/>
  <c r="AC83" i="7"/>
  <c r="AS83" i="7"/>
  <c r="BR83" i="7"/>
  <c r="CH83" i="7"/>
  <c r="CV83" i="7"/>
  <c r="J83" i="7"/>
  <c r="Y83" i="7"/>
  <c r="AO83" i="7"/>
  <c r="R82" i="7"/>
  <c r="AG82" i="7"/>
  <c r="AW82" i="7"/>
  <c r="CB82" i="7"/>
  <c r="CP82" i="7"/>
  <c r="DD82" i="7"/>
  <c r="N82" i="7"/>
  <c r="AC82" i="7"/>
  <c r="BG82" i="7"/>
  <c r="AS82" i="7"/>
  <c r="BW82" i="7"/>
  <c r="CL82" i="7"/>
  <c r="CZ82" i="7"/>
  <c r="J82" i="7"/>
  <c r="Y82" i="7"/>
  <c r="AO82" i="7"/>
  <c r="BR82" i="7"/>
  <c r="CH82" i="7"/>
  <c r="CV82" i="7"/>
  <c r="R81" i="7"/>
  <c r="AG81" i="7"/>
  <c r="AW81" i="7"/>
  <c r="CB81" i="7"/>
  <c r="CP81" i="7"/>
  <c r="DD81" i="7"/>
  <c r="BG81" i="7"/>
  <c r="N81" i="7"/>
  <c r="AC81" i="7"/>
  <c r="AS81" i="7"/>
  <c r="BW81" i="7"/>
  <c r="CL81" i="7"/>
  <c r="CZ81" i="7"/>
  <c r="J81" i="7"/>
  <c r="Y81" i="7"/>
  <c r="AO81" i="7"/>
  <c r="BR81" i="7"/>
  <c r="CH81" i="7"/>
  <c r="CV81" i="7"/>
  <c r="CB80" i="7"/>
  <c r="CP80" i="7"/>
  <c r="DD80" i="7"/>
  <c r="R80" i="7"/>
  <c r="AG80" i="7"/>
  <c r="AW80" i="7"/>
  <c r="BW80" i="7"/>
  <c r="CL80" i="7"/>
  <c r="CZ80" i="7"/>
  <c r="BG80" i="7"/>
  <c r="N80" i="7"/>
  <c r="AC80" i="7"/>
  <c r="AS80" i="7"/>
  <c r="BR80" i="7"/>
  <c r="CH80" i="7"/>
  <c r="CV80" i="7"/>
  <c r="J80" i="7"/>
  <c r="Y80" i="7"/>
  <c r="AO80" i="7"/>
  <c r="R79" i="7"/>
  <c r="AG79" i="7"/>
  <c r="AW79" i="7"/>
  <c r="CB79" i="7"/>
  <c r="CP79" i="7"/>
  <c r="DD79" i="7"/>
  <c r="BG79" i="7"/>
  <c r="N79" i="7"/>
  <c r="AC79" i="7"/>
  <c r="AS79" i="7"/>
  <c r="BW79" i="7"/>
  <c r="CL79" i="7"/>
  <c r="CZ79" i="7"/>
  <c r="J79" i="7"/>
  <c r="Y79" i="7"/>
  <c r="AO79" i="7"/>
  <c r="BR79" i="7"/>
  <c r="CH79" i="7"/>
  <c r="CV79" i="7"/>
  <c r="CB78" i="7"/>
  <c r="CP78" i="7"/>
  <c r="DD78" i="7"/>
  <c r="R78" i="7"/>
  <c r="AG78" i="7"/>
  <c r="AW78" i="7"/>
  <c r="BW78" i="7"/>
  <c r="CL78" i="7"/>
  <c r="CZ78" i="7"/>
  <c r="BG78" i="7"/>
  <c r="N78" i="7"/>
  <c r="AC78" i="7"/>
  <c r="AS78" i="7"/>
  <c r="BR78" i="7"/>
  <c r="CH78" i="7"/>
  <c r="CV78" i="7"/>
  <c r="J78" i="7"/>
  <c r="Y78" i="7"/>
  <c r="AO78" i="7"/>
  <c r="R77" i="7"/>
  <c r="AG77" i="7"/>
  <c r="AW77" i="7"/>
  <c r="CB77" i="7"/>
  <c r="CP77" i="7"/>
  <c r="DD77" i="7"/>
  <c r="BG77" i="7"/>
  <c r="N77" i="7"/>
  <c r="AC77" i="7"/>
  <c r="AS77" i="7"/>
  <c r="BW77" i="7"/>
  <c r="CL77" i="7"/>
  <c r="CZ77" i="7"/>
  <c r="J77" i="7"/>
  <c r="Y77" i="7"/>
  <c r="AO77" i="7"/>
  <c r="BR77" i="7"/>
  <c r="CH77" i="7"/>
  <c r="CV77" i="7"/>
  <c r="CB76" i="7"/>
  <c r="CP76" i="7"/>
  <c r="DD76" i="7"/>
  <c r="R76" i="7"/>
  <c r="AG76" i="7"/>
  <c r="AW76" i="7"/>
  <c r="BW76" i="7"/>
  <c r="CL76" i="7"/>
  <c r="CZ76" i="7"/>
  <c r="BG76" i="7"/>
  <c r="N76" i="7"/>
  <c r="AC76" i="7"/>
  <c r="AS76" i="7"/>
  <c r="BR76" i="7"/>
  <c r="CH76" i="7"/>
  <c r="CV76" i="7"/>
  <c r="J76" i="7"/>
  <c r="Y76" i="7"/>
  <c r="AO76" i="7"/>
  <c r="CB75" i="7"/>
  <c r="CP75" i="7"/>
  <c r="R75" i="7"/>
  <c r="AG75" i="7"/>
  <c r="AW75" i="7"/>
  <c r="DD75" i="7"/>
  <c r="BW75" i="7"/>
  <c r="CL75" i="7"/>
  <c r="N75" i="7"/>
  <c r="AC75" i="7"/>
  <c r="AS75" i="7"/>
  <c r="BG75" i="7"/>
  <c r="CZ75" i="7"/>
  <c r="BR75" i="7"/>
  <c r="CH75" i="7"/>
  <c r="J75" i="7"/>
  <c r="Y75" i="7"/>
  <c r="AO75" i="7"/>
  <c r="CV75" i="7"/>
  <c r="R74" i="7"/>
  <c r="AG74" i="7"/>
  <c r="AW74" i="7"/>
  <c r="CB74" i="7"/>
  <c r="DD74" i="7"/>
  <c r="CP74" i="7"/>
  <c r="BG74" i="7"/>
  <c r="N74" i="7"/>
  <c r="AC74" i="7"/>
  <c r="AS74" i="7"/>
  <c r="BW74" i="7"/>
  <c r="CL74" i="7"/>
  <c r="CZ74" i="7"/>
  <c r="J74" i="7"/>
  <c r="Y74" i="7"/>
  <c r="AO74" i="7"/>
  <c r="BR74" i="7"/>
  <c r="CH74" i="7"/>
  <c r="CV74" i="7"/>
  <c r="CB73" i="7"/>
  <c r="CP73" i="7"/>
  <c r="DD73" i="7"/>
  <c r="R73" i="7"/>
  <c r="AG73" i="7"/>
  <c r="AW73" i="7"/>
  <c r="BW73" i="7"/>
  <c r="CL73" i="7"/>
  <c r="CZ73" i="7"/>
  <c r="BG73" i="7"/>
  <c r="N73" i="7"/>
  <c r="AC73" i="7"/>
  <c r="AS73" i="7"/>
  <c r="BR73" i="7"/>
  <c r="CH73" i="7"/>
  <c r="CV73" i="7"/>
  <c r="J73" i="7"/>
  <c r="Y73" i="7"/>
  <c r="AO73" i="7"/>
  <c r="R72" i="7"/>
  <c r="AG72" i="7"/>
  <c r="AW72" i="7"/>
  <c r="CB72" i="7"/>
  <c r="CP72" i="7"/>
  <c r="DD72" i="7"/>
  <c r="N72" i="7"/>
  <c r="AC72" i="7"/>
  <c r="AS72" i="7"/>
  <c r="BW72" i="7"/>
  <c r="CL72" i="7"/>
  <c r="CZ72" i="7"/>
  <c r="BG72" i="7"/>
  <c r="J72" i="7"/>
  <c r="Y72" i="7"/>
  <c r="AO72" i="7"/>
  <c r="BR72" i="7"/>
  <c r="CH72" i="7"/>
  <c r="CV72" i="7"/>
  <c r="R71" i="7"/>
  <c r="AG71" i="7"/>
  <c r="AW71" i="7"/>
  <c r="CB71" i="7"/>
  <c r="CP71" i="7"/>
  <c r="DD71" i="7"/>
  <c r="BG71" i="7"/>
  <c r="N71" i="7"/>
  <c r="AC71" i="7"/>
  <c r="AS71" i="7"/>
  <c r="BW71" i="7"/>
  <c r="CL71" i="7"/>
  <c r="CZ71" i="7"/>
  <c r="J71" i="7"/>
  <c r="Y71" i="7"/>
  <c r="AO71" i="7"/>
  <c r="BR71" i="7"/>
  <c r="CH71" i="7"/>
  <c r="CV71" i="7"/>
  <c r="R70" i="7"/>
  <c r="AG70" i="7"/>
  <c r="AW70" i="7"/>
  <c r="CB70" i="7"/>
  <c r="CP70" i="7"/>
  <c r="DD70" i="7"/>
  <c r="N70" i="7"/>
  <c r="AC70" i="7"/>
  <c r="AS70" i="7"/>
  <c r="BW70" i="7"/>
  <c r="CL70" i="7"/>
  <c r="CZ70" i="7"/>
  <c r="BG70" i="7"/>
  <c r="J70" i="7"/>
  <c r="Y70" i="7"/>
  <c r="AO70" i="7"/>
  <c r="BR70" i="7"/>
  <c r="CH70" i="7"/>
  <c r="CV70" i="7"/>
  <c r="R69" i="7"/>
  <c r="AG69" i="7"/>
  <c r="AW69" i="7"/>
  <c r="CB69" i="7"/>
  <c r="CP69" i="7"/>
  <c r="DD69" i="7"/>
  <c r="BG69" i="7"/>
  <c r="N69" i="7"/>
  <c r="AC69" i="7"/>
  <c r="AS69" i="7"/>
  <c r="BW69" i="7"/>
  <c r="CL69" i="7"/>
  <c r="CZ69" i="7"/>
  <c r="J69" i="7"/>
  <c r="Y69" i="7"/>
  <c r="AO69" i="7"/>
  <c r="BR69" i="7"/>
  <c r="CH69" i="7"/>
  <c r="CV69" i="7"/>
  <c r="CP68" i="7"/>
  <c r="DD68" i="7"/>
  <c r="R68" i="7"/>
  <c r="AG68" i="7"/>
  <c r="AW68" i="7"/>
  <c r="CB68" i="7"/>
  <c r="CL68" i="7"/>
  <c r="CZ68" i="7"/>
  <c r="BG68" i="7"/>
  <c r="N68" i="7"/>
  <c r="AC68" i="7"/>
  <c r="AS68" i="7"/>
  <c r="BW68" i="7"/>
  <c r="CH68" i="7"/>
  <c r="CV68" i="7"/>
  <c r="J68" i="7"/>
  <c r="Y68" i="7"/>
  <c r="AO68" i="7"/>
  <c r="BR68" i="7"/>
  <c r="CB67" i="7"/>
  <c r="CP67" i="7"/>
  <c r="DD67" i="7"/>
  <c r="R67" i="7"/>
  <c r="AG67" i="7"/>
  <c r="AW67" i="7"/>
  <c r="BW67" i="7"/>
  <c r="CL67" i="7"/>
  <c r="CZ67" i="7"/>
  <c r="BG67" i="7"/>
  <c r="N67" i="7"/>
  <c r="AC67" i="7"/>
  <c r="AS67" i="7"/>
  <c r="BR67" i="7"/>
  <c r="CH67" i="7"/>
  <c r="CV67" i="7"/>
  <c r="J67" i="7"/>
  <c r="Y67" i="7"/>
  <c r="AO67" i="7"/>
  <c r="R66" i="7"/>
  <c r="AG66" i="7"/>
  <c r="AW66" i="7"/>
  <c r="CB66" i="7"/>
  <c r="CP66" i="7"/>
  <c r="DD66" i="7"/>
  <c r="BG66" i="7"/>
  <c r="N66" i="7"/>
  <c r="AC66" i="7"/>
  <c r="AS66" i="7"/>
  <c r="BW66" i="7"/>
  <c r="CL66" i="7"/>
  <c r="CZ66" i="7"/>
  <c r="J66" i="7"/>
  <c r="Y66" i="7"/>
  <c r="AO66" i="7"/>
  <c r="BR66" i="7"/>
  <c r="CH66" i="7"/>
  <c r="CV66" i="7"/>
  <c r="R65" i="7"/>
  <c r="AG65" i="7"/>
  <c r="AW65" i="7"/>
  <c r="CB65" i="7"/>
  <c r="CP65" i="7"/>
  <c r="DD65" i="7"/>
  <c r="BG65" i="7"/>
  <c r="N65" i="7"/>
  <c r="AC65" i="7"/>
  <c r="AS65" i="7"/>
  <c r="BW65" i="7"/>
  <c r="CL65" i="7"/>
  <c r="CZ65" i="7"/>
  <c r="J65" i="7"/>
  <c r="Y65" i="7"/>
  <c r="AO65" i="7"/>
  <c r="BR65" i="7"/>
  <c r="CH65" i="7"/>
  <c r="CV65" i="7"/>
  <c r="R64" i="7"/>
  <c r="AG64" i="7"/>
  <c r="AW64" i="7"/>
  <c r="CB64" i="7"/>
  <c r="CP64" i="7"/>
  <c r="DD64" i="7"/>
  <c r="N64" i="7"/>
  <c r="AC64" i="7"/>
  <c r="AS64" i="7"/>
  <c r="BW64" i="7"/>
  <c r="CL64" i="7"/>
  <c r="CZ64" i="7"/>
  <c r="BG64" i="7"/>
  <c r="J64" i="7"/>
  <c r="Y64" i="7"/>
  <c r="AO64" i="7"/>
  <c r="BR64" i="7"/>
  <c r="CH64" i="7"/>
  <c r="CV64" i="7"/>
  <c r="R63" i="7"/>
  <c r="AG63" i="7"/>
  <c r="AW63" i="7"/>
  <c r="CB63" i="7"/>
  <c r="CP63" i="7"/>
  <c r="DD63" i="7"/>
  <c r="BG63" i="7"/>
  <c r="N63" i="7"/>
  <c r="AC63" i="7"/>
  <c r="AS63" i="7"/>
  <c r="BW63" i="7"/>
  <c r="CL63" i="7"/>
  <c r="CZ63" i="7"/>
  <c r="J63" i="7"/>
  <c r="Y63" i="7"/>
  <c r="AO63" i="7"/>
  <c r="BR63" i="7"/>
  <c r="CH63" i="7"/>
  <c r="CV63" i="7"/>
  <c r="R62" i="7"/>
  <c r="AG62" i="7"/>
  <c r="AW62" i="7"/>
  <c r="CB62" i="7"/>
  <c r="CP62" i="7"/>
  <c r="DD62" i="7"/>
  <c r="N62" i="7"/>
  <c r="AC62" i="7"/>
  <c r="AS62" i="7"/>
  <c r="BW62" i="7"/>
  <c r="CL62" i="7"/>
  <c r="CZ62" i="7"/>
  <c r="BG62" i="7"/>
  <c r="J62" i="7"/>
  <c r="Y62" i="7"/>
  <c r="AO62" i="7"/>
  <c r="BR62" i="7"/>
  <c r="CH62" i="7"/>
  <c r="CV62" i="7"/>
  <c r="R61" i="7"/>
  <c r="AG61" i="7"/>
  <c r="AW61" i="7"/>
  <c r="CB61" i="7"/>
  <c r="CP61" i="7"/>
  <c r="DD61" i="7"/>
  <c r="BG61" i="7"/>
  <c r="N61" i="7"/>
  <c r="AC61" i="7"/>
  <c r="AS61" i="7"/>
  <c r="BW61" i="7"/>
  <c r="CL61" i="7"/>
  <c r="CZ61" i="7"/>
  <c r="J61" i="7"/>
  <c r="Y61" i="7"/>
  <c r="AO61" i="7"/>
  <c r="BR61" i="7"/>
  <c r="CH61" i="7"/>
  <c r="CV61" i="7"/>
  <c r="R60" i="7"/>
  <c r="AG60" i="7"/>
  <c r="AW60" i="7"/>
  <c r="CB60" i="7"/>
  <c r="CP60" i="7"/>
  <c r="DD60" i="7"/>
  <c r="N60" i="7"/>
  <c r="AC60" i="7"/>
  <c r="AS60" i="7"/>
  <c r="BW60" i="7"/>
  <c r="CL60" i="7"/>
  <c r="CZ60" i="7"/>
  <c r="BG60" i="7"/>
  <c r="J60" i="7"/>
  <c r="Y60" i="7"/>
  <c r="AO60" i="7"/>
  <c r="BR60" i="7"/>
  <c r="CH60" i="7"/>
  <c r="CV60" i="7"/>
  <c r="R59" i="7"/>
  <c r="AG59" i="7"/>
  <c r="AW59" i="7"/>
  <c r="CB59" i="7"/>
  <c r="CP59" i="7"/>
  <c r="DD59" i="7"/>
  <c r="N59" i="7"/>
  <c r="BG59" i="7"/>
  <c r="AC59" i="7"/>
  <c r="AS59" i="7"/>
  <c r="BW59" i="7"/>
  <c r="CL59" i="7"/>
  <c r="CZ59" i="7"/>
  <c r="J59" i="7"/>
  <c r="Y59" i="7"/>
  <c r="AO59" i="7"/>
  <c r="BR59" i="7"/>
  <c r="CH59" i="7"/>
  <c r="CV59" i="7"/>
  <c r="R58" i="7"/>
  <c r="AW58" i="7"/>
  <c r="CB58" i="7"/>
  <c r="DD58" i="7"/>
  <c r="AG58" i="7"/>
  <c r="CP58" i="7"/>
  <c r="BG58" i="7"/>
  <c r="AC58" i="7"/>
  <c r="CL58" i="7"/>
  <c r="N58" i="7"/>
  <c r="AS58" i="7"/>
  <c r="BW58" i="7"/>
  <c r="CZ58" i="7"/>
  <c r="J58" i="7"/>
  <c r="AO58" i="7"/>
  <c r="BR58" i="7"/>
  <c r="CV58" i="7"/>
  <c r="Y58" i="7"/>
  <c r="CH58" i="7"/>
  <c r="CB57" i="7"/>
  <c r="CP57" i="7"/>
  <c r="DD57" i="7"/>
  <c r="R57" i="7"/>
  <c r="AG57" i="7"/>
  <c r="AW57" i="7"/>
  <c r="BW57" i="7"/>
  <c r="CL57" i="7"/>
  <c r="CZ57" i="7"/>
  <c r="BG57" i="7"/>
  <c r="N57" i="7"/>
  <c r="AC57" i="7"/>
  <c r="AS57" i="7"/>
  <c r="BR57" i="7"/>
  <c r="CH57" i="7"/>
  <c r="CV57" i="7"/>
  <c r="J57" i="7"/>
  <c r="Y57" i="7"/>
  <c r="AO57" i="7"/>
  <c r="R56" i="7"/>
  <c r="AG56" i="7"/>
  <c r="AW56" i="7"/>
  <c r="CB56" i="7"/>
  <c r="CP56" i="7"/>
  <c r="DD56" i="7"/>
  <c r="N56" i="7"/>
  <c r="AC56" i="7"/>
  <c r="AS56" i="7"/>
  <c r="BW56" i="7"/>
  <c r="CL56" i="7"/>
  <c r="CZ56" i="7"/>
  <c r="BG56" i="7"/>
  <c r="J56" i="7"/>
  <c r="Y56" i="7"/>
  <c r="AO56" i="7"/>
  <c r="BR56" i="7"/>
  <c r="CH56" i="7"/>
  <c r="CV56" i="7"/>
  <c r="R55" i="7"/>
  <c r="AG55" i="7"/>
  <c r="AW55" i="7"/>
  <c r="CB55" i="7"/>
  <c r="CP55" i="7"/>
  <c r="DD55" i="7"/>
  <c r="BG55" i="7"/>
  <c r="N55" i="7"/>
  <c r="AC55" i="7"/>
  <c r="AS55" i="7"/>
  <c r="BW55" i="7"/>
  <c r="CL55" i="7"/>
  <c r="CZ55" i="7"/>
  <c r="J55" i="7"/>
  <c r="Y55" i="7"/>
  <c r="AO55" i="7"/>
  <c r="BR55" i="7"/>
  <c r="CH55" i="7"/>
  <c r="CV55" i="7"/>
  <c r="R54" i="7"/>
  <c r="AG54" i="7"/>
  <c r="AW54" i="7"/>
  <c r="CB54" i="7"/>
  <c r="CP54" i="7"/>
  <c r="DD54" i="7"/>
  <c r="N54" i="7"/>
  <c r="AC54" i="7"/>
  <c r="AS54" i="7"/>
  <c r="BW54" i="7"/>
  <c r="CL54" i="7"/>
  <c r="CZ54" i="7"/>
  <c r="BG54" i="7"/>
  <c r="J54" i="7"/>
  <c r="Y54" i="7"/>
  <c r="AO54" i="7"/>
  <c r="BR54" i="7"/>
  <c r="CH54" i="7"/>
  <c r="CV54" i="7"/>
  <c r="R53" i="7"/>
  <c r="AG53" i="7"/>
  <c r="AW53" i="7"/>
  <c r="CB53" i="7"/>
  <c r="CP53" i="7"/>
  <c r="DD53" i="7"/>
  <c r="BG53" i="7"/>
  <c r="N53" i="7"/>
  <c r="AC53" i="7"/>
  <c r="AS53" i="7"/>
  <c r="BW53" i="7"/>
  <c r="CL53" i="7"/>
  <c r="CZ53" i="7"/>
  <c r="J53" i="7"/>
  <c r="Y53" i="7"/>
  <c r="AO53" i="7"/>
  <c r="BR53" i="7"/>
  <c r="CH53" i="7"/>
  <c r="CV53" i="7"/>
  <c r="R52" i="7"/>
  <c r="AG52" i="7"/>
  <c r="AW52" i="7"/>
  <c r="CB52" i="7"/>
  <c r="CP52" i="7"/>
  <c r="DD52" i="7"/>
  <c r="N52" i="7"/>
  <c r="AC52" i="7"/>
  <c r="AS52" i="7"/>
  <c r="BW52" i="7"/>
  <c r="CL52" i="7"/>
  <c r="CZ52" i="7"/>
  <c r="BG52" i="7"/>
  <c r="J52" i="7"/>
  <c r="Y52" i="7"/>
  <c r="AO52" i="7"/>
  <c r="BR52" i="7"/>
  <c r="CH52" i="7"/>
  <c r="CV52" i="7"/>
  <c r="R51" i="7"/>
  <c r="AG51" i="7"/>
  <c r="AW51" i="7"/>
  <c r="CB51" i="7"/>
  <c r="CP51" i="7"/>
  <c r="DD51" i="7"/>
  <c r="BG51" i="7"/>
  <c r="N51" i="7"/>
  <c r="AC51" i="7"/>
  <c r="AS51" i="7"/>
  <c r="BW51" i="7"/>
  <c r="CL51" i="7"/>
  <c r="CZ51" i="7"/>
  <c r="J51" i="7"/>
  <c r="Y51" i="7"/>
  <c r="AO51" i="7"/>
  <c r="BR51" i="7"/>
  <c r="CH51" i="7"/>
  <c r="CV51" i="7"/>
  <c r="R50" i="7"/>
  <c r="AG50" i="7"/>
  <c r="AW50" i="7"/>
  <c r="CB50" i="7"/>
  <c r="CP50" i="7"/>
  <c r="DD50" i="7"/>
  <c r="N50" i="7"/>
  <c r="AC50" i="7"/>
  <c r="AS50" i="7"/>
  <c r="BW50" i="7"/>
  <c r="CL50" i="7"/>
  <c r="CZ50" i="7"/>
  <c r="BG50" i="7"/>
  <c r="J50" i="7"/>
  <c r="Y50" i="7"/>
  <c r="AO50" i="7"/>
  <c r="BR50" i="7"/>
  <c r="CH50" i="7"/>
  <c r="CV50" i="7"/>
  <c r="R49" i="7"/>
  <c r="AG49" i="7"/>
  <c r="AW49" i="7"/>
  <c r="CB49" i="7"/>
  <c r="CP49" i="7"/>
  <c r="DD49" i="7"/>
  <c r="N49" i="7"/>
  <c r="AC49" i="7"/>
  <c r="AS49" i="7"/>
  <c r="BG49" i="7"/>
  <c r="CL49" i="7"/>
  <c r="BW49" i="7"/>
  <c r="CZ49" i="7"/>
  <c r="J49" i="7"/>
  <c r="Y49" i="7"/>
  <c r="AO49" i="7"/>
  <c r="BR49" i="7"/>
  <c r="CV49" i="7"/>
  <c r="CH49" i="7"/>
  <c r="R48" i="7"/>
  <c r="CB48" i="7"/>
  <c r="CP48" i="7"/>
  <c r="DD48" i="7"/>
  <c r="AG48" i="7"/>
  <c r="AW48" i="7"/>
  <c r="N48" i="7"/>
  <c r="BW48" i="7"/>
  <c r="CL48" i="7"/>
  <c r="CZ48" i="7"/>
  <c r="AC48" i="7"/>
  <c r="BG48" i="7"/>
  <c r="AS48" i="7"/>
  <c r="J48" i="7"/>
  <c r="Y48" i="7"/>
  <c r="BR48" i="7"/>
  <c r="CH48" i="7"/>
  <c r="CV48" i="7"/>
  <c r="AO48" i="7"/>
  <c r="R47" i="7"/>
  <c r="AG47" i="7"/>
  <c r="AW47" i="7"/>
  <c r="CB47" i="7"/>
  <c r="CP47" i="7"/>
  <c r="DD47" i="7"/>
  <c r="N47" i="7"/>
  <c r="AC47" i="7"/>
  <c r="AS47" i="7"/>
  <c r="BW47" i="7"/>
  <c r="CL47" i="7"/>
  <c r="CZ47" i="7"/>
  <c r="BG47" i="7"/>
  <c r="J47" i="7"/>
  <c r="Y47" i="7"/>
  <c r="AO47" i="7"/>
  <c r="BR47" i="7"/>
  <c r="CH47" i="7"/>
  <c r="CV47" i="7"/>
  <c r="R46" i="7"/>
  <c r="AG46" i="7"/>
  <c r="AW46" i="7"/>
  <c r="CB46" i="7"/>
  <c r="CP46" i="7"/>
  <c r="DD46" i="7"/>
  <c r="BG46" i="7"/>
  <c r="N46" i="7"/>
  <c r="AC46" i="7"/>
  <c r="AS46" i="7"/>
  <c r="BW46" i="7"/>
  <c r="CL46" i="7"/>
  <c r="CZ46" i="7"/>
  <c r="J46" i="7"/>
  <c r="Y46" i="7"/>
  <c r="AO46" i="7"/>
  <c r="BR46" i="7"/>
  <c r="CH46" i="7"/>
  <c r="CV46" i="7"/>
  <c r="R45" i="7"/>
  <c r="AG45" i="7"/>
  <c r="AW45" i="7"/>
  <c r="CB45" i="7"/>
  <c r="CP45" i="7"/>
  <c r="DD45" i="7"/>
  <c r="N45" i="7"/>
  <c r="AC45" i="7"/>
  <c r="AS45" i="7"/>
  <c r="BW45" i="7"/>
  <c r="CL45" i="7"/>
  <c r="CZ45" i="7"/>
  <c r="BG45" i="7"/>
  <c r="J45" i="7"/>
  <c r="Y45" i="7"/>
  <c r="AO45" i="7"/>
  <c r="BR45" i="7"/>
  <c r="CH45" i="7"/>
  <c r="CV45" i="7"/>
  <c r="R44" i="7"/>
  <c r="AG44" i="7"/>
  <c r="AW44" i="7"/>
  <c r="CB44" i="7"/>
  <c r="CP44" i="7"/>
  <c r="DD44" i="7"/>
  <c r="BG44" i="7"/>
  <c r="N44" i="7"/>
  <c r="AC44" i="7"/>
  <c r="AS44" i="7"/>
  <c r="BW44" i="7"/>
  <c r="CL44" i="7"/>
  <c r="CZ44" i="7"/>
  <c r="J44" i="7"/>
  <c r="Y44" i="7"/>
  <c r="AO44" i="7"/>
  <c r="BR44" i="7"/>
  <c r="CH44" i="7"/>
  <c r="CV44" i="7"/>
  <c r="R43" i="7"/>
  <c r="AG43" i="7"/>
  <c r="AW43" i="7"/>
  <c r="CB43" i="7"/>
  <c r="CP43" i="7"/>
  <c r="DD43" i="7"/>
  <c r="N43" i="7"/>
  <c r="AC43" i="7"/>
  <c r="AS43" i="7"/>
  <c r="BW43" i="7"/>
  <c r="CL43" i="7"/>
  <c r="CZ43" i="7"/>
  <c r="BG43" i="7"/>
  <c r="J43" i="7"/>
  <c r="Y43" i="7"/>
  <c r="AO43" i="7"/>
  <c r="BR43" i="7"/>
  <c r="CH43" i="7"/>
  <c r="CV43" i="7"/>
  <c r="R42" i="7"/>
  <c r="AG42" i="7"/>
  <c r="AW42" i="7"/>
  <c r="CB42" i="7"/>
  <c r="CP42" i="7"/>
  <c r="DD42" i="7"/>
  <c r="BG42" i="7"/>
  <c r="N42" i="7"/>
  <c r="AC42" i="7"/>
  <c r="AS42" i="7"/>
  <c r="BW42" i="7"/>
  <c r="CL42" i="7"/>
  <c r="CZ42" i="7"/>
  <c r="J42" i="7"/>
  <c r="Y42" i="7"/>
  <c r="AO42" i="7"/>
  <c r="BR42" i="7"/>
  <c r="CH42" i="7"/>
  <c r="CV42" i="7"/>
  <c r="R41" i="7"/>
  <c r="AG41" i="7"/>
  <c r="AW41" i="7"/>
  <c r="CB41" i="7"/>
  <c r="CP41" i="7"/>
  <c r="DD41" i="7"/>
  <c r="N41" i="7"/>
  <c r="AC41" i="7"/>
  <c r="AS41" i="7"/>
  <c r="BW41" i="7"/>
  <c r="CL41" i="7"/>
  <c r="CZ41" i="7"/>
  <c r="BG41" i="7"/>
  <c r="J41" i="7"/>
  <c r="Y41" i="7"/>
  <c r="AO41" i="7"/>
  <c r="BR41" i="7"/>
  <c r="CH41" i="7"/>
  <c r="CV41" i="7"/>
  <c r="R40" i="7"/>
  <c r="AG40" i="7"/>
  <c r="AW40" i="7"/>
  <c r="CB40" i="7"/>
  <c r="CP40" i="7"/>
  <c r="DD40" i="7"/>
  <c r="BG40" i="7"/>
  <c r="AS40" i="7"/>
  <c r="N40" i="7"/>
  <c r="AC40" i="7"/>
  <c r="BW40" i="7"/>
  <c r="CL40" i="7"/>
  <c r="CZ40" i="7"/>
  <c r="Y40" i="7"/>
  <c r="J40" i="7"/>
  <c r="AO40" i="7"/>
  <c r="BR40" i="7"/>
  <c r="CH40" i="7"/>
  <c r="CV40" i="7"/>
  <c r="CB39" i="7"/>
  <c r="CP39" i="7"/>
  <c r="DD39" i="7"/>
  <c r="R39" i="7"/>
  <c r="AG39" i="7"/>
  <c r="AW39" i="7"/>
  <c r="BW39" i="7"/>
  <c r="CL39" i="7"/>
  <c r="CZ39" i="7"/>
  <c r="N39" i="7"/>
  <c r="AC39" i="7"/>
  <c r="AS39" i="7"/>
  <c r="BG39" i="7"/>
  <c r="BR39" i="7"/>
  <c r="CH39" i="7"/>
  <c r="CV39" i="7"/>
  <c r="J39" i="7"/>
  <c r="Y39" i="7"/>
  <c r="AO39" i="7"/>
  <c r="R38" i="7"/>
  <c r="AG38" i="7"/>
  <c r="AW38" i="7"/>
  <c r="CB38" i="7"/>
  <c r="CP38" i="7"/>
  <c r="DD38" i="7"/>
  <c r="BG38" i="7"/>
  <c r="N38" i="7"/>
  <c r="AC38" i="7"/>
  <c r="AS38" i="7"/>
  <c r="BW38" i="7"/>
  <c r="CL38" i="7"/>
  <c r="CZ38" i="7"/>
  <c r="J38" i="7"/>
  <c r="Y38" i="7"/>
  <c r="AO38" i="7"/>
  <c r="BR38" i="7"/>
  <c r="CH38" i="7"/>
  <c r="CV38" i="7"/>
  <c r="CB37" i="7"/>
  <c r="CP37" i="7"/>
  <c r="DD37" i="7"/>
  <c r="R37" i="7"/>
  <c r="AG37" i="7"/>
  <c r="AW37" i="7"/>
  <c r="BW37" i="7"/>
  <c r="CL37" i="7"/>
  <c r="CZ37" i="7"/>
  <c r="BG37" i="7"/>
  <c r="N37" i="7"/>
  <c r="AC37" i="7"/>
  <c r="AS37" i="7"/>
  <c r="BR37" i="7"/>
  <c r="CH37" i="7"/>
  <c r="CV37" i="7"/>
  <c r="J37" i="7"/>
  <c r="Y37" i="7"/>
  <c r="AO37" i="7"/>
  <c r="R36" i="7"/>
  <c r="AG36" i="7"/>
  <c r="AW36" i="7"/>
  <c r="CB36" i="7"/>
  <c r="CP36" i="7"/>
  <c r="DD36" i="7"/>
  <c r="N36" i="7"/>
  <c r="AC36" i="7"/>
  <c r="AS36" i="7"/>
  <c r="BW36" i="7"/>
  <c r="CL36" i="7"/>
  <c r="CZ36" i="7"/>
  <c r="BG36" i="7"/>
  <c r="J36" i="7"/>
  <c r="Y36" i="7"/>
  <c r="AO36" i="7"/>
  <c r="BR36" i="7"/>
  <c r="CH36" i="7"/>
  <c r="CV36" i="7"/>
  <c r="R35" i="7"/>
  <c r="AG35" i="7"/>
  <c r="AW35" i="7"/>
  <c r="CB35" i="7"/>
  <c r="CP35" i="7"/>
  <c r="DD35" i="7"/>
  <c r="BG35" i="7"/>
  <c r="N35" i="7"/>
  <c r="AC35" i="7"/>
  <c r="AS35" i="7"/>
  <c r="BW35" i="7"/>
  <c r="CL35" i="7"/>
  <c r="CZ35" i="7"/>
  <c r="J35" i="7"/>
  <c r="Y35" i="7"/>
  <c r="AO35" i="7"/>
  <c r="BR35" i="7"/>
  <c r="CH35" i="7"/>
  <c r="CV35" i="7"/>
  <c r="R34" i="7"/>
  <c r="AG34" i="7"/>
  <c r="AW34" i="7"/>
  <c r="CB34" i="7"/>
  <c r="CP34" i="7"/>
  <c r="DD34" i="7"/>
  <c r="N34" i="7"/>
  <c r="AC34" i="7"/>
  <c r="AS34" i="7"/>
  <c r="BW34" i="7"/>
  <c r="CL34" i="7"/>
  <c r="CZ34" i="7"/>
  <c r="BG34" i="7"/>
  <c r="J34" i="7"/>
  <c r="Y34" i="7"/>
  <c r="AO34" i="7"/>
  <c r="BR34" i="7"/>
  <c r="CH34" i="7"/>
  <c r="CV34" i="7"/>
  <c r="R33" i="7"/>
  <c r="AG33" i="7"/>
  <c r="AW33" i="7"/>
  <c r="CB33" i="7"/>
  <c r="CP33" i="7"/>
  <c r="DD33" i="7"/>
  <c r="BG33" i="7"/>
  <c r="N33" i="7"/>
  <c r="AC33" i="7"/>
  <c r="AS33" i="7"/>
  <c r="BW33" i="7"/>
  <c r="CL33" i="7"/>
  <c r="CZ33" i="7"/>
  <c r="J33" i="7"/>
  <c r="Y33" i="7"/>
  <c r="AO33" i="7"/>
  <c r="BR33" i="7"/>
  <c r="CH33" i="7"/>
  <c r="CV33" i="7"/>
  <c r="R32" i="7"/>
  <c r="AG32" i="7"/>
  <c r="AW32" i="7"/>
  <c r="CB32" i="7"/>
  <c r="CP32" i="7"/>
  <c r="DD32" i="7"/>
  <c r="BG32" i="7"/>
  <c r="N32" i="7"/>
  <c r="AC32" i="7"/>
  <c r="AS32" i="7"/>
  <c r="BW32" i="7"/>
  <c r="CL32" i="7"/>
  <c r="CZ32" i="7"/>
  <c r="J32" i="7"/>
  <c r="Y32" i="7"/>
  <c r="AO32" i="7"/>
  <c r="BR32" i="7"/>
  <c r="CH32" i="7"/>
  <c r="CV32" i="7"/>
  <c r="R31" i="7"/>
  <c r="AG31" i="7"/>
  <c r="AW31" i="7"/>
  <c r="CP31" i="7"/>
  <c r="DD31" i="7"/>
  <c r="CB31" i="7"/>
  <c r="N31" i="7"/>
  <c r="AC31" i="7"/>
  <c r="AS31" i="7"/>
  <c r="BG31" i="7"/>
  <c r="BW31" i="7"/>
  <c r="CL31" i="7"/>
  <c r="CZ31" i="7"/>
  <c r="J31" i="7"/>
  <c r="Y31" i="7"/>
  <c r="AO31" i="7"/>
  <c r="CH31" i="7"/>
  <c r="BR31" i="7"/>
  <c r="CV31" i="7"/>
  <c r="R30" i="7"/>
  <c r="AG30" i="7"/>
  <c r="AW30" i="7"/>
  <c r="CB30" i="7"/>
  <c r="CP30" i="7"/>
  <c r="DD30" i="7"/>
  <c r="BG30" i="7"/>
  <c r="N30" i="7"/>
  <c r="AC30" i="7"/>
  <c r="AS30" i="7"/>
  <c r="BW30" i="7"/>
  <c r="CL30" i="7"/>
  <c r="CZ30" i="7"/>
  <c r="J30" i="7"/>
  <c r="Y30" i="7"/>
  <c r="AO30" i="7"/>
  <c r="BR30" i="7"/>
  <c r="CH30" i="7"/>
  <c r="CV30" i="7"/>
  <c r="R29" i="7"/>
  <c r="AG29" i="7"/>
  <c r="AW29" i="7"/>
  <c r="CB29" i="7"/>
  <c r="CP29" i="7"/>
  <c r="DD29" i="7"/>
  <c r="N29" i="7"/>
  <c r="AC29" i="7"/>
  <c r="AS29" i="7"/>
  <c r="BW29" i="7"/>
  <c r="CL29" i="7"/>
  <c r="CZ29" i="7"/>
  <c r="BG29" i="7"/>
  <c r="J29" i="7"/>
  <c r="Y29" i="7"/>
  <c r="AO29" i="7"/>
  <c r="BR29" i="7"/>
  <c r="CH29" i="7"/>
  <c r="CV29" i="7"/>
  <c r="R28" i="7"/>
  <c r="AG28" i="7"/>
  <c r="AW28" i="7"/>
  <c r="CB28" i="7"/>
  <c r="CP28" i="7"/>
  <c r="DD28" i="7"/>
  <c r="BG28" i="7"/>
  <c r="N28" i="7"/>
  <c r="AC28" i="7"/>
  <c r="AS28" i="7"/>
  <c r="BW28" i="7"/>
  <c r="CL28" i="7"/>
  <c r="CZ28" i="7"/>
  <c r="J28" i="7"/>
  <c r="Y28" i="7"/>
  <c r="AO28" i="7"/>
  <c r="BR28" i="7"/>
  <c r="CH28" i="7"/>
  <c r="CV28" i="7"/>
  <c r="R27" i="7"/>
  <c r="AG27" i="7"/>
  <c r="AW27" i="7"/>
  <c r="CB27" i="7"/>
  <c r="CP27" i="7"/>
  <c r="DD27" i="7"/>
  <c r="N27" i="7"/>
  <c r="AC27" i="7"/>
  <c r="AS27" i="7"/>
  <c r="BW27" i="7"/>
  <c r="CL27" i="7"/>
  <c r="CZ27" i="7"/>
  <c r="BG27" i="7"/>
  <c r="J27" i="7"/>
  <c r="Y27" i="7"/>
  <c r="AO27" i="7"/>
  <c r="BR27" i="7"/>
  <c r="CH27" i="7"/>
  <c r="CV27" i="7"/>
  <c r="R26" i="7"/>
  <c r="AG26" i="7"/>
  <c r="AW26" i="7"/>
  <c r="CB26" i="7"/>
  <c r="CP26" i="7"/>
  <c r="DD26" i="7"/>
  <c r="BG26" i="7"/>
  <c r="N26" i="7"/>
  <c r="AC26" i="7"/>
  <c r="AS26" i="7"/>
  <c r="BW26" i="7"/>
  <c r="CL26" i="7"/>
  <c r="CZ26" i="7"/>
  <c r="J26" i="7"/>
  <c r="Y26" i="7"/>
  <c r="AO26" i="7"/>
  <c r="BR26" i="7"/>
  <c r="CH26" i="7"/>
  <c r="CV26" i="7"/>
  <c r="R25" i="7"/>
  <c r="AG25" i="7"/>
  <c r="AW25" i="7"/>
  <c r="CB25" i="7"/>
  <c r="CP25" i="7"/>
  <c r="DD25" i="7"/>
  <c r="BG25" i="7"/>
  <c r="N25" i="7"/>
  <c r="AC25" i="7"/>
  <c r="AS25" i="7"/>
  <c r="BW25" i="7"/>
  <c r="CL25" i="7"/>
  <c r="CZ25" i="7"/>
  <c r="J25" i="7"/>
  <c r="Y25" i="7"/>
  <c r="AO25" i="7"/>
  <c r="BR25" i="7"/>
  <c r="CH25" i="7"/>
  <c r="CV25" i="7"/>
  <c r="R24" i="7"/>
  <c r="AG24" i="7"/>
  <c r="AW24" i="7"/>
  <c r="CB24" i="7"/>
  <c r="CP24" i="7"/>
  <c r="DD24" i="7"/>
  <c r="N24" i="7"/>
  <c r="AC24" i="7"/>
  <c r="AS24" i="7"/>
  <c r="BW24" i="7"/>
  <c r="CL24" i="7"/>
  <c r="CZ24" i="7"/>
  <c r="BG24" i="7"/>
  <c r="J24" i="7"/>
  <c r="Y24" i="7"/>
  <c r="AO24" i="7"/>
  <c r="BR24" i="7"/>
  <c r="CH24" i="7"/>
  <c r="CV24" i="7"/>
  <c r="R23" i="7"/>
  <c r="AW23" i="7"/>
  <c r="CB23" i="7"/>
  <c r="AG23" i="7"/>
  <c r="CP23" i="7"/>
  <c r="DD23" i="7"/>
  <c r="BG23" i="7"/>
  <c r="AC23" i="7"/>
  <c r="CZ23" i="7"/>
  <c r="CL23" i="7"/>
  <c r="N23" i="7"/>
  <c r="AS23" i="7"/>
  <c r="BW23" i="7"/>
  <c r="J23" i="7"/>
  <c r="AO23" i="7"/>
  <c r="BR23" i="7"/>
  <c r="CV23" i="7"/>
  <c r="Y23" i="7"/>
  <c r="CH23" i="7"/>
  <c r="CB22" i="7"/>
  <c r="CP22" i="7"/>
  <c r="DD22" i="7"/>
  <c r="R22" i="7"/>
  <c r="AG22" i="7"/>
  <c r="AW22" i="7"/>
  <c r="BW22" i="7"/>
  <c r="CL22" i="7"/>
  <c r="CZ22" i="7"/>
  <c r="BG22" i="7"/>
  <c r="N22" i="7"/>
  <c r="AC22" i="7"/>
  <c r="AS22" i="7"/>
  <c r="BR22" i="7"/>
  <c r="CH22" i="7"/>
  <c r="CV22" i="7"/>
  <c r="J22" i="7"/>
  <c r="Y22" i="7"/>
  <c r="AO22" i="7"/>
  <c r="AG21" i="7"/>
  <c r="AW21" i="7"/>
  <c r="R21" i="7"/>
  <c r="CB21" i="7"/>
  <c r="CP21" i="7"/>
  <c r="DD21" i="7"/>
  <c r="N21" i="7"/>
  <c r="BG21" i="7"/>
  <c r="AS21" i="7"/>
  <c r="AC21" i="7"/>
  <c r="BW21" i="7"/>
  <c r="CL21" i="7"/>
  <c r="CZ21" i="7"/>
  <c r="Y21" i="7"/>
  <c r="AO21" i="7"/>
  <c r="J21" i="7"/>
  <c r="BR21" i="7"/>
  <c r="CH21" i="7"/>
  <c r="CV21" i="7"/>
  <c r="R20" i="7"/>
  <c r="AG20" i="7"/>
  <c r="AW20" i="7"/>
  <c r="CB20" i="7"/>
  <c r="CP20" i="7"/>
  <c r="DD20" i="7"/>
  <c r="N20" i="7"/>
  <c r="AC20" i="7"/>
  <c r="AS20" i="7"/>
  <c r="BW20" i="7"/>
  <c r="CL20" i="7"/>
  <c r="CZ20" i="7"/>
  <c r="BG20" i="7"/>
  <c r="J20" i="7"/>
  <c r="Y20" i="7"/>
  <c r="AO20" i="7"/>
  <c r="BR20" i="7"/>
  <c r="CH20" i="7"/>
  <c r="CV20" i="7"/>
  <c r="AG19" i="7"/>
  <c r="CB19" i="7"/>
  <c r="DD19" i="7"/>
  <c r="R19" i="7"/>
  <c r="CP19" i="7"/>
  <c r="AW19" i="7"/>
  <c r="N19" i="7"/>
  <c r="AC19" i="7"/>
  <c r="BG19" i="7"/>
  <c r="CL19" i="7"/>
  <c r="AS19" i="7"/>
  <c r="BW19" i="7"/>
  <c r="CZ19" i="7"/>
  <c r="J19" i="7"/>
  <c r="AO19" i="7"/>
  <c r="BR19" i="7"/>
  <c r="CV19" i="7"/>
  <c r="CH19" i="7"/>
  <c r="Y19" i="7"/>
  <c r="CB18" i="7"/>
  <c r="CP18" i="7"/>
  <c r="DD18" i="7"/>
  <c r="R18" i="7"/>
  <c r="AG18" i="7"/>
  <c r="AW18" i="7"/>
  <c r="BW18" i="7"/>
  <c r="CL18" i="7"/>
  <c r="CZ18" i="7"/>
  <c r="AS18" i="7"/>
  <c r="BG18" i="7"/>
  <c r="AC18" i="7"/>
  <c r="N18" i="7"/>
  <c r="BR18" i="7"/>
  <c r="CH18" i="7"/>
  <c r="CV18" i="7"/>
  <c r="Y18" i="7"/>
  <c r="AO18" i="7"/>
  <c r="J18" i="7"/>
  <c r="R16" i="7"/>
  <c r="AG16" i="7"/>
  <c r="AW16" i="7"/>
  <c r="CB16" i="7"/>
  <c r="CP16" i="7"/>
  <c r="DD16" i="7"/>
  <c r="BG16" i="7"/>
  <c r="N16" i="7"/>
  <c r="AC16" i="7"/>
  <c r="AS16" i="7"/>
  <c r="BW16" i="7"/>
  <c r="CL16" i="7"/>
  <c r="CZ16" i="7"/>
  <c r="J16" i="7"/>
  <c r="Y16" i="7"/>
  <c r="AO16" i="7"/>
  <c r="BR16" i="7"/>
  <c r="CH16" i="7"/>
  <c r="CV16" i="7"/>
  <c r="R15" i="7"/>
  <c r="AG15" i="7"/>
  <c r="AW15" i="7"/>
  <c r="CB15" i="7"/>
  <c r="CP15" i="7"/>
  <c r="DD15" i="7"/>
  <c r="BG15" i="7"/>
  <c r="N15" i="7"/>
  <c r="AC15" i="7"/>
  <c r="AS15" i="7"/>
  <c r="BW15" i="7"/>
  <c r="CL15" i="7"/>
  <c r="CZ15" i="7"/>
  <c r="J15" i="7"/>
  <c r="Y15" i="7"/>
  <c r="AO15" i="7"/>
  <c r="BR15" i="7"/>
  <c r="CH15" i="7"/>
  <c r="CV15" i="7"/>
  <c r="AG14" i="7"/>
  <c r="DD14" i="7"/>
  <c r="AW14" i="7"/>
  <c r="CB14" i="7"/>
  <c r="R14" i="7"/>
  <c r="CP14" i="7"/>
  <c r="BG14" i="7"/>
  <c r="N14" i="7"/>
  <c r="CL14" i="7"/>
  <c r="AC14" i="7"/>
  <c r="CZ14" i="7"/>
  <c r="AS14" i="7"/>
  <c r="BW14" i="7"/>
  <c r="BR14" i="7"/>
  <c r="J14" i="7"/>
  <c r="CH14" i="7"/>
  <c r="Y14" i="7"/>
  <c r="CV14" i="7"/>
  <c r="AO14" i="7"/>
  <c r="CB13" i="7"/>
  <c r="CP13" i="7"/>
  <c r="DD13" i="7"/>
  <c r="R13" i="7"/>
  <c r="AG13" i="7"/>
  <c r="AW13" i="7"/>
  <c r="BW13" i="7"/>
  <c r="CL13" i="7"/>
  <c r="CZ13" i="7"/>
  <c r="AS13" i="7"/>
  <c r="BG13" i="7"/>
  <c r="N13" i="7"/>
  <c r="AC13" i="7"/>
  <c r="BR13" i="7"/>
  <c r="CH13" i="7"/>
  <c r="CV13" i="7"/>
  <c r="Y13" i="7"/>
  <c r="AO13" i="7"/>
  <c r="J13" i="7"/>
  <c r="Q154" i="7"/>
  <c r="AF154" i="7"/>
  <c r="AV154" i="7"/>
  <c r="CA154" i="7"/>
  <c r="CO154" i="7"/>
  <c r="DC154" i="7"/>
  <c r="M154" i="7"/>
  <c r="AB154" i="7"/>
  <c r="AR154" i="7"/>
  <c r="BV154" i="7"/>
  <c r="CK154" i="7"/>
  <c r="CY154" i="7"/>
  <c r="BF154" i="7"/>
  <c r="I154" i="7"/>
  <c r="X154" i="7"/>
  <c r="AN154" i="7"/>
  <c r="BP154" i="7"/>
  <c r="CG154" i="7"/>
  <c r="CU154" i="7"/>
  <c r="CA153" i="7"/>
  <c r="CO153" i="7"/>
  <c r="DC153" i="7"/>
  <c r="Q153" i="7"/>
  <c r="AF153" i="7"/>
  <c r="AV153" i="7"/>
  <c r="BV153" i="7"/>
  <c r="CK153" i="7"/>
  <c r="CY153" i="7"/>
  <c r="BF153" i="7"/>
  <c r="M153" i="7"/>
  <c r="AB153" i="7"/>
  <c r="AR153" i="7"/>
  <c r="BP153" i="7"/>
  <c r="CG153" i="7"/>
  <c r="CU153" i="7"/>
  <c r="I153" i="7"/>
  <c r="X153" i="7"/>
  <c r="AN153" i="7"/>
  <c r="Q152" i="7"/>
  <c r="AF152" i="7"/>
  <c r="AV152" i="7"/>
  <c r="CA152" i="7"/>
  <c r="CO152" i="7"/>
  <c r="DC152" i="7"/>
  <c r="BF152" i="7"/>
  <c r="M152" i="7"/>
  <c r="AB152" i="7"/>
  <c r="AR152" i="7"/>
  <c r="BV152" i="7"/>
  <c r="CK152" i="7"/>
  <c r="CY152" i="7"/>
  <c r="I152" i="7"/>
  <c r="X152" i="7"/>
  <c r="AN152" i="7"/>
  <c r="BP152" i="7"/>
  <c r="CG152" i="7"/>
  <c r="CU152" i="7"/>
  <c r="Q151" i="7"/>
  <c r="AF151" i="7"/>
  <c r="AV151" i="7"/>
  <c r="CA151" i="7"/>
  <c r="CO151" i="7"/>
  <c r="DC151" i="7"/>
  <c r="BF151" i="7"/>
  <c r="M151" i="7"/>
  <c r="AB151" i="7"/>
  <c r="AR151" i="7"/>
  <c r="BV151" i="7"/>
  <c r="CK151" i="7"/>
  <c r="CY151" i="7"/>
  <c r="I151" i="7"/>
  <c r="X151" i="7"/>
  <c r="AN151" i="7"/>
  <c r="BP151" i="7"/>
  <c r="CG151" i="7"/>
  <c r="CU151" i="7"/>
  <c r="Q150" i="7"/>
  <c r="AF150" i="7"/>
  <c r="AV150" i="7"/>
  <c r="CA150" i="7"/>
  <c r="CO150" i="7"/>
  <c r="DC150" i="7"/>
  <c r="M150" i="7"/>
  <c r="AB150" i="7"/>
  <c r="AR150" i="7"/>
  <c r="BV150" i="7"/>
  <c r="CK150" i="7"/>
  <c r="CY150" i="7"/>
  <c r="BF150" i="7"/>
  <c r="I150" i="7"/>
  <c r="X150" i="7"/>
  <c r="AN150" i="7"/>
  <c r="BP150" i="7"/>
  <c r="CG150" i="7"/>
  <c r="CU150" i="7"/>
  <c r="CA149" i="7"/>
  <c r="CO149" i="7"/>
  <c r="DC149" i="7"/>
  <c r="Q149" i="7"/>
  <c r="AF149" i="7"/>
  <c r="AV149" i="7"/>
  <c r="BV149" i="7"/>
  <c r="CK149" i="7"/>
  <c r="CY149" i="7"/>
  <c r="BF149" i="7"/>
  <c r="M149" i="7"/>
  <c r="AB149" i="7"/>
  <c r="AR149" i="7"/>
  <c r="BP149" i="7"/>
  <c r="CG149" i="7"/>
  <c r="CU149" i="7"/>
  <c r="I149" i="7"/>
  <c r="X149" i="7"/>
  <c r="AN149" i="7"/>
  <c r="Q148" i="7"/>
  <c r="AF148" i="7"/>
  <c r="AV148" i="7"/>
  <c r="CA148" i="7"/>
  <c r="CO148" i="7"/>
  <c r="DC148" i="7"/>
  <c r="BF148" i="7"/>
  <c r="M148" i="7"/>
  <c r="AB148" i="7"/>
  <c r="AR148" i="7"/>
  <c r="BV148" i="7"/>
  <c r="CK148" i="7"/>
  <c r="CY148" i="7"/>
  <c r="I148" i="7"/>
  <c r="X148" i="7"/>
  <c r="AN148" i="7"/>
  <c r="BP148" i="7"/>
  <c r="CG148" i="7"/>
  <c r="CU148" i="7"/>
  <c r="Q147" i="7"/>
  <c r="AF147" i="7"/>
  <c r="AV147" i="7"/>
  <c r="CA147" i="7"/>
  <c r="CO147" i="7"/>
  <c r="DC147" i="7"/>
  <c r="BF147" i="7"/>
  <c r="M147" i="7"/>
  <c r="AB147" i="7"/>
  <c r="AR147" i="7"/>
  <c r="BV147" i="7"/>
  <c r="CK147" i="7"/>
  <c r="CY147" i="7"/>
  <c r="I147" i="7"/>
  <c r="X147" i="7"/>
  <c r="AN147" i="7"/>
  <c r="BP147" i="7"/>
  <c r="CG147" i="7"/>
  <c r="CU147" i="7"/>
  <c r="Q146" i="7"/>
  <c r="AF146" i="7"/>
  <c r="AV146" i="7"/>
  <c r="CA146" i="7"/>
  <c r="CO146" i="7"/>
  <c r="DC146" i="7"/>
  <c r="M146" i="7"/>
  <c r="AB146" i="7"/>
  <c r="AR146" i="7"/>
  <c r="BV146" i="7"/>
  <c r="CK146" i="7"/>
  <c r="CY146" i="7"/>
  <c r="BF146" i="7"/>
  <c r="I146" i="7"/>
  <c r="X146" i="7"/>
  <c r="AN146" i="7"/>
  <c r="BP146" i="7"/>
  <c r="CG146" i="7"/>
  <c r="CU146" i="7"/>
  <c r="CA145" i="7"/>
  <c r="CO145" i="7"/>
  <c r="DC145" i="7"/>
  <c r="Q145" i="7"/>
  <c r="AF145" i="7"/>
  <c r="AV145" i="7"/>
  <c r="BV145" i="7"/>
  <c r="CK145" i="7"/>
  <c r="CY145" i="7"/>
  <c r="BF145" i="7"/>
  <c r="M145" i="7"/>
  <c r="AB145" i="7"/>
  <c r="AR145" i="7"/>
  <c r="BP145" i="7"/>
  <c r="CG145" i="7"/>
  <c r="CU145" i="7"/>
  <c r="I145" i="7"/>
  <c r="X145" i="7"/>
  <c r="AN145" i="7"/>
  <c r="Q144" i="7"/>
  <c r="AF144" i="7"/>
  <c r="AV144" i="7"/>
  <c r="CA144" i="7"/>
  <c r="CO144" i="7"/>
  <c r="DC144" i="7"/>
  <c r="BF144" i="7"/>
  <c r="M144" i="7"/>
  <c r="AB144" i="7"/>
  <c r="AR144" i="7"/>
  <c r="BV144" i="7"/>
  <c r="CK144" i="7"/>
  <c r="CY144" i="7"/>
  <c r="I144" i="7"/>
  <c r="X144" i="7"/>
  <c r="AN144" i="7"/>
  <c r="BP144" i="7"/>
  <c r="CG144" i="7"/>
  <c r="CU144" i="7"/>
  <c r="Q143" i="7"/>
  <c r="AF143" i="7"/>
  <c r="AV143" i="7"/>
  <c r="CA143" i="7"/>
  <c r="CO143" i="7"/>
  <c r="DC143" i="7"/>
  <c r="M143" i="7"/>
  <c r="AB143" i="7"/>
  <c r="AR143" i="7"/>
  <c r="BV143" i="7"/>
  <c r="CK143" i="7"/>
  <c r="CY143" i="7"/>
  <c r="BF143" i="7"/>
  <c r="I143" i="7"/>
  <c r="X143" i="7"/>
  <c r="AN143" i="7"/>
  <c r="BP143" i="7"/>
  <c r="CG143" i="7"/>
  <c r="CU143" i="7"/>
  <c r="Q142" i="7"/>
  <c r="AF142" i="7"/>
  <c r="AV142" i="7"/>
  <c r="CA142" i="7"/>
  <c r="CO142" i="7"/>
  <c r="DC142" i="7"/>
  <c r="BF142" i="7"/>
  <c r="M142" i="7"/>
  <c r="AB142" i="7"/>
  <c r="AR142" i="7"/>
  <c r="BV142" i="7"/>
  <c r="CK142" i="7"/>
  <c r="CY142" i="7"/>
  <c r="I142" i="7"/>
  <c r="X142" i="7"/>
  <c r="AN142" i="7"/>
  <c r="BP142" i="7"/>
  <c r="CG142" i="7"/>
  <c r="CU142" i="7"/>
  <c r="Q141" i="7"/>
  <c r="AF141" i="7"/>
  <c r="AV141" i="7"/>
  <c r="CA141" i="7"/>
  <c r="CO141" i="7"/>
  <c r="DC141" i="7"/>
  <c r="M141" i="7"/>
  <c r="AB141" i="7"/>
  <c r="AR141" i="7"/>
  <c r="BV141" i="7"/>
  <c r="CK141" i="7"/>
  <c r="CY141" i="7"/>
  <c r="BF141" i="7"/>
  <c r="I141" i="7"/>
  <c r="X141" i="7"/>
  <c r="AN141" i="7"/>
  <c r="BP141" i="7"/>
  <c r="CG141" i="7"/>
  <c r="CU141" i="7"/>
  <c r="CA140" i="7"/>
  <c r="CO140" i="7"/>
  <c r="DC140" i="7"/>
  <c r="Q140" i="7"/>
  <c r="AF140" i="7"/>
  <c r="AV140" i="7"/>
  <c r="BV140" i="7"/>
  <c r="CK140" i="7"/>
  <c r="CY140" i="7"/>
  <c r="BF140" i="7"/>
  <c r="M140" i="7"/>
  <c r="AB140" i="7"/>
  <c r="AR140" i="7"/>
  <c r="BP140" i="7"/>
  <c r="CG140" i="7"/>
  <c r="CU140" i="7"/>
  <c r="I140" i="7"/>
  <c r="X140" i="7"/>
  <c r="AN140" i="7"/>
  <c r="Q139" i="7"/>
  <c r="AF139" i="7"/>
  <c r="AV139" i="7"/>
  <c r="CA139" i="7"/>
  <c r="CO139" i="7"/>
  <c r="DC139" i="7"/>
  <c r="BF139" i="7"/>
  <c r="M139" i="7"/>
  <c r="AB139" i="7"/>
  <c r="AR139" i="7"/>
  <c r="BV139" i="7"/>
  <c r="CK139" i="7"/>
  <c r="CY139" i="7"/>
  <c r="I139" i="7"/>
  <c r="X139" i="7"/>
  <c r="AN139" i="7"/>
  <c r="BP139" i="7"/>
  <c r="CG139" i="7"/>
  <c r="CU139" i="7"/>
  <c r="Q138" i="7"/>
  <c r="AF138" i="7"/>
  <c r="AV138" i="7"/>
  <c r="CA138" i="7"/>
  <c r="CO138" i="7"/>
  <c r="DC138" i="7"/>
  <c r="BF138" i="7"/>
  <c r="M138" i="7"/>
  <c r="AB138" i="7"/>
  <c r="AR138" i="7"/>
  <c r="BV138" i="7"/>
  <c r="CK138" i="7"/>
  <c r="CY138" i="7"/>
  <c r="I138" i="7"/>
  <c r="X138" i="7"/>
  <c r="AN138" i="7"/>
  <c r="BP138" i="7"/>
  <c r="CG138" i="7"/>
  <c r="CU138" i="7"/>
  <c r="CA137" i="7"/>
  <c r="CO137" i="7"/>
  <c r="DC137" i="7"/>
  <c r="Q137" i="7"/>
  <c r="AF137" i="7"/>
  <c r="AV137" i="7"/>
  <c r="BV137" i="7"/>
  <c r="CK137" i="7"/>
  <c r="CY137" i="7"/>
  <c r="BF137" i="7"/>
  <c r="M137" i="7"/>
  <c r="AB137" i="7"/>
  <c r="AR137" i="7"/>
  <c r="BP137" i="7"/>
  <c r="CG137" i="7"/>
  <c r="CU137" i="7"/>
  <c r="I137" i="7"/>
  <c r="X137" i="7"/>
  <c r="AN137" i="7"/>
  <c r="Q136" i="7"/>
  <c r="AF136" i="7"/>
  <c r="AV136" i="7"/>
  <c r="CA136" i="7"/>
  <c r="CO136" i="7"/>
  <c r="DC136" i="7"/>
  <c r="BF136" i="7"/>
  <c r="M136" i="7"/>
  <c r="AB136" i="7"/>
  <c r="AR136" i="7"/>
  <c r="BV136" i="7"/>
  <c r="CK136" i="7"/>
  <c r="CY136" i="7"/>
  <c r="I136" i="7"/>
  <c r="X136" i="7"/>
  <c r="AN136" i="7"/>
  <c r="BP136" i="7"/>
  <c r="CG136" i="7"/>
  <c r="CU136" i="7"/>
  <c r="Q135" i="7"/>
  <c r="AF135" i="7"/>
  <c r="AV135" i="7"/>
  <c r="CA135" i="7"/>
  <c r="CO135" i="7"/>
  <c r="DC135" i="7"/>
  <c r="M135" i="7"/>
  <c r="AB135" i="7"/>
  <c r="AR135" i="7"/>
  <c r="BV135" i="7"/>
  <c r="CK135" i="7"/>
  <c r="CY135" i="7"/>
  <c r="BF135" i="7"/>
  <c r="I135" i="7"/>
  <c r="X135" i="7"/>
  <c r="AN135" i="7"/>
  <c r="BP135" i="7"/>
  <c r="CG135" i="7"/>
  <c r="CU135" i="7"/>
  <c r="Q134" i="7"/>
  <c r="AF134" i="7"/>
  <c r="AV134" i="7"/>
  <c r="CA134" i="7"/>
  <c r="CO134" i="7"/>
  <c r="DC134" i="7"/>
  <c r="BF134" i="7"/>
  <c r="M134" i="7"/>
  <c r="AB134" i="7"/>
  <c r="AR134" i="7"/>
  <c r="BV134" i="7"/>
  <c r="CK134" i="7"/>
  <c r="CY134" i="7"/>
  <c r="I134" i="7"/>
  <c r="X134" i="7"/>
  <c r="AN134" i="7"/>
  <c r="BP134" i="7"/>
  <c r="CG134" i="7"/>
  <c r="CU134" i="7"/>
  <c r="CA133" i="7"/>
  <c r="CO133" i="7"/>
  <c r="DC133" i="7"/>
  <c r="Q133" i="7"/>
  <c r="AF133" i="7"/>
  <c r="AV133" i="7"/>
  <c r="BV133" i="7"/>
  <c r="CK133" i="7"/>
  <c r="CY133" i="7"/>
  <c r="BF133" i="7"/>
  <c r="M133" i="7"/>
  <c r="AB133" i="7"/>
  <c r="AR133" i="7"/>
  <c r="BP133" i="7"/>
  <c r="CG133" i="7"/>
  <c r="CU133" i="7"/>
  <c r="I133" i="7"/>
  <c r="X133" i="7"/>
  <c r="AN133" i="7"/>
  <c r="Q132" i="7"/>
  <c r="AF132" i="7"/>
  <c r="AV132" i="7"/>
  <c r="CA132" i="7"/>
  <c r="CO132" i="7"/>
  <c r="DC132" i="7"/>
  <c r="BF132" i="7"/>
  <c r="M132" i="7"/>
  <c r="AB132" i="7"/>
  <c r="AR132" i="7"/>
  <c r="BV132" i="7"/>
  <c r="CK132" i="7"/>
  <c r="CY132" i="7"/>
  <c r="I132" i="7"/>
  <c r="X132" i="7"/>
  <c r="AN132" i="7"/>
  <c r="BP132" i="7"/>
  <c r="CG132" i="7"/>
  <c r="CU132" i="7"/>
  <c r="Q131" i="7"/>
  <c r="AF131" i="7"/>
  <c r="AV131" i="7"/>
  <c r="CA131" i="7"/>
  <c r="CO131" i="7"/>
  <c r="DC131" i="7"/>
  <c r="M131" i="7"/>
  <c r="AB131" i="7"/>
  <c r="AR131" i="7"/>
  <c r="BV131" i="7"/>
  <c r="CK131" i="7"/>
  <c r="CY131" i="7"/>
  <c r="BF131" i="7"/>
  <c r="I131" i="7"/>
  <c r="X131" i="7"/>
  <c r="AN131" i="7"/>
  <c r="BP131" i="7"/>
  <c r="CG131" i="7"/>
  <c r="CU131" i="7"/>
  <c r="Q130" i="7"/>
  <c r="AF130" i="7"/>
  <c r="AV130" i="7"/>
  <c r="CA130" i="7"/>
  <c r="CO130" i="7"/>
  <c r="DC130" i="7"/>
  <c r="BF130" i="7"/>
  <c r="M130" i="7"/>
  <c r="AB130" i="7"/>
  <c r="AR130" i="7"/>
  <c r="BV130" i="7"/>
  <c r="CK130" i="7"/>
  <c r="CY130" i="7"/>
  <c r="I130" i="7"/>
  <c r="X130" i="7"/>
  <c r="AN130" i="7"/>
  <c r="BP130" i="7"/>
  <c r="CG130" i="7"/>
  <c r="CU130" i="7"/>
  <c r="Q129" i="7"/>
  <c r="AF129" i="7"/>
  <c r="AV129" i="7"/>
  <c r="CA129" i="7"/>
  <c r="CO129" i="7"/>
  <c r="DC129" i="7"/>
  <c r="M129" i="7"/>
  <c r="AB129" i="7"/>
  <c r="AR129" i="7"/>
  <c r="BV129" i="7"/>
  <c r="CK129" i="7"/>
  <c r="CY129" i="7"/>
  <c r="BF129" i="7"/>
  <c r="I129" i="7"/>
  <c r="X129" i="7"/>
  <c r="AN129" i="7"/>
  <c r="BP129" i="7"/>
  <c r="CG129" i="7"/>
  <c r="CU129" i="7"/>
  <c r="Q128" i="7"/>
  <c r="AF128" i="7"/>
  <c r="AV128" i="7"/>
  <c r="CA128" i="7"/>
  <c r="CO128" i="7"/>
  <c r="DC128" i="7"/>
  <c r="M128" i="7"/>
  <c r="AB128" i="7"/>
  <c r="AR128" i="7"/>
  <c r="BF128" i="7"/>
  <c r="BV128" i="7"/>
  <c r="CK128" i="7"/>
  <c r="CY128" i="7"/>
  <c r="I128" i="7"/>
  <c r="X128" i="7"/>
  <c r="AN128" i="7"/>
  <c r="BP128" i="7"/>
  <c r="CG128" i="7"/>
  <c r="CU128" i="7"/>
  <c r="Q127" i="7"/>
  <c r="AF127" i="7"/>
  <c r="AV127" i="7"/>
  <c r="CA127" i="7"/>
  <c r="CO127" i="7"/>
  <c r="DC127" i="7"/>
  <c r="M127" i="7"/>
  <c r="AB127" i="7"/>
  <c r="AR127" i="7"/>
  <c r="BV127" i="7"/>
  <c r="CK127" i="7"/>
  <c r="CY127" i="7"/>
  <c r="BF127" i="7"/>
  <c r="I127" i="7"/>
  <c r="X127" i="7"/>
  <c r="AN127" i="7"/>
  <c r="BP127" i="7"/>
  <c r="CG127" i="7"/>
  <c r="CU127" i="7"/>
  <c r="Q126" i="7"/>
  <c r="AF126" i="7"/>
  <c r="AV126" i="7"/>
  <c r="CA126" i="7"/>
  <c r="CO126" i="7"/>
  <c r="DC126" i="7"/>
  <c r="BF126" i="7"/>
  <c r="M126" i="7"/>
  <c r="AB126" i="7"/>
  <c r="AR126" i="7"/>
  <c r="BV126" i="7"/>
  <c r="CK126" i="7"/>
  <c r="CY126" i="7"/>
  <c r="I126" i="7"/>
  <c r="X126" i="7"/>
  <c r="AN126" i="7"/>
  <c r="BP126" i="7"/>
  <c r="CG126" i="7"/>
  <c r="CU126" i="7"/>
  <c r="CA125" i="7"/>
  <c r="CO125" i="7"/>
  <c r="DC125" i="7"/>
  <c r="Q125" i="7"/>
  <c r="AF125" i="7"/>
  <c r="AV125" i="7"/>
  <c r="BV125" i="7"/>
  <c r="CK125" i="7"/>
  <c r="CY125" i="7"/>
  <c r="BF125" i="7"/>
  <c r="M125" i="7"/>
  <c r="AB125" i="7"/>
  <c r="AR125" i="7"/>
  <c r="BP125" i="7"/>
  <c r="CG125" i="7"/>
  <c r="CU125" i="7"/>
  <c r="I125" i="7"/>
  <c r="X125" i="7"/>
  <c r="AN125" i="7"/>
  <c r="Q124" i="7"/>
  <c r="AF124" i="7"/>
  <c r="AV124" i="7"/>
  <c r="CA124" i="7"/>
  <c r="CO124" i="7"/>
  <c r="DC124" i="7"/>
  <c r="M124" i="7"/>
  <c r="AB124" i="7"/>
  <c r="AR124" i="7"/>
  <c r="BV124" i="7"/>
  <c r="CK124" i="7"/>
  <c r="CY124" i="7"/>
  <c r="BF124" i="7"/>
  <c r="I124" i="7"/>
  <c r="X124" i="7"/>
  <c r="AN124" i="7"/>
  <c r="BP124" i="7"/>
  <c r="CG124" i="7"/>
  <c r="CU124" i="7"/>
  <c r="Q123" i="7"/>
  <c r="AF123" i="7"/>
  <c r="AV123" i="7"/>
  <c r="CA123" i="7"/>
  <c r="CO123" i="7"/>
  <c r="DC123" i="7"/>
  <c r="BF123" i="7"/>
  <c r="M123" i="7"/>
  <c r="AB123" i="7"/>
  <c r="AR123" i="7"/>
  <c r="BV123" i="7"/>
  <c r="CK123" i="7"/>
  <c r="CY123" i="7"/>
  <c r="I123" i="7"/>
  <c r="X123" i="7"/>
  <c r="AN123" i="7"/>
  <c r="BP123" i="7"/>
  <c r="CG123" i="7"/>
  <c r="CU123" i="7"/>
  <c r="CA122" i="7"/>
  <c r="CO122" i="7"/>
  <c r="DC122" i="7"/>
  <c r="Q122" i="7"/>
  <c r="AF122" i="7"/>
  <c r="AV122" i="7"/>
  <c r="BV122" i="7"/>
  <c r="CK122" i="7"/>
  <c r="CY122" i="7"/>
  <c r="BF122" i="7"/>
  <c r="M122" i="7"/>
  <c r="AB122" i="7"/>
  <c r="AR122" i="7"/>
  <c r="BP122" i="7"/>
  <c r="CG122" i="7"/>
  <c r="CU122" i="7"/>
  <c r="I122" i="7"/>
  <c r="X122" i="7"/>
  <c r="AN122" i="7"/>
  <c r="Q121" i="7"/>
  <c r="AF121" i="7"/>
  <c r="AV121" i="7"/>
  <c r="CA121" i="7"/>
  <c r="CO121" i="7"/>
  <c r="DC121" i="7"/>
  <c r="BF121" i="7"/>
  <c r="M121" i="7"/>
  <c r="AB121" i="7"/>
  <c r="AR121" i="7"/>
  <c r="BV121" i="7"/>
  <c r="CK121" i="7"/>
  <c r="CY121" i="7"/>
  <c r="I121" i="7"/>
  <c r="X121" i="7"/>
  <c r="AN121" i="7"/>
  <c r="BP121" i="7"/>
  <c r="CG121" i="7"/>
  <c r="CU121" i="7"/>
  <c r="Q120" i="7"/>
  <c r="AF120" i="7"/>
  <c r="AV120" i="7"/>
  <c r="CA120" i="7"/>
  <c r="CO120" i="7"/>
  <c r="DC120" i="7"/>
  <c r="M120" i="7"/>
  <c r="AB120" i="7"/>
  <c r="AR120" i="7"/>
  <c r="BV120" i="7"/>
  <c r="CK120" i="7"/>
  <c r="CY120" i="7"/>
  <c r="BF120" i="7"/>
  <c r="I120" i="7"/>
  <c r="X120" i="7"/>
  <c r="AN120" i="7"/>
  <c r="BP120" i="7"/>
  <c r="CG120" i="7"/>
  <c r="CU120" i="7"/>
  <c r="CA119" i="7"/>
  <c r="CO119" i="7"/>
  <c r="DC119" i="7"/>
  <c r="Q119" i="7"/>
  <c r="AF119" i="7"/>
  <c r="AV119" i="7"/>
  <c r="BV119" i="7"/>
  <c r="CK119" i="7"/>
  <c r="CY119" i="7"/>
  <c r="BF119" i="7"/>
  <c r="M119" i="7"/>
  <c r="AB119" i="7"/>
  <c r="AR119" i="7"/>
  <c r="BP119" i="7"/>
  <c r="CG119" i="7"/>
  <c r="CU119" i="7"/>
  <c r="I119" i="7"/>
  <c r="X119" i="7"/>
  <c r="AN119" i="7"/>
  <c r="Q118" i="7"/>
  <c r="AF118" i="7"/>
  <c r="AV118" i="7"/>
  <c r="CA118" i="7"/>
  <c r="CO118" i="7"/>
  <c r="DC118" i="7"/>
  <c r="M118" i="7"/>
  <c r="AB118" i="7"/>
  <c r="AR118" i="7"/>
  <c r="BV118" i="7"/>
  <c r="CK118" i="7"/>
  <c r="CY118" i="7"/>
  <c r="BF118" i="7"/>
  <c r="I118" i="7"/>
  <c r="X118" i="7"/>
  <c r="AN118" i="7"/>
  <c r="BP118" i="7"/>
  <c r="CG118" i="7"/>
  <c r="CU118" i="7"/>
  <c r="Q117" i="7"/>
  <c r="AF117" i="7"/>
  <c r="AV117" i="7"/>
  <c r="CA117" i="7"/>
  <c r="CO117" i="7"/>
  <c r="DC117" i="7"/>
  <c r="BF117" i="7"/>
  <c r="M117" i="7"/>
  <c r="AB117" i="7"/>
  <c r="AR117" i="7"/>
  <c r="BV117" i="7"/>
  <c r="CK117" i="7"/>
  <c r="CY117" i="7"/>
  <c r="I117" i="7"/>
  <c r="X117" i="7"/>
  <c r="AN117" i="7"/>
  <c r="BP117" i="7"/>
  <c r="CG117" i="7"/>
  <c r="CU117" i="7"/>
  <c r="Q116" i="7"/>
  <c r="AF116" i="7"/>
  <c r="AV116" i="7"/>
  <c r="CA116" i="7"/>
  <c r="CO116" i="7"/>
  <c r="DC116" i="7"/>
  <c r="BF116" i="7"/>
  <c r="M116" i="7"/>
  <c r="AB116" i="7"/>
  <c r="AR116" i="7"/>
  <c r="BV116" i="7"/>
  <c r="CK116" i="7"/>
  <c r="CY116" i="7"/>
  <c r="I116" i="7"/>
  <c r="X116" i="7"/>
  <c r="AN116" i="7"/>
  <c r="BP116" i="7"/>
  <c r="CG116" i="7"/>
  <c r="CU116" i="7"/>
  <c r="Q115" i="7"/>
  <c r="AF115" i="7"/>
  <c r="AV115" i="7"/>
  <c r="CA115" i="7"/>
  <c r="CO115" i="7"/>
  <c r="DC115" i="7"/>
  <c r="M115" i="7"/>
  <c r="AB115" i="7"/>
  <c r="AR115" i="7"/>
  <c r="BV115" i="7"/>
  <c r="CK115" i="7"/>
  <c r="CY115" i="7"/>
  <c r="BF115" i="7"/>
  <c r="I115" i="7"/>
  <c r="X115" i="7"/>
  <c r="AN115" i="7"/>
  <c r="BP115" i="7"/>
  <c r="CG115" i="7"/>
  <c r="CU115" i="7"/>
  <c r="Q114" i="7"/>
  <c r="AF114" i="7"/>
  <c r="AV114" i="7"/>
  <c r="CA114" i="7"/>
  <c r="CO114" i="7"/>
  <c r="DC114" i="7"/>
  <c r="BF114" i="7"/>
  <c r="M114" i="7"/>
  <c r="AB114" i="7"/>
  <c r="AR114" i="7"/>
  <c r="BV114" i="7"/>
  <c r="CK114" i="7"/>
  <c r="CY114" i="7"/>
  <c r="I114" i="7"/>
  <c r="X114" i="7"/>
  <c r="AN114" i="7"/>
  <c r="BP114" i="7"/>
  <c r="CG114" i="7"/>
  <c r="CU114" i="7"/>
  <c r="Q113" i="7"/>
  <c r="AF113" i="7"/>
  <c r="AV113" i="7"/>
  <c r="CA113" i="7"/>
  <c r="CO113" i="7"/>
  <c r="DC113" i="7"/>
  <c r="BF113" i="7"/>
  <c r="M113" i="7"/>
  <c r="AB113" i="7"/>
  <c r="AR113" i="7"/>
  <c r="BV113" i="7"/>
  <c r="CK113" i="7"/>
  <c r="CY113" i="7"/>
  <c r="I113" i="7"/>
  <c r="X113" i="7"/>
  <c r="AN113" i="7"/>
  <c r="BP113" i="7"/>
  <c r="CG113" i="7"/>
  <c r="CU113" i="7"/>
  <c r="Q112" i="7"/>
  <c r="AF112" i="7"/>
  <c r="AV112" i="7"/>
  <c r="CA112" i="7"/>
  <c r="CO112" i="7"/>
  <c r="DC112" i="7"/>
  <c r="M112" i="7"/>
  <c r="AB112" i="7"/>
  <c r="AR112" i="7"/>
  <c r="BV112" i="7"/>
  <c r="CK112" i="7"/>
  <c r="CY112" i="7"/>
  <c r="BF112" i="7"/>
  <c r="I112" i="7"/>
  <c r="X112" i="7"/>
  <c r="AN112" i="7"/>
  <c r="BP112" i="7"/>
  <c r="CG112" i="7"/>
  <c r="CU112" i="7"/>
  <c r="CA111" i="7"/>
  <c r="CO111" i="7"/>
  <c r="DC111" i="7"/>
  <c r="Q111" i="7"/>
  <c r="AF111" i="7"/>
  <c r="AV111" i="7"/>
  <c r="BV111" i="7"/>
  <c r="CK111" i="7"/>
  <c r="CY111" i="7"/>
  <c r="BF111" i="7"/>
  <c r="M111" i="7"/>
  <c r="AB111" i="7"/>
  <c r="AR111" i="7"/>
  <c r="BP111" i="7"/>
  <c r="CG111" i="7"/>
  <c r="CU111" i="7"/>
  <c r="I111" i="7"/>
  <c r="X111" i="7"/>
  <c r="AN111" i="7"/>
  <c r="Q110" i="7"/>
  <c r="AF110" i="7"/>
  <c r="AV110" i="7"/>
  <c r="CA110" i="7"/>
  <c r="CO110" i="7"/>
  <c r="DC110" i="7"/>
  <c r="BF110" i="7"/>
  <c r="M110" i="7"/>
  <c r="AB110" i="7"/>
  <c r="AR110" i="7"/>
  <c r="BV110" i="7"/>
  <c r="CK110" i="7"/>
  <c r="CY110" i="7"/>
  <c r="I110" i="7"/>
  <c r="X110" i="7"/>
  <c r="AN110" i="7"/>
  <c r="BP110" i="7"/>
  <c r="CG110" i="7"/>
  <c r="CU110" i="7"/>
  <c r="CA109" i="7"/>
  <c r="CO109" i="7"/>
  <c r="DC109" i="7"/>
  <c r="AV109" i="7"/>
  <c r="AF109" i="7"/>
  <c r="Q109" i="7"/>
  <c r="BF109" i="7"/>
  <c r="BV109" i="7"/>
  <c r="CK109" i="7"/>
  <c r="CY109" i="7"/>
  <c r="AB109" i="7"/>
  <c r="M109" i="7"/>
  <c r="AR109" i="7"/>
  <c r="BP109" i="7"/>
  <c r="CG109" i="7"/>
  <c r="CU109" i="7"/>
  <c r="I109" i="7"/>
  <c r="AN109" i="7"/>
  <c r="X109" i="7"/>
  <c r="Q108" i="7"/>
  <c r="AF108" i="7"/>
  <c r="AV108" i="7"/>
  <c r="CA108" i="7"/>
  <c r="CO108" i="7"/>
  <c r="DC108" i="7"/>
  <c r="M108" i="7"/>
  <c r="AB108" i="7"/>
  <c r="AR108" i="7"/>
  <c r="BV108" i="7"/>
  <c r="CK108" i="7"/>
  <c r="CY108" i="7"/>
  <c r="BF108" i="7"/>
  <c r="I108" i="7"/>
  <c r="X108" i="7"/>
  <c r="AN108" i="7"/>
  <c r="BP108" i="7"/>
  <c r="CG108" i="7"/>
  <c r="CU108" i="7"/>
  <c r="Q107" i="7"/>
  <c r="AF107" i="7"/>
  <c r="AV107" i="7"/>
  <c r="CA107" i="7"/>
  <c r="CO107" i="7"/>
  <c r="DC107" i="7"/>
  <c r="BF107" i="7"/>
  <c r="M107" i="7"/>
  <c r="AB107" i="7"/>
  <c r="AR107" i="7"/>
  <c r="BV107" i="7"/>
  <c r="CK107" i="7"/>
  <c r="CY107" i="7"/>
  <c r="I107" i="7"/>
  <c r="X107" i="7"/>
  <c r="AN107" i="7"/>
  <c r="BP107" i="7"/>
  <c r="CG107" i="7"/>
  <c r="CU107" i="7"/>
  <c r="Q106" i="7"/>
  <c r="AF106" i="7"/>
  <c r="AV106" i="7"/>
  <c r="CA106" i="7"/>
  <c r="CO106" i="7"/>
  <c r="DC106" i="7"/>
  <c r="M106" i="7"/>
  <c r="AB106" i="7"/>
  <c r="AR106" i="7"/>
  <c r="BV106" i="7"/>
  <c r="CK106" i="7"/>
  <c r="CY106" i="7"/>
  <c r="BF106" i="7"/>
  <c r="I106" i="7"/>
  <c r="X106" i="7"/>
  <c r="AN106" i="7"/>
  <c r="BP106" i="7"/>
  <c r="CG106" i="7"/>
  <c r="CU106" i="7"/>
  <c r="Q105" i="7"/>
  <c r="AF105" i="7"/>
  <c r="AV105" i="7"/>
  <c r="CA105" i="7"/>
  <c r="CO105" i="7"/>
  <c r="DC105" i="7"/>
  <c r="BF105" i="7"/>
  <c r="M105" i="7"/>
  <c r="AB105" i="7"/>
  <c r="AR105" i="7"/>
  <c r="BV105" i="7"/>
  <c r="CK105" i="7"/>
  <c r="CY105" i="7"/>
  <c r="I105" i="7"/>
  <c r="X105" i="7"/>
  <c r="AN105" i="7"/>
  <c r="BP105" i="7"/>
  <c r="CG105" i="7"/>
  <c r="CU105" i="7"/>
  <c r="Q104" i="7"/>
  <c r="AF104" i="7"/>
  <c r="AV104" i="7"/>
  <c r="CA104" i="7"/>
  <c r="CO104" i="7"/>
  <c r="DC104" i="7"/>
  <c r="M104" i="7"/>
  <c r="AB104" i="7"/>
  <c r="AR104" i="7"/>
  <c r="BV104" i="7"/>
  <c r="CK104" i="7"/>
  <c r="CY104" i="7"/>
  <c r="BF104" i="7"/>
  <c r="I104" i="7"/>
  <c r="X104" i="7"/>
  <c r="AN104" i="7"/>
  <c r="BP104" i="7"/>
  <c r="CG104" i="7"/>
  <c r="CU104" i="7"/>
  <c r="Q103" i="7"/>
  <c r="AF103" i="7"/>
  <c r="AV103" i="7"/>
  <c r="CA103" i="7"/>
  <c r="CO103" i="7"/>
  <c r="DC103" i="7"/>
  <c r="BF103" i="7"/>
  <c r="M103" i="7"/>
  <c r="AB103" i="7"/>
  <c r="AR103" i="7"/>
  <c r="BV103" i="7"/>
  <c r="CK103" i="7"/>
  <c r="CY103" i="7"/>
  <c r="I103" i="7"/>
  <c r="X103" i="7"/>
  <c r="AN103" i="7"/>
  <c r="BP103" i="7"/>
  <c r="CG103" i="7"/>
  <c r="CU103" i="7"/>
  <c r="Q102" i="7"/>
  <c r="AF102" i="7"/>
  <c r="AV102" i="7"/>
  <c r="CA102" i="7"/>
  <c r="CO102" i="7"/>
  <c r="DC102" i="7"/>
  <c r="M102" i="7"/>
  <c r="AB102" i="7"/>
  <c r="AR102" i="7"/>
  <c r="BV102" i="7"/>
  <c r="CK102" i="7"/>
  <c r="CY102" i="7"/>
  <c r="BF102" i="7"/>
  <c r="I102" i="7"/>
  <c r="X102" i="7"/>
  <c r="AN102" i="7"/>
  <c r="BP102" i="7"/>
  <c r="CG102" i="7"/>
  <c r="CU102" i="7"/>
  <c r="Q101" i="7"/>
  <c r="AF101" i="7"/>
  <c r="AV101" i="7"/>
  <c r="CA101" i="7"/>
  <c r="CO101" i="7"/>
  <c r="DC101" i="7"/>
  <c r="BF101" i="7"/>
  <c r="M101" i="7"/>
  <c r="AB101" i="7"/>
  <c r="AR101" i="7"/>
  <c r="BV101" i="7"/>
  <c r="CK101" i="7"/>
  <c r="CY101" i="7"/>
  <c r="I101" i="7"/>
  <c r="X101" i="7"/>
  <c r="AN101" i="7"/>
  <c r="BP101" i="7"/>
  <c r="CG101" i="7"/>
  <c r="CU101" i="7"/>
  <c r="Q100" i="7"/>
  <c r="AF100" i="7"/>
  <c r="AV100" i="7"/>
  <c r="CA100" i="7"/>
  <c r="CO100" i="7"/>
  <c r="DC100" i="7"/>
  <c r="M100" i="7"/>
  <c r="AB100" i="7"/>
  <c r="AR100" i="7"/>
  <c r="BV100" i="7"/>
  <c r="CK100" i="7"/>
  <c r="CY100" i="7"/>
  <c r="BF100" i="7"/>
  <c r="I100" i="7"/>
  <c r="X100" i="7"/>
  <c r="AN100" i="7"/>
  <c r="BP100" i="7"/>
  <c r="CG100" i="7"/>
  <c r="CU100" i="7"/>
  <c r="Q99" i="7"/>
  <c r="AF99" i="7"/>
  <c r="AV99" i="7"/>
  <c r="CA99" i="7"/>
  <c r="CO99" i="7"/>
  <c r="DC99" i="7"/>
  <c r="BF99" i="7"/>
  <c r="M99" i="7"/>
  <c r="AB99" i="7"/>
  <c r="AR99" i="7"/>
  <c r="BV99" i="7"/>
  <c r="CK99" i="7"/>
  <c r="CY99" i="7"/>
  <c r="I99" i="7"/>
  <c r="X99" i="7"/>
  <c r="AN99" i="7"/>
  <c r="BP99" i="7"/>
  <c r="CG99" i="7"/>
  <c r="CU99" i="7"/>
  <c r="Q98" i="7"/>
  <c r="AF98" i="7"/>
  <c r="AV98" i="7"/>
  <c r="CA98" i="7"/>
  <c r="CO98" i="7"/>
  <c r="DC98" i="7"/>
  <c r="M98" i="7"/>
  <c r="AB98" i="7"/>
  <c r="AR98" i="7"/>
  <c r="BV98" i="7"/>
  <c r="CK98" i="7"/>
  <c r="CY98" i="7"/>
  <c r="BF98" i="7"/>
  <c r="I98" i="7"/>
  <c r="X98" i="7"/>
  <c r="AN98" i="7"/>
  <c r="BP98" i="7"/>
  <c r="CG98" i="7"/>
  <c r="CU98" i="7"/>
  <c r="Q97" i="7"/>
  <c r="AF97" i="7"/>
  <c r="AV97" i="7"/>
  <c r="CA97" i="7"/>
  <c r="CO97" i="7"/>
  <c r="DC97" i="7"/>
  <c r="BF97" i="7"/>
  <c r="M97" i="7"/>
  <c r="AB97" i="7"/>
  <c r="AR97" i="7"/>
  <c r="BV97" i="7"/>
  <c r="CK97" i="7"/>
  <c r="CY97" i="7"/>
  <c r="I97" i="7"/>
  <c r="X97" i="7"/>
  <c r="AN97" i="7"/>
  <c r="BP97" i="7"/>
  <c r="CG97" i="7"/>
  <c r="CU97" i="7"/>
  <c r="Q96" i="7"/>
  <c r="AF96" i="7"/>
  <c r="AV96" i="7"/>
  <c r="CA96" i="7"/>
  <c r="CO96" i="7"/>
  <c r="DC96" i="7"/>
  <c r="M96" i="7"/>
  <c r="AB96" i="7"/>
  <c r="AR96" i="7"/>
  <c r="BV96" i="7"/>
  <c r="CK96" i="7"/>
  <c r="CY96" i="7"/>
  <c r="BF96" i="7"/>
  <c r="I96" i="7"/>
  <c r="X96" i="7"/>
  <c r="AN96" i="7"/>
  <c r="BP96" i="7"/>
  <c r="CG96" i="7"/>
  <c r="CU96" i="7"/>
  <c r="Q95" i="7"/>
  <c r="AF95" i="7"/>
  <c r="AV95" i="7"/>
  <c r="CA95" i="7"/>
  <c r="CO95" i="7"/>
  <c r="DC95" i="7"/>
  <c r="BF95" i="7"/>
  <c r="M95" i="7"/>
  <c r="AB95" i="7"/>
  <c r="AR95" i="7"/>
  <c r="BV95" i="7"/>
  <c r="CK95" i="7"/>
  <c r="CY95" i="7"/>
  <c r="I95" i="7"/>
  <c r="X95" i="7"/>
  <c r="AN95" i="7"/>
  <c r="BP95" i="7"/>
  <c r="CG95" i="7"/>
  <c r="CU95" i="7"/>
  <c r="Q94" i="7"/>
  <c r="AF94" i="7"/>
  <c r="AV94" i="7"/>
  <c r="CA94" i="7"/>
  <c r="CO94" i="7"/>
  <c r="DC94" i="7"/>
  <c r="M94" i="7"/>
  <c r="AB94" i="7"/>
  <c r="AR94" i="7"/>
  <c r="BV94" i="7"/>
  <c r="CK94" i="7"/>
  <c r="CY94" i="7"/>
  <c r="BF94" i="7"/>
  <c r="I94" i="7"/>
  <c r="X94" i="7"/>
  <c r="AN94" i="7"/>
  <c r="BP94" i="7"/>
  <c r="CG94" i="7"/>
  <c r="CU94" i="7"/>
  <c r="Q93" i="7"/>
  <c r="AF93" i="7"/>
  <c r="AV93" i="7"/>
  <c r="CA93" i="7"/>
  <c r="CO93" i="7"/>
  <c r="DC93" i="7"/>
  <c r="BF93" i="7"/>
  <c r="M93" i="7"/>
  <c r="AB93" i="7"/>
  <c r="AR93" i="7"/>
  <c r="BV93" i="7"/>
  <c r="CK93" i="7"/>
  <c r="CY93" i="7"/>
  <c r="I93" i="7"/>
  <c r="X93" i="7"/>
  <c r="AN93" i="7"/>
  <c r="BP93" i="7"/>
  <c r="CG93" i="7"/>
  <c r="CU93" i="7"/>
  <c r="AF92" i="7"/>
  <c r="Q92" i="7"/>
  <c r="CA92" i="7"/>
  <c r="CO92" i="7"/>
  <c r="DC92" i="7"/>
  <c r="AV92" i="7"/>
  <c r="BF92" i="7"/>
  <c r="BV92" i="7"/>
  <c r="M92" i="7"/>
  <c r="CK92" i="7"/>
  <c r="CY92" i="7"/>
  <c r="AR92" i="7"/>
  <c r="AB92" i="7"/>
  <c r="I92" i="7"/>
  <c r="BP92" i="7"/>
  <c r="AN92" i="7"/>
  <c r="CG92" i="7"/>
  <c r="CU92" i="7"/>
  <c r="X92" i="7"/>
  <c r="CA91" i="7"/>
  <c r="CO91" i="7"/>
  <c r="DC91" i="7"/>
  <c r="Q91" i="7"/>
  <c r="AF91" i="7"/>
  <c r="AV91" i="7"/>
  <c r="BV91" i="7"/>
  <c r="CK91" i="7"/>
  <c r="CY91" i="7"/>
  <c r="BF91" i="7"/>
  <c r="M91" i="7"/>
  <c r="AB91" i="7"/>
  <c r="AR91" i="7"/>
  <c r="BP91" i="7"/>
  <c r="CG91" i="7"/>
  <c r="CU91" i="7"/>
  <c r="I91" i="7"/>
  <c r="X91" i="7"/>
  <c r="AN91" i="7"/>
  <c r="Q90" i="7"/>
  <c r="AF90" i="7"/>
  <c r="AV90" i="7"/>
  <c r="CA90" i="7"/>
  <c r="CO90" i="7"/>
  <c r="DC90" i="7"/>
  <c r="BF90" i="7"/>
  <c r="M90" i="7"/>
  <c r="AB90" i="7"/>
  <c r="AR90" i="7"/>
  <c r="BV90" i="7"/>
  <c r="CK90" i="7"/>
  <c r="CY90" i="7"/>
  <c r="I90" i="7"/>
  <c r="X90" i="7"/>
  <c r="AN90" i="7"/>
  <c r="BP90" i="7"/>
  <c r="CG90" i="7"/>
  <c r="CU90" i="7"/>
  <c r="CA89" i="7"/>
  <c r="CO89" i="7"/>
  <c r="DC89" i="7"/>
  <c r="Q89" i="7"/>
  <c r="AF89" i="7"/>
  <c r="AV89" i="7"/>
  <c r="BV89" i="7"/>
  <c r="CK89" i="7"/>
  <c r="CY89" i="7"/>
  <c r="BF89" i="7"/>
  <c r="M89" i="7"/>
  <c r="AB89" i="7"/>
  <c r="AR89" i="7"/>
  <c r="BP89" i="7"/>
  <c r="CG89" i="7"/>
  <c r="CU89" i="7"/>
  <c r="I89" i="7"/>
  <c r="X89" i="7"/>
  <c r="AN89" i="7"/>
  <c r="Q88" i="7"/>
  <c r="AF88" i="7"/>
  <c r="AV88" i="7"/>
  <c r="CA88" i="7"/>
  <c r="CO88" i="7"/>
  <c r="DC88" i="7"/>
  <c r="BF88" i="7"/>
  <c r="M88" i="7"/>
  <c r="AB88" i="7"/>
  <c r="AR88" i="7"/>
  <c r="BV88" i="7"/>
  <c r="CK88" i="7"/>
  <c r="CY88" i="7"/>
  <c r="I88" i="7"/>
  <c r="X88" i="7"/>
  <c r="AN88" i="7"/>
  <c r="BP88" i="7"/>
  <c r="CG88" i="7"/>
  <c r="CU88" i="7"/>
  <c r="CA87" i="7"/>
  <c r="CO87" i="7"/>
  <c r="DC87" i="7"/>
  <c r="Q87" i="7"/>
  <c r="AF87" i="7"/>
  <c r="AV87" i="7"/>
  <c r="BV87" i="7"/>
  <c r="CK87" i="7"/>
  <c r="CY87" i="7"/>
  <c r="BF87" i="7"/>
  <c r="M87" i="7"/>
  <c r="AB87" i="7"/>
  <c r="AR87" i="7"/>
  <c r="BP87" i="7"/>
  <c r="CG87" i="7"/>
  <c r="CU87" i="7"/>
  <c r="I87" i="7"/>
  <c r="X87" i="7"/>
  <c r="AN87" i="7"/>
  <c r="Q86" i="7"/>
  <c r="AF86" i="7"/>
  <c r="AV86" i="7"/>
  <c r="CA86" i="7"/>
  <c r="CO86" i="7"/>
  <c r="DC86" i="7"/>
  <c r="BF86" i="7"/>
  <c r="M86" i="7"/>
  <c r="AB86" i="7"/>
  <c r="AR86" i="7"/>
  <c r="BV86" i="7"/>
  <c r="CK86" i="7"/>
  <c r="CY86" i="7"/>
  <c r="I86" i="7"/>
  <c r="X86" i="7"/>
  <c r="AN86" i="7"/>
  <c r="BP86" i="7"/>
  <c r="CG86" i="7"/>
  <c r="CU86" i="7"/>
  <c r="CA85" i="7"/>
  <c r="CO85" i="7"/>
  <c r="DC85" i="7"/>
  <c r="Q85" i="7"/>
  <c r="AF85" i="7"/>
  <c r="AV85" i="7"/>
  <c r="BV85" i="7"/>
  <c r="CK85" i="7"/>
  <c r="CY85" i="7"/>
  <c r="BF85" i="7"/>
  <c r="M85" i="7"/>
  <c r="AB85" i="7"/>
  <c r="AR85" i="7"/>
  <c r="BP85" i="7"/>
  <c r="CG85" i="7"/>
  <c r="CU85" i="7"/>
  <c r="I85" i="7"/>
  <c r="X85" i="7"/>
  <c r="AN85" i="7"/>
  <c r="Q84" i="7"/>
  <c r="AF84" i="7"/>
  <c r="AV84" i="7"/>
  <c r="CA84" i="7"/>
  <c r="CO84" i="7"/>
  <c r="DC84" i="7"/>
  <c r="M84" i="7"/>
  <c r="AB84" i="7"/>
  <c r="AR84" i="7"/>
  <c r="BV84" i="7"/>
  <c r="CK84" i="7"/>
  <c r="CY84" i="7"/>
  <c r="BF84" i="7"/>
  <c r="I84" i="7"/>
  <c r="X84" i="7"/>
  <c r="AN84" i="7"/>
  <c r="BP84" i="7"/>
  <c r="CG84" i="7"/>
  <c r="CU84" i="7"/>
  <c r="Q83" i="7"/>
  <c r="AF83" i="7"/>
  <c r="AV83" i="7"/>
  <c r="CA83" i="7"/>
  <c r="CO83" i="7"/>
  <c r="DC83" i="7"/>
  <c r="BF83" i="7"/>
  <c r="M83" i="7"/>
  <c r="AB83" i="7"/>
  <c r="AR83" i="7"/>
  <c r="BV83" i="7"/>
  <c r="CK83" i="7"/>
  <c r="CY83" i="7"/>
  <c r="I83" i="7"/>
  <c r="X83" i="7"/>
  <c r="AN83" i="7"/>
  <c r="BP83" i="7"/>
  <c r="CG83" i="7"/>
  <c r="CU83" i="7"/>
  <c r="Q82" i="7"/>
  <c r="AF82" i="7"/>
  <c r="AV82" i="7"/>
  <c r="CA82" i="7"/>
  <c r="CO82" i="7"/>
  <c r="DC82" i="7"/>
  <c r="M82" i="7"/>
  <c r="AB82" i="7"/>
  <c r="BF82" i="7"/>
  <c r="AR82" i="7"/>
  <c r="BV82" i="7"/>
  <c r="CK82" i="7"/>
  <c r="CY82" i="7"/>
  <c r="I82" i="7"/>
  <c r="X82" i="7"/>
  <c r="AN82" i="7"/>
  <c r="BP82" i="7"/>
  <c r="CG82" i="7"/>
  <c r="CU82" i="7"/>
  <c r="Q81" i="7"/>
  <c r="AF81" i="7"/>
  <c r="AV81" i="7"/>
  <c r="CA81" i="7"/>
  <c r="CO81" i="7"/>
  <c r="DC81" i="7"/>
  <c r="M81" i="7"/>
  <c r="AB81" i="7"/>
  <c r="AR81" i="7"/>
  <c r="BV81" i="7"/>
  <c r="CK81" i="7"/>
  <c r="CY81" i="7"/>
  <c r="BF81" i="7"/>
  <c r="I81" i="7"/>
  <c r="X81" i="7"/>
  <c r="AN81" i="7"/>
  <c r="BP81" i="7"/>
  <c r="CG81" i="7"/>
  <c r="CU81" i="7"/>
  <c r="CO80" i="7"/>
  <c r="DC80" i="7"/>
  <c r="Q80" i="7"/>
  <c r="AF80" i="7"/>
  <c r="AV80" i="7"/>
  <c r="CA80" i="7"/>
  <c r="CK80" i="7"/>
  <c r="CY80" i="7"/>
  <c r="BF80" i="7"/>
  <c r="M80" i="7"/>
  <c r="AB80" i="7"/>
  <c r="AR80" i="7"/>
  <c r="BV80" i="7"/>
  <c r="CG80" i="7"/>
  <c r="CU80" i="7"/>
  <c r="I80" i="7"/>
  <c r="X80" i="7"/>
  <c r="AN80" i="7"/>
  <c r="BP80" i="7"/>
  <c r="Q79" i="7"/>
  <c r="AF79" i="7"/>
  <c r="AV79" i="7"/>
  <c r="CA79" i="7"/>
  <c r="CO79" i="7"/>
  <c r="DC79" i="7"/>
  <c r="M79" i="7"/>
  <c r="AB79" i="7"/>
  <c r="AR79" i="7"/>
  <c r="BV79" i="7"/>
  <c r="CK79" i="7"/>
  <c r="CY79" i="7"/>
  <c r="BF79" i="7"/>
  <c r="I79" i="7"/>
  <c r="X79" i="7"/>
  <c r="AN79" i="7"/>
  <c r="BP79" i="7"/>
  <c r="CG79" i="7"/>
  <c r="CU79" i="7"/>
  <c r="Q78" i="7"/>
  <c r="AF78" i="7"/>
  <c r="AV78" i="7"/>
  <c r="CA78" i="7"/>
  <c r="CO78" i="7"/>
  <c r="DC78" i="7"/>
  <c r="BF78" i="7"/>
  <c r="M78" i="7"/>
  <c r="AB78" i="7"/>
  <c r="AR78" i="7"/>
  <c r="BV78" i="7"/>
  <c r="CK78" i="7"/>
  <c r="CY78" i="7"/>
  <c r="I78" i="7"/>
  <c r="X78" i="7"/>
  <c r="AN78" i="7"/>
  <c r="BP78" i="7"/>
  <c r="CG78" i="7"/>
  <c r="CU78" i="7"/>
  <c r="Q77" i="7"/>
  <c r="AF77" i="7"/>
  <c r="AV77" i="7"/>
  <c r="CA77" i="7"/>
  <c r="CO77" i="7"/>
  <c r="DC77" i="7"/>
  <c r="M77" i="7"/>
  <c r="AB77" i="7"/>
  <c r="AR77" i="7"/>
  <c r="BV77" i="7"/>
  <c r="CK77" i="7"/>
  <c r="CY77" i="7"/>
  <c r="BF77" i="7"/>
  <c r="I77" i="7"/>
  <c r="X77" i="7"/>
  <c r="AN77" i="7"/>
  <c r="BP77" i="7"/>
  <c r="CG77" i="7"/>
  <c r="CU77" i="7"/>
  <c r="Q76" i="7"/>
  <c r="AF76" i="7"/>
  <c r="AV76" i="7"/>
  <c r="CA76" i="7"/>
  <c r="CO76" i="7"/>
  <c r="DC76" i="7"/>
  <c r="BF76" i="7"/>
  <c r="M76" i="7"/>
  <c r="AB76" i="7"/>
  <c r="AR76" i="7"/>
  <c r="BV76" i="7"/>
  <c r="CK76" i="7"/>
  <c r="CY76" i="7"/>
  <c r="I76" i="7"/>
  <c r="X76" i="7"/>
  <c r="AN76" i="7"/>
  <c r="BP76" i="7"/>
  <c r="CG76" i="7"/>
  <c r="CU76" i="7"/>
  <c r="CA75" i="7"/>
  <c r="AF75" i="7"/>
  <c r="DC75" i="7"/>
  <c r="Q75" i="7"/>
  <c r="AV75" i="7"/>
  <c r="CO75" i="7"/>
  <c r="BV75" i="7"/>
  <c r="M75" i="7"/>
  <c r="AR75" i="7"/>
  <c r="CY75" i="7"/>
  <c r="AB75" i="7"/>
  <c r="BF75" i="7"/>
  <c r="CK75" i="7"/>
  <c r="BP75" i="7"/>
  <c r="CG75" i="7"/>
  <c r="X75" i="7"/>
  <c r="CU75" i="7"/>
  <c r="I75" i="7"/>
  <c r="AN75" i="7"/>
  <c r="Q74" i="7"/>
  <c r="AF74" i="7"/>
  <c r="AV74" i="7"/>
  <c r="CA74" i="7"/>
  <c r="CO74" i="7"/>
  <c r="DC74" i="7"/>
  <c r="M74" i="7"/>
  <c r="AB74" i="7"/>
  <c r="AR74" i="7"/>
  <c r="BV74" i="7"/>
  <c r="CK74" i="7"/>
  <c r="BF74" i="7"/>
  <c r="CY74" i="7"/>
  <c r="I74" i="7"/>
  <c r="X74" i="7"/>
  <c r="AN74" i="7"/>
  <c r="BP74" i="7"/>
  <c r="CG74" i="7"/>
  <c r="CU74" i="7"/>
  <c r="Q73" i="7"/>
  <c r="AF73" i="7"/>
  <c r="AV73" i="7"/>
  <c r="CA73" i="7"/>
  <c r="CO73" i="7"/>
  <c r="DC73" i="7"/>
  <c r="BF73" i="7"/>
  <c r="M73" i="7"/>
  <c r="AB73" i="7"/>
  <c r="AR73" i="7"/>
  <c r="BV73" i="7"/>
  <c r="CK73" i="7"/>
  <c r="CY73" i="7"/>
  <c r="I73" i="7"/>
  <c r="X73" i="7"/>
  <c r="AN73" i="7"/>
  <c r="BP73" i="7"/>
  <c r="CG73" i="7"/>
  <c r="CU73" i="7"/>
  <c r="CA72" i="7"/>
  <c r="CO72" i="7"/>
  <c r="DC72" i="7"/>
  <c r="Q72" i="7"/>
  <c r="AF72" i="7"/>
  <c r="AV72" i="7"/>
  <c r="BV72" i="7"/>
  <c r="CK72" i="7"/>
  <c r="CY72" i="7"/>
  <c r="BF72" i="7"/>
  <c r="M72" i="7"/>
  <c r="AB72" i="7"/>
  <c r="AR72" i="7"/>
  <c r="BP72" i="7"/>
  <c r="CG72" i="7"/>
  <c r="CU72" i="7"/>
  <c r="I72" i="7"/>
  <c r="X72" i="7"/>
  <c r="AN72" i="7"/>
  <c r="Q71" i="7"/>
  <c r="AF71" i="7"/>
  <c r="AV71" i="7"/>
  <c r="CA71" i="7"/>
  <c r="CO71" i="7"/>
  <c r="DC71" i="7"/>
  <c r="BF71" i="7"/>
  <c r="M71" i="7"/>
  <c r="AB71" i="7"/>
  <c r="AR71" i="7"/>
  <c r="BV71" i="7"/>
  <c r="CK71" i="7"/>
  <c r="CY71" i="7"/>
  <c r="I71" i="7"/>
  <c r="X71" i="7"/>
  <c r="AN71" i="7"/>
  <c r="BP71" i="7"/>
  <c r="CG71" i="7"/>
  <c r="CU71" i="7"/>
  <c r="CA70" i="7"/>
  <c r="CO70" i="7"/>
  <c r="DC70" i="7"/>
  <c r="Q70" i="7"/>
  <c r="AF70" i="7"/>
  <c r="AV70" i="7"/>
  <c r="BV70" i="7"/>
  <c r="CK70" i="7"/>
  <c r="CY70" i="7"/>
  <c r="BF70" i="7"/>
  <c r="M70" i="7"/>
  <c r="AB70" i="7"/>
  <c r="AR70" i="7"/>
  <c r="BP70" i="7"/>
  <c r="CG70" i="7"/>
  <c r="CU70" i="7"/>
  <c r="I70" i="7"/>
  <c r="X70" i="7"/>
  <c r="AN70" i="7"/>
  <c r="Q69" i="7"/>
  <c r="AF69" i="7"/>
  <c r="AV69" i="7"/>
  <c r="CA69" i="7"/>
  <c r="CO69" i="7"/>
  <c r="DC69" i="7"/>
  <c r="M69" i="7"/>
  <c r="AB69" i="7"/>
  <c r="AR69" i="7"/>
  <c r="BV69" i="7"/>
  <c r="CK69" i="7"/>
  <c r="CY69" i="7"/>
  <c r="BF69" i="7"/>
  <c r="I69" i="7"/>
  <c r="X69" i="7"/>
  <c r="AN69" i="7"/>
  <c r="BP69" i="7"/>
  <c r="CG69" i="7"/>
  <c r="CU69" i="7"/>
  <c r="Q68" i="7"/>
  <c r="AF68" i="7"/>
  <c r="AV68" i="7"/>
  <c r="CA68" i="7"/>
  <c r="CO68" i="7"/>
  <c r="DC68" i="7"/>
  <c r="BF68" i="7"/>
  <c r="M68" i="7"/>
  <c r="AB68" i="7"/>
  <c r="AR68" i="7"/>
  <c r="BV68" i="7"/>
  <c r="CK68" i="7"/>
  <c r="CY68" i="7"/>
  <c r="I68" i="7"/>
  <c r="X68" i="7"/>
  <c r="AN68" i="7"/>
  <c r="BP68" i="7"/>
  <c r="CG68" i="7"/>
  <c r="CU68" i="7"/>
  <c r="Q67" i="7"/>
  <c r="AF67" i="7"/>
  <c r="AV67" i="7"/>
  <c r="CA67" i="7"/>
  <c r="CO67" i="7"/>
  <c r="DC67" i="7"/>
  <c r="BF67" i="7"/>
  <c r="M67" i="7"/>
  <c r="AB67" i="7"/>
  <c r="AR67" i="7"/>
  <c r="BV67" i="7"/>
  <c r="CK67" i="7"/>
  <c r="CY67" i="7"/>
  <c r="I67" i="7"/>
  <c r="X67" i="7"/>
  <c r="AN67" i="7"/>
  <c r="BP67" i="7"/>
  <c r="CG67" i="7"/>
  <c r="CU67" i="7"/>
  <c r="Q66" i="7"/>
  <c r="AF66" i="7"/>
  <c r="AV66" i="7"/>
  <c r="CA66" i="7"/>
  <c r="CO66" i="7"/>
  <c r="DC66" i="7"/>
  <c r="M66" i="7"/>
  <c r="AB66" i="7"/>
  <c r="AR66" i="7"/>
  <c r="BV66" i="7"/>
  <c r="CK66" i="7"/>
  <c r="CY66" i="7"/>
  <c r="BF66" i="7"/>
  <c r="I66" i="7"/>
  <c r="X66" i="7"/>
  <c r="AN66" i="7"/>
  <c r="BP66" i="7"/>
  <c r="CG66" i="7"/>
  <c r="CU66" i="7"/>
  <c r="Q65" i="7"/>
  <c r="AF65" i="7"/>
  <c r="AV65" i="7"/>
  <c r="CA65" i="7"/>
  <c r="CO65" i="7"/>
  <c r="DC65" i="7"/>
  <c r="BF65" i="7"/>
  <c r="M65" i="7"/>
  <c r="AB65" i="7"/>
  <c r="AR65" i="7"/>
  <c r="BV65" i="7"/>
  <c r="CK65" i="7"/>
  <c r="CY65" i="7"/>
  <c r="I65" i="7"/>
  <c r="X65" i="7"/>
  <c r="AN65" i="7"/>
  <c r="BP65" i="7"/>
  <c r="CG65" i="7"/>
  <c r="CU65" i="7"/>
  <c r="CA64" i="7"/>
  <c r="CO64" i="7"/>
  <c r="DC64" i="7"/>
  <c r="Q64" i="7"/>
  <c r="AF64" i="7"/>
  <c r="AV64" i="7"/>
  <c r="BV64" i="7"/>
  <c r="CK64" i="7"/>
  <c r="CY64" i="7"/>
  <c r="BF64" i="7"/>
  <c r="M64" i="7"/>
  <c r="AB64" i="7"/>
  <c r="AR64" i="7"/>
  <c r="BP64" i="7"/>
  <c r="CG64" i="7"/>
  <c r="CU64" i="7"/>
  <c r="I64" i="7"/>
  <c r="X64" i="7"/>
  <c r="AN64" i="7"/>
  <c r="Q63" i="7"/>
  <c r="AF63" i="7"/>
  <c r="AV63" i="7"/>
  <c r="CA63" i="7"/>
  <c r="CO63" i="7"/>
  <c r="DC63" i="7"/>
  <c r="BF63" i="7"/>
  <c r="M63" i="7"/>
  <c r="AB63" i="7"/>
  <c r="AR63" i="7"/>
  <c r="BV63" i="7"/>
  <c r="CK63" i="7"/>
  <c r="CY63" i="7"/>
  <c r="I63" i="7"/>
  <c r="X63" i="7"/>
  <c r="AN63" i="7"/>
  <c r="BP63" i="7"/>
  <c r="CG63" i="7"/>
  <c r="CU63" i="7"/>
  <c r="CA62" i="7"/>
  <c r="CO62" i="7"/>
  <c r="DC62" i="7"/>
  <c r="Q62" i="7"/>
  <c r="AF62" i="7"/>
  <c r="AV62" i="7"/>
  <c r="BV62" i="7"/>
  <c r="CK62" i="7"/>
  <c r="CY62" i="7"/>
  <c r="BF62" i="7"/>
  <c r="M62" i="7"/>
  <c r="AB62" i="7"/>
  <c r="AR62" i="7"/>
  <c r="BP62" i="7"/>
  <c r="CG62" i="7"/>
  <c r="CU62" i="7"/>
  <c r="I62" i="7"/>
  <c r="X62" i="7"/>
  <c r="AN62" i="7"/>
  <c r="Q61" i="7"/>
  <c r="AF61" i="7"/>
  <c r="AV61" i="7"/>
  <c r="CA61" i="7"/>
  <c r="CO61" i="7"/>
  <c r="DC61" i="7"/>
  <c r="BF61" i="7"/>
  <c r="M61" i="7"/>
  <c r="AB61" i="7"/>
  <c r="AR61" i="7"/>
  <c r="BV61" i="7"/>
  <c r="CK61" i="7"/>
  <c r="CY61" i="7"/>
  <c r="I61" i="7"/>
  <c r="X61" i="7"/>
  <c r="AN61" i="7"/>
  <c r="BP61" i="7"/>
  <c r="CG61" i="7"/>
  <c r="CU61" i="7"/>
  <c r="CA60" i="7"/>
  <c r="CO60" i="7"/>
  <c r="DC60" i="7"/>
  <c r="Q60" i="7"/>
  <c r="AF60" i="7"/>
  <c r="AV60" i="7"/>
  <c r="BV60" i="7"/>
  <c r="CK60" i="7"/>
  <c r="CY60" i="7"/>
  <c r="BF60" i="7"/>
  <c r="M60" i="7"/>
  <c r="AB60" i="7"/>
  <c r="AR60" i="7"/>
  <c r="BP60" i="7"/>
  <c r="CG60" i="7"/>
  <c r="CU60" i="7"/>
  <c r="I60" i="7"/>
  <c r="X60" i="7"/>
  <c r="AN60" i="7"/>
  <c r="AF59" i="7"/>
  <c r="AV59" i="7"/>
  <c r="Q59" i="7"/>
  <c r="CA59" i="7"/>
  <c r="CO59" i="7"/>
  <c r="DC59" i="7"/>
  <c r="BF59" i="7"/>
  <c r="AB59" i="7"/>
  <c r="AR59" i="7"/>
  <c r="BV59" i="7"/>
  <c r="CK59" i="7"/>
  <c r="CY59" i="7"/>
  <c r="M59" i="7"/>
  <c r="I59" i="7"/>
  <c r="X59" i="7"/>
  <c r="AN59" i="7"/>
  <c r="BP59" i="7"/>
  <c r="CG59" i="7"/>
  <c r="CU59" i="7"/>
  <c r="Q58" i="7"/>
  <c r="AF58" i="7"/>
  <c r="AV58" i="7"/>
  <c r="CA58" i="7"/>
  <c r="DC58" i="7"/>
  <c r="CO58" i="7"/>
  <c r="M58" i="7"/>
  <c r="AB58" i="7"/>
  <c r="AR58" i="7"/>
  <c r="BF58" i="7"/>
  <c r="CK58" i="7"/>
  <c r="BV58" i="7"/>
  <c r="CY58" i="7"/>
  <c r="I58" i="7"/>
  <c r="X58" i="7"/>
  <c r="AN58" i="7"/>
  <c r="BP58" i="7"/>
  <c r="CU58" i="7"/>
  <c r="CG58" i="7"/>
  <c r="Q57" i="7"/>
  <c r="AF57" i="7"/>
  <c r="AV57" i="7"/>
  <c r="CA57" i="7"/>
  <c r="CO57" i="7"/>
  <c r="DC57" i="7"/>
  <c r="BF57" i="7"/>
  <c r="M57" i="7"/>
  <c r="AB57" i="7"/>
  <c r="AR57" i="7"/>
  <c r="BV57" i="7"/>
  <c r="CK57" i="7"/>
  <c r="CY57" i="7"/>
  <c r="I57" i="7"/>
  <c r="X57" i="7"/>
  <c r="AN57" i="7"/>
  <c r="BP57" i="7"/>
  <c r="CG57" i="7"/>
  <c r="CU57" i="7"/>
  <c r="CA56" i="7"/>
  <c r="CO56" i="7"/>
  <c r="DC56" i="7"/>
  <c r="Q56" i="7"/>
  <c r="AF56" i="7"/>
  <c r="AV56" i="7"/>
  <c r="BV56" i="7"/>
  <c r="CK56" i="7"/>
  <c r="CY56" i="7"/>
  <c r="BF56" i="7"/>
  <c r="M56" i="7"/>
  <c r="AB56" i="7"/>
  <c r="AR56" i="7"/>
  <c r="BP56" i="7"/>
  <c r="CG56" i="7"/>
  <c r="CU56" i="7"/>
  <c r="I56" i="7"/>
  <c r="X56" i="7"/>
  <c r="AN56" i="7"/>
  <c r="Q55" i="7"/>
  <c r="AF55" i="7"/>
  <c r="AV55" i="7"/>
  <c r="CA55" i="7"/>
  <c r="CO55" i="7"/>
  <c r="DC55" i="7"/>
  <c r="BF55" i="7"/>
  <c r="M55" i="7"/>
  <c r="AB55" i="7"/>
  <c r="AR55" i="7"/>
  <c r="BV55" i="7"/>
  <c r="CK55" i="7"/>
  <c r="CY55" i="7"/>
  <c r="I55" i="7"/>
  <c r="X55" i="7"/>
  <c r="AN55" i="7"/>
  <c r="BP55" i="7"/>
  <c r="CG55" i="7"/>
  <c r="CU55" i="7"/>
  <c r="CA54" i="7"/>
  <c r="CO54" i="7"/>
  <c r="DC54" i="7"/>
  <c r="Q54" i="7"/>
  <c r="AF54" i="7"/>
  <c r="AV54" i="7"/>
  <c r="BV54" i="7"/>
  <c r="CK54" i="7"/>
  <c r="CY54" i="7"/>
  <c r="BF54" i="7"/>
  <c r="M54" i="7"/>
  <c r="AB54" i="7"/>
  <c r="AR54" i="7"/>
  <c r="BP54" i="7"/>
  <c r="CG54" i="7"/>
  <c r="CU54" i="7"/>
  <c r="I54" i="7"/>
  <c r="X54" i="7"/>
  <c r="AN54" i="7"/>
  <c r="Q53" i="7"/>
  <c r="AF53" i="7"/>
  <c r="AV53" i="7"/>
  <c r="CA53" i="7"/>
  <c r="CO53" i="7"/>
  <c r="DC53" i="7"/>
  <c r="BF53" i="7"/>
  <c r="M53" i="7"/>
  <c r="AB53" i="7"/>
  <c r="AR53" i="7"/>
  <c r="BV53" i="7"/>
  <c r="CK53" i="7"/>
  <c r="CY53" i="7"/>
  <c r="I53" i="7"/>
  <c r="X53" i="7"/>
  <c r="AN53" i="7"/>
  <c r="BP53" i="7"/>
  <c r="CG53" i="7"/>
  <c r="CU53" i="7"/>
  <c r="CA52" i="7"/>
  <c r="CO52" i="7"/>
  <c r="DC52" i="7"/>
  <c r="Q52" i="7"/>
  <c r="AF52" i="7"/>
  <c r="AV52" i="7"/>
  <c r="BV52" i="7"/>
  <c r="CK52" i="7"/>
  <c r="CY52" i="7"/>
  <c r="BF52" i="7"/>
  <c r="M52" i="7"/>
  <c r="AB52" i="7"/>
  <c r="AR52" i="7"/>
  <c r="BP52" i="7"/>
  <c r="CG52" i="7"/>
  <c r="CU52" i="7"/>
  <c r="I52" i="7"/>
  <c r="X52" i="7"/>
  <c r="AN52" i="7"/>
  <c r="Q51" i="7"/>
  <c r="AF51" i="7"/>
  <c r="AV51" i="7"/>
  <c r="CA51" i="7"/>
  <c r="CO51" i="7"/>
  <c r="DC51" i="7"/>
  <c r="BF51" i="7"/>
  <c r="M51" i="7"/>
  <c r="AB51" i="7"/>
  <c r="AR51" i="7"/>
  <c r="BV51" i="7"/>
  <c r="CK51" i="7"/>
  <c r="CY51" i="7"/>
  <c r="I51" i="7"/>
  <c r="X51" i="7"/>
  <c r="AN51" i="7"/>
  <c r="BP51" i="7"/>
  <c r="CG51" i="7"/>
  <c r="CU51" i="7"/>
  <c r="CA50" i="7"/>
  <c r="CO50" i="7"/>
  <c r="DC50" i="7"/>
  <c r="Q50" i="7"/>
  <c r="AF50" i="7"/>
  <c r="AV50" i="7"/>
  <c r="BV50" i="7"/>
  <c r="CK50" i="7"/>
  <c r="CY50" i="7"/>
  <c r="BF50" i="7"/>
  <c r="M50" i="7"/>
  <c r="AB50" i="7"/>
  <c r="AR50" i="7"/>
  <c r="BP50" i="7"/>
  <c r="CG50" i="7"/>
  <c r="CU50" i="7"/>
  <c r="I50" i="7"/>
  <c r="X50" i="7"/>
  <c r="AN50" i="7"/>
  <c r="CA49" i="7"/>
  <c r="CO49" i="7"/>
  <c r="Q49" i="7"/>
  <c r="AF49" i="7"/>
  <c r="AV49" i="7"/>
  <c r="DC49" i="7"/>
  <c r="BV49" i="7"/>
  <c r="CK49" i="7"/>
  <c r="CY49" i="7"/>
  <c r="M49" i="7"/>
  <c r="AB49" i="7"/>
  <c r="AR49" i="7"/>
  <c r="BF49" i="7"/>
  <c r="BP49" i="7"/>
  <c r="CG49" i="7"/>
  <c r="CU49" i="7"/>
  <c r="I49" i="7"/>
  <c r="X49" i="7"/>
  <c r="AN49" i="7"/>
  <c r="Q48" i="7"/>
  <c r="AF48" i="7"/>
  <c r="AV48" i="7"/>
  <c r="CA48" i="7"/>
  <c r="DC48" i="7"/>
  <c r="CO48" i="7"/>
  <c r="BF48" i="7"/>
  <c r="M48" i="7"/>
  <c r="AB48" i="7"/>
  <c r="AR48" i="7"/>
  <c r="CK48" i="7"/>
  <c r="BV48" i="7"/>
  <c r="CY48" i="7"/>
  <c r="I48" i="7"/>
  <c r="X48" i="7"/>
  <c r="AN48" i="7"/>
  <c r="BP48" i="7"/>
  <c r="CU48" i="7"/>
  <c r="CG48" i="7"/>
  <c r="CA47" i="7"/>
  <c r="CO47" i="7"/>
  <c r="DC47" i="7"/>
  <c r="Q47" i="7"/>
  <c r="AF47" i="7"/>
  <c r="AV47" i="7"/>
  <c r="BV47" i="7"/>
  <c r="CK47" i="7"/>
  <c r="CY47" i="7"/>
  <c r="BF47" i="7"/>
  <c r="M47" i="7"/>
  <c r="AB47" i="7"/>
  <c r="AR47" i="7"/>
  <c r="BP47" i="7"/>
  <c r="CG47" i="7"/>
  <c r="CU47" i="7"/>
  <c r="I47" i="7"/>
  <c r="X47" i="7"/>
  <c r="AN47" i="7"/>
  <c r="Q46" i="7"/>
  <c r="AF46" i="7"/>
  <c r="AV46" i="7"/>
  <c r="CA46" i="7"/>
  <c r="CO46" i="7"/>
  <c r="DC46" i="7"/>
  <c r="BF46" i="7"/>
  <c r="M46" i="7"/>
  <c r="AB46" i="7"/>
  <c r="AR46" i="7"/>
  <c r="BV46" i="7"/>
  <c r="CK46" i="7"/>
  <c r="CY46" i="7"/>
  <c r="I46" i="7"/>
  <c r="X46" i="7"/>
  <c r="AN46" i="7"/>
  <c r="BP46" i="7"/>
  <c r="CG46" i="7"/>
  <c r="CU46" i="7"/>
  <c r="CA45" i="7"/>
  <c r="CO45" i="7"/>
  <c r="DC45" i="7"/>
  <c r="Q45" i="7"/>
  <c r="AF45" i="7"/>
  <c r="AV45" i="7"/>
  <c r="BV45" i="7"/>
  <c r="CK45" i="7"/>
  <c r="CY45" i="7"/>
  <c r="BF45" i="7"/>
  <c r="M45" i="7"/>
  <c r="AB45" i="7"/>
  <c r="AR45" i="7"/>
  <c r="BP45" i="7"/>
  <c r="CG45" i="7"/>
  <c r="CU45" i="7"/>
  <c r="I45" i="7"/>
  <c r="X45" i="7"/>
  <c r="AN45" i="7"/>
  <c r="Q44" i="7"/>
  <c r="AF44" i="7"/>
  <c r="AV44" i="7"/>
  <c r="CA44" i="7"/>
  <c r="CO44" i="7"/>
  <c r="DC44" i="7"/>
  <c r="BF44" i="7"/>
  <c r="M44" i="7"/>
  <c r="AB44" i="7"/>
  <c r="AR44" i="7"/>
  <c r="BV44" i="7"/>
  <c r="CK44" i="7"/>
  <c r="CY44" i="7"/>
  <c r="I44" i="7"/>
  <c r="X44" i="7"/>
  <c r="AN44" i="7"/>
  <c r="BP44" i="7"/>
  <c r="CG44" i="7"/>
  <c r="CU44" i="7"/>
  <c r="CA43" i="7"/>
  <c r="CO43" i="7"/>
  <c r="DC43" i="7"/>
  <c r="Q43" i="7"/>
  <c r="AF43" i="7"/>
  <c r="AV43" i="7"/>
  <c r="BV43" i="7"/>
  <c r="CK43" i="7"/>
  <c r="CY43" i="7"/>
  <c r="BF43" i="7"/>
  <c r="M43" i="7"/>
  <c r="AB43" i="7"/>
  <c r="AR43" i="7"/>
  <c r="BP43" i="7"/>
  <c r="CG43" i="7"/>
  <c r="CU43" i="7"/>
  <c r="I43" i="7"/>
  <c r="X43" i="7"/>
  <c r="AN43" i="7"/>
  <c r="Q42" i="7"/>
  <c r="AF42" i="7"/>
  <c r="AV42" i="7"/>
  <c r="CA42" i="7"/>
  <c r="CO42" i="7"/>
  <c r="DC42" i="7"/>
  <c r="BF42" i="7"/>
  <c r="M42" i="7"/>
  <c r="AB42" i="7"/>
  <c r="AR42" i="7"/>
  <c r="BV42" i="7"/>
  <c r="CK42" i="7"/>
  <c r="CY42" i="7"/>
  <c r="I42" i="7"/>
  <c r="X42" i="7"/>
  <c r="AN42" i="7"/>
  <c r="BP42" i="7"/>
  <c r="CG42" i="7"/>
  <c r="CU42" i="7"/>
  <c r="CA41" i="7"/>
  <c r="CO41" i="7"/>
  <c r="DC41" i="7"/>
  <c r="Q41" i="7"/>
  <c r="AF41" i="7"/>
  <c r="AV41" i="7"/>
  <c r="BV41" i="7"/>
  <c r="CK41" i="7"/>
  <c r="CY41" i="7"/>
  <c r="BF41" i="7"/>
  <c r="M41" i="7"/>
  <c r="AB41" i="7"/>
  <c r="AR41" i="7"/>
  <c r="BP41" i="7"/>
  <c r="CG41" i="7"/>
  <c r="CU41" i="7"/>
  <c r="I41" i="7"/>
  <c r="X41" i="7"/>
  <c r="AN41" i="7"/>
  <c r="Q40" i="7"/>
  <c r="AF40" i="7"/>
  <c r="AV40" i="7"/>
  <c r="CA40" i="7"/>
  <c r="CO40" i="7"/>
  <c r="DC40" i="7"/>
  <c r="M40" i="7"/>
  <c r="AB40" i="7"/>
  <c r="AR40" i="7"/>
  <c r="BF40" i="7"/>
  <c r="BV40" i="7"/>
  <c r="CK40" i="7"/>
  <c r="CY40" i="7"/>
  <c r="I40" i="7"/>
  <c r="X40" i="7"/>
  <c r="AN40" i="7"/>
  <c r="BP40" i="7"/>
  <c r="CG40" i="7"/>
  <c r="CU40" i="7"/>
  <c r="CA39" i="7"/>
  <c r="CO39" i="7"/>
  <c r="DC39" i="7"/>
  <c r="AF39" i="7"/>
  <c r="Q39" i="7"/>
  <c r="AV39" i="7"/>
  <c r="BV39" i="7"/>
  <c r="CK39" i="7"/>
  <c r="CY39" i="7"/>
  <c r="M39" i="7"/>
  <c r="AR39" i="7"/>
  <c r="AB39" i="7"/>
  <c r="BF39" i="7"/>
  <c r="I39" i="7"/>
  <c r="BP39" i="7"/>
  <c r="CG39" i="7"/>
  <c r="CU39" i="7"/>
  <c r="X39" i="7"/>
  <c r="AN39" i="7"/>
  <c r="Q38" i="7"/>
  <c r="AF38" i="7"/>
  <c r="AV38" i="7"/>
  <c r="CA38" i="7"/>
  <c r="CO38" i="7"/>
  <c r="DC38" i="7"/>
  <c r="M38" i="7"/>
  <c r="AB38" i="7"/>
  <c r="AR38" i="7"/>
  <c r="BV38" i="7"/>
  <c r="CK38" i="7"/>
  <c r="CY38" i="7"/>
  <c r="BF38" i="7"/>
  <c r="I38" i="7"/>
  <c r="X38" i="7"/>
  <c r="AN38" i="7"/>
  <c r="BP38" i="7"/>
  <c r="CG38" i="7"/>
  <c r="CU38" i="7"/>
  <c r="Q37" i="7"/>
  <c r="AF37" i="7"/>
  <c r="AV37" i="7"/>
  <c r="CA37" i="7"/>
  <c r="CO37" i="7"/>
  <c r="DC37" i="7"/>
  <c r="BF37" i="7"/>
  <c r="M37" i="7"/>
  <c r="AB37" i="7"/>
  <c r="AR37" i="7"/>
  <c r="BV37" i="7"/>
  <c r="CK37" i="7"/>
  <c r="CY37" i="7"/>
  <c r="I37" i="7"/>
  <c r="X37" i="7"/>
  <c r="AN37" i="7"/>
  <c r="BP37" i="7"/>
  <c r="CG37" i="7"/>
  <c r="CU37" i="7"/>
  <c r="CA36" i="7"/>
  <c r="CO36" i="7"/>
  <c r="DC36" i="7"/>
  <c r="Q36" i="7"/>
  <c r="AF36" i="7"/>
  <c r="AV36" i="7"/>
  <c r="BV36" i="7"/>
  <c r="CK36" i="7"/>
  <c r="CY36" i="7"/>
  <c r="BF36" i="7"/>
  <c r="M36" i="7"/>
  <c r="AB36" i="7"/>
  <c r="AR36" i="7"/>
  <c r="BP36" i="7"/>
  <c r="CG36" i="7"/>
  <c r="CU36" i="7"/>
  <c r="I36" i="7"/>
  <c r="X36" i="7"/>
  <c r="AN36" i="7"/>
  <c r="Q35" i="7"/>
  <c r="AF35" i="7"/>
  <c r="AV35" i="7"/>
  <c r="CA35" i="7"/>
  <c r="CO35" i="7"/>
  <c r="DC35" i="7"/>
  <c r="BF35" i="7"/>
  <c r="M35" i="7"/>
  <c r="AB35" i="7"/>
  <c r="AR35" i="7"/>
  <c r="BV35" i="7"/>
  <c r="CK35" i="7"/>
  <c r="CY35" i="7"/>
  <c r="I35" i="7"/>
  <c r="X35" i="7"/>
  <c r="AN35" i="7"/>
  <c r="BP35" i="7"/>
  <c r="CG35" i="7"/>
  <c r="CU35" i="7"/>
  <c r="CA34" i="7"/>
  <c r="CO34" i="7"/>
  <c r="DC34" i="7"/>
  <c r="Q34" i="7"/>
  <c r="AF34" i="7"/>
  <c r="AV34" i="7"/>
  <c r="BV34" i="7"/>
  <c r="CK34" i="7"/>
  <c r="CY34" i="7"/>
  <c r="BF34" i="7"/>
  <c r="M34" i="7"/>
  <c r="AB34" i="7"/>
  <c r="AR34" i="7"/>
  <c r="BP34" i="7"/>
  <c r="CG34" i="7"/>
  <c r="CU34" i="7"/>
  <c r="I34" i="7"/>
  <c r="X34" i="7"/>
  <c r="AN34" i="7"/>
  <c r="Q33" i="7"/>
  <c r="AF33" i="7"/>
  <c r="AV33" i="7"/>
  <c r="CA33" i="7"/>
  <c r="CO33" i="7"/>
  <c r="DC33" i="7"/>
  <c r="M33" i="7"/>
  <c r="AB33" i="7"/>
  <c r="AR33" i="7"/>
  <c r="BV33" i="7"/>
  <c r="CK33" i="7"/>
  <c r="CY33" i="7"/>
  <c r="BF33" i="7"/>
  <c r="I33" i="7"/>
  <c r="X33" i="7"/>
  <c r="AN33" i="7"/>
  <c r="BP33" i="7"/>
  <c r="CG33" i="7"/>
  <c r="CU33" i="7"/>
  <c r="Q32" i="7"/>
  <c r="AF32" i="7"/>
  <c r="AV32" i="7"/>
  <c r="CA32" i="7"/>
  <c r="CO32" i="7"/>
  <c r="DC32" i="7"/>
  <c r="M32" i="7"/>
  <c r="AB32" i="7"/>
  <c r="AR32" i="7"/>
  <c r="BV32" i="7"/>
  <c r="CK32" i="7"/>
  <c r="CY32" i="7"/>
  <c r="BF32" i="7"/>
  <c r="I32" i="7"/>
  <c r="X32" i="7"/>
  <c r="AN32" i="7"/>
  <c r="BP32" i="7"/>
  <c r="CG32" i="7"/>
  <c r="CU32" i="7"/>
  <c r="CA31" i="7"/>
  <c r="CO31" i="7"/>
  <c r="DC31" i="7"/>
  <c r="Q31" i="7"/>
  <c r="AF31" i="7"/>
  <c r="AV31" i="7"/>
  <c r="BV31" i="7"/>
  <c r="CK31" i="7"/>
  <c r="CY31" i="7"/>
  <c r="M31" i="7"/>
  <c r="AB31" i="7"/>
  <c r="AR31" i="7"/>
  <c r="BF31" i="7"/>
  <c r="BP31" i="7"/>
  <c r="CG31" i="7"/>
  <c r="CU31" i="7"/>
  <c r="I31" i="7"/>
  <c r="X31" i="7"/>
  <c r="AN31" i="7"/>
  <c r="Q30" i="7"/>
  <c r="AF30" i="7"/>
  <c r="AV30" i="7"/>
  <c r="CA30" i="7"/>
  <c r="CO30" i="7"/>
  <c r="DC30" i="7"/>
  <c r="BF30" i="7"/>
  <c r="M30" i="7"/>
  <c r="AB30" i="7"/>
  <c r="AR30" i="7"/>
  <c r="BV30" i="7"/>
  <c r="CK30" i="7"/>
  <c r="CY30" i="7"/>
  <c r="I30" i="7"/>
  <c r="X30" i="7"/>
  <c r="AN30" i="7"/>
  <c r="BP30" i="7"/>
  <c r="CG30" i="7"/>
  <c r="CU30" i="7"/>
  <c r="CA29" i="7"/>
  <c r="CO29" i="7"/>
  <c r="DC29" i="7"/>
  <c r="Q29" i="7"/>
  <c r="AF29" i="7"/>
  <c r="AV29" i="7"/>
  <c r="BV29" i="7"/>
  <c r="CK29" i="7"/>
  <c r="CY29" i="7"/>
  <c r="BF29" i="7"/>
  <c r="M29" i="7"/>
  <c r="AB29" i="7"/>
  <c r="AR29" i="7"/>
  <c r="BP29" i="7"/>
  <c r="CG29" i="7"/>
  <c r="CU29" i="7"/>
  <c r="I29" i="7"/>
  <c r="X29" i="7"/>
  <c r="AN29" i="7"/>
  <c r="Q28" i="7"/>
  <c r="AF28" i="7"/>
  <c r="AV28" i="7"/>
  <c r="CA28" i="7"/>
  <c r="CO28" i="7"/>
  <c r="DC28" i="7"/>
  <c r="BF28" i="7"/>
  <c r="M28" i="7"/>
  <c r="AB28" i="7"/>
  <c r="AR28" i="7"/>
  <c r="BV28" i="7"/>
  <c r="CK28" i="7"/>
  <c r="CY28" i="7"/>
  <c r="I28" i="7"/>
  <c r="X28" i="7"/>
  <c r="AN28" i="7"/>
  <c r="BP28" i="7"/>
  <c r="CG28" i="7"/>
  <c r="CU28" i="7"/>
  <c r="CA27" i="7"/>
  <c r="CO27" i="7"/>
  <c r="DC27" i="7"/>
  <c r="Q27" i="7"/>
  <c r="AF27" i="7"/>
  <c r="AV27" i="7"/>
  <c r="BV27" i="7"/>
  <c r="CK27" i="7"/>
  <c r="CY27" i="7"/>
  <c r="BF27" i="7"/>
  <c r="M27" i="7"/>
  <c r="AB27" i="7"/>
  <c r="AR27" i="7"/>
  <c r="BP27" i="7"/>
  <c r="CG27" i="7"/>
  <c r="CU27" i="7"/>
  <c r="I27" i="7"/>
  <c r="X27" i="7"/>
  <c r="AN27" i="7"/>
  <c r="Q26" i="7"/>
  <c r="AF26" i="7"/>
  <c r="AV26" i="7"/>
  <c r="CA26" i="7"/>
  <c r="CO26" i="7"/>
  <c r="DC26" i="7"/>
  <c r="BF26" i="7"/>
  <c r="M26" i="7"/>
  <c r="AB26" i="7"/>
  <c r="AR26" i="7"/>
  <c r="BV26" i="7"/>
  <c r="CK26" i="7"/>
  <c r="CY26" i="7"/>
  <c r="I26" i="7"/>
  <c r="X26" i="7"/>
  <c r="AN26" i="7"/>
  <c r="BP26" i="7"/>
  <c r="CG26" i="7"/>
  <c r="CU26" i="7"/>
  <c r="Q25" i="7"/>
  <c r="AF25" i="7"/>
  <c r="AV25" i="7"/>
  <c r="CA25" i="7"/>
  <c r="CO25" i="7"/>
  <c r="DC25" i="7"/>
  <c r="BF25" i="7"/>
  <c r="M25" i="7"/>
  <c r="AB25" i="7"/>
  <c r="AR25" i="7"/>
  <c r="BV25" i="7"/>
  <c r="CK25" i="7"/>
  <c r="CY25" i="7"/>
  <c r="I25" i="7"/>
  <c r="X25" i="7"/>
  <c r="AN25" i="7"/>
  <c r="BP25" i="7"/>
  <c r="CG25" i="7"/>
  <c r="CU25" i="7"/>
  <c r="CA24" i="7"/>
  <c r="CO24" i="7"/>
  <c r="DC24" i="7"/>
  <c r="Q24" i="7"/>
  <c r="AF24" i="7"/>
  <c r="AV24" i="7"/>
  <c r="BV24" i="7"/>
  <c r="CK24" i="7"/>
  <c r="CY24" i="7"/>
  <c r="BF24" i="7"/>
  <c r="M24" i="7"/>
  <c r="AB24" i="7"/>
  <c r="AR24" i="7"/>
  <c r="BP24" i="7"/>
  <c r="CG24" i="7"/>
  <c r="CU24" i="7"/>
  <c r="I24" i="7"/>
  <c r="X24" i="7"/>
  <c r="AN24" i="7"/>
  <c r="Q23" i="7"/>
  <c r="AF23" i="7"/>
  <c r="AV23" i="7"/>
  <c r="CA23" i="7"/>
  <c r="CO23" i="7"/>
  <c r="DC23" i="7"/>
  <c r="M23" i="7"/>
  <c r="AB23" i="7"/>
  <c r="AR23" i="7"/>
  <c r="BF23" i="7"/>
  <c r="CK23" i="7"/>
  <c r="BV23" i="7"/>
  <c r="CY23" i="7"/>
  <c r="I23" i="7"/>
  <c r="X23" i="7"/>
  <c r="AN23" i="7"/>
  <c r="BP23" i="7"/>
  <c r="CU23" i="7"/>
  <c r="CG23" i="7"/>
  <c r="Q22" i="7"/>
  <c r="AF22" i="7"/>
  <c r="AV22" i="7"/>
  <c r="CA22" i="7"/>
  <c r="CO22" i="7"/>
  <c r="DC22" i="7"/>
  <c r="BF22" i="7"/>
  <c r="M22" i="7"/>
  <c r="AB22" i="7"/>
  <c r="AR22" i="7"/>
  <c r="BV22" i="7"/>
  <c r="CK22" i="7"/>
  <c r="CY22" i="7"/>
  <c r="I22" i="7"/>
  <c r="X22" i="7"/>
  <c r="AN22" i="7"/>
  <c r="BP22" i="7"/>
  <c r="CG22" i="7"/>
  <c r="CU22" i="7"/>
  <c r="AF21" i="7"/>
  <c r="AV21" i="7"/>
  <c r="Q21" i="7"/>
  <c r="CA21" i="7"/>
  <c r="CO21" i="7"/>
  <c r="DC21" i="7"/>
  <c r="AR21" i="7"/>
  <c r="AB21" i="7"/>
  <c r="BV21" i="7"/>
  <c r="CK21" i="7"/>
  <c r="CY21" i="7"/>
  <c r="M21" i="7"/>
  <c r="BF21" i="7"/>
  <c r="AN21" i="7"/>
  <c r="I21" i="7"/>
  <c r="BP21" i="7"/>
  <c r="CG21" i="7"/>
  <c r="CU21" i="7"/>
  <c r="X21" i="7"/>
  <c r="CA20" i="7"/>
  <c r="CO20" i="7"/>
  <c r="DC20" i="7"/>
  <c r="AF20" i="7"/>
  <c r="Q20" i="7"/>
  <c r="AV20" i="7"/>
  <c r="BV20" i="7"/>
  <c r="CK20" i="7"/>
  <c r="CY20" i="7"/>
  <c r="M20" i="7"/>
  <c r="AR20" i="7"/>
  <c r="AB20" i="7"/>
  <c r="BF20" i="7"/>
  <c r="BP20" i="7"/>
  <c r="CG20" i="7"/>
  <c r="CU20" i="7"/>
  <c r="X20" i="7"/>
  <c r="I20" i="7"/>
  <c r="AN20" i="7"/>
  <c r="Q19" i="7"/>
  <c r="AF19" i="7"/>
  <c r="AV19" i="7"/>
  <c r="CO19" i="7"/>
  <c r="CA19" i="7"/>
  <c r="DC19" i="7"/>
  <c r="M19" i="7"/>
  <c r="AB19" i="7"/>
  <c r="AR19" i="7"/>
  <c r="BF19" i="7"/>
  <c r="BV19" i="7"/>
  <c r="CY19" i="7"/>
  <c r="CK19" i="7"/>
  <c r="I19" i="7"/>
  <c r="X19" i="7"/>
  <c r="AN19" i="7"/>
  <c r="CG19" i="7"/>
  <c r="BP19" i="7"/>
  <c r="CU19" i="7"/>
  <c r="Q18" i="7"/>
  <c r="CO18" i="7"/>
  <c r="AF18" i="7"/>
  <c r="DC18" i="7"/>
  <c r="CA18" i="7"/>
  <c r="AV18" i="7"/>
  <c r="BF18" i="7"/>
  <c r="BV18" i="7"/>
  <c r="M18" i="7"/>
  <c r="CK18" i="7"/>
  <c r="AR18" i="7"/>
  <c r="AB18" i="7"/>
  <c r="CY18" i="7"/>
  <c r="AN18" i="7"/>
  <c r="BP18" i="7"/>
  <c r="I18" i="7"/>
  <c r="CG18" i="7"/>
  <c r="X18" i="7"/>
  <c r="CU18" i="7"/>
  <c r="Q16" i="7"/>
  <c r="AF16" i="7"/>
  <c r="AV16" i="7"/>
  <c r="CA16" i="7"/>
  <c r="CO16" i="7"/>
  <c r="DC16" i="7"/>
  <c r="M16" i="7"/>
  <c r="AB16" i="7"/>
  <c r="AR16" i="7"/>
  <c r="BV16" i="7"/>
  <c r="CK16" i="7"/>
  <c r="CY16" i="7"/>
  <c r="BF16" i="7"/>
  <c r="I16" i="7"/>
  <c r="X16" i="7"/>
  <c r="AN16" i="7"/>
  <c r="BP16" i="7"/>
  <c r="CG16" i="7"/>
  <c r="CU16" i="7"/>
  <c r="Q15" i="7"/>
  <c r="AF15" i="7"/>
  <c r="AV15" i="7"/>
  <c r="CA15" i="7"/>
  <c r="CO15" i="7"/>
  <c r="DC15" i="7"/>
  <c r="M15" i="7"/>
  <c r="AB15" i="7"/>
  <c r="AR15" i="7"/>
  <c r="BV15" i="7"/>
  <c r="CK15" i="7"/>
  <c r="CY15" i="7"/>
  <c r="BF15" i="7"/>
  <c r="I15" i="7"/>
  <c r="X15" i="7"/>
  <c r="AN15" i="7"/>
  <c r="BP15" i="7"/>
  <c r="CG15" i="7"/>
  <c r="CU15" i="7"/>
  <c r="Q14" i="7"/>
  <c r="AF14" i="7"/>
  <c r="AV14" i="7"/>
  <c r="CA14" i="7"/>
  <c r="CO14" i="7"/>
  <c r="DC14" i="7"/>
  <c r="M14" i="7"/>
  <c r="AB14" i="7"/>
  <c r="AR14" i="7"/>
  <c r="CY14" i="7"/>
  <c r="BV14" i="7"/>
  <c r="BF14" i="7"/>
  <c r="CK14" i="7"/>
  <c r="I14" i="7"/>
  <c r="X14" i="7"/>
  <c r="AN14" i="7"/>
  <c r="CG14" i="7"/>
  <c r="CU14" i="7"/>
  <c r="BP14" i="7"/>
  <c r="Q13" i="7"/>
  <c r="CO13" i="7"/>
  <c r="AF13" i="7"/>
  <c r="DC13" i="7"/>
  <c r="AV13" i="7"/>
  <c r="CA13" i="7"/>
  <c r="BF13" i="7"/>
  <c r="BV13" i="7"/>
  <c r="M13" i="7"/>
  <c r="CK13" i="7"/>
  <c r="AB13" i="7"/>
  <c r="CY13" i="7"/>
  <c r="AR13" i="7"/>
  <c r="AN13" i="7"/>
  <c r="BP13" i="7"/>
  <c r="I13" i="7"/>
  <c r="CG13" i="7"/>
  <c r="CU13" i="7"/>
  <c r="X13" i="7"/>
  <c r="BZ154" i="7"/>
  <c r="CN154" i="7"/>
  <c r="DB154" i="7"/>
  <c r="BI154" i="7"/>
  <c r="P154" i="7"/>
  <c r="AE154" i="7"/>
  <c r="AU154" i="7"/>
  <c r="BT154" i="7"/>
  <c r="CJ154" i="7"/>
  <c r="CX154" i="7"/>
  <c r="BE154" i="7"/>
  <c r="L154" i="7"/>
  <c r="AA154" i="7"/>
  <c r="AQ154" i="7"/>
  <c r="BO154" i="7"/>
  <c r="CF154" i="7"/>
  <c r="CT154" i="7"/>
  <c r="H154" i="7"/>
  <c r="W154" i="7"/>
  <c r="AM154" i="7"/>
  <c r="BI153" i="7"/>
  <c r="P153" i="7"/>
  <c r="AE153" i="7"/>
  <c r="AU153" i="7"/>
  <c r="BZ153" i="7"/>
  <c r="CN153" i="7"/>
  <c r="DB153" i="7"/>
  <c r="BE153" i="7"/>
  <c r="L153" i="7"/>
  <c r="AA153" i="7"/>
  <c r="AQ153" i="7"/>
  <c r="BT153" i="7"/>
  <c r="CJ153" i="7"/>
  <c r="CX153" i="7"/>
  <c r="H153" i="7"/>
  <c r="W153" i="7"/>
  <c r="AM153" i="7"/>
  <c r="BO153" i="7"/>
  <c r="CF153" i="7"/>
  <c r="CT153" i="7"/>
  <c r="BI152" i="7"/>
  <c r="P152" i="7"/>
  <c r="AE152" i="7"/>
  <c r="AU152" i="7"/>
  <c r="BZ152" i="7"/>
  <c r="CN152" i="7"/>
  <c r="DB152" i="7"/>
  <c r="BE152" i="7"/>
  <c r="L152" i="7"/>
  <c r="AA152" i="7"/>
  <c r="AQ152" i="7"/>
  <c r="BT152" i="7"/>
  <c r="CJ152" i="7"/>
  <c r="CX152" i="7"/>
  <c r="H152" i="7"/>
  <c r="W152" i="7"/>
  <c r="AM152" i="7"/>
  <c r="BO152" i="7"/>
  <c r="CF152" i="7"/>
  <c r="CT152" i="7"/>
  <c r="P151" i="7"/>
  <c r="AE151" i="7"/>
  <c r="AU151" i="7"/>
  <c r="BZ151" i="7"/>
  <c r="CN151" i="7"/>
  <c r="DB151" i="7"/>
  <c r="BI151" i="7"/>
  <c r="L151" i="7"/>
  <c r="AA151" i="7"/>
  <c r="AQ151" i="7"/>
  <c r="BT151" i="7"/>
  <c r="CJ151" i="7"/>
  <c r="CX151" i="7"/>
  <c r="BE151" i="7"/>
  <c r="H151" i="7"/>
  <c r="W151" i="7"/>
  <c r="AM151" i="7"/>
  <c r="BO151" i="7"/>
  <c r="CF151" i="7"/>
  <c r="CT151" i="7"/>
  <c r="BZ150" i="7"/>
  <c r="CN150" i="7"/>
  <c r="DB150" i="7"/>
  <c r="BI150" i="7"/>
  <c r="P150" i="7"/>
  <c r="AE150" i="7"/>
  <c r="AU150" i="7"/>
  <c r="BT150" i="7"/>
  <c r="CJ150" i="7"/>
  <c r="CX150" i="7"/>
  <c r="BE150" i="7"/>
  <c r="L150" i="7"/>
  <c r="AA150" i="7"/>
  <c r="AQ150" i="7"/>
  <c r="BO150" i="7"/>
  <c r="CF150" i="7"/>
  <c r="CT150" i="7"/>
  <c r="H150" i="7"/>
  <c r="W150" i="7"/>
  <c r="AM150" i="7"/>
  <c r="BI149" i="7"/>
  <c r="P149" i="7"/>
  <c r="AE149" i="7"/>
  <c r="AU149" i="7"/>
  <c r="BZ149" i="7"/>
  <c r="CN149" i="7"/>
  <c r="DB149" i="7"/>
  <c r="BE149" i="7"/>
  <c r="L149" i="7"/>
  <c r="AA149" i="7"/>
  <c r="AQ149" i="7"/>
  <c r="BT149" i="7"/>
  <c r="CJ149" i="7"/>
  <c r="CX149" i="7"/>
  <c r="H149" i="7"/>
  <c r="W149" i="7"/>
  <c r="AM149" i="7"/>
  <c r="BO149" i="7"/>
  <c r="CF149" i="7"/>
  <c r="CT149" i="7"/>
  <c r="BI148" i="7"/>
  <c r="P148" i="7"/>
  <c r="AE148" i="7"/>
  <c r="AU148" i="7"/>
  <c r="BZ148" i="7"/>
  <c r="CN148" i="7"/>
  <c r="DB148" i="7"/>
  <c r="BE148" i="7"/>
  <c r="L148" i="7"/>
  <c r="AA148" i="7"/>
  <c r="AQ148" i="7"/>
  <c r="BT148" i="7"/>
  <c r="CJ148" i="7"/>
  <c r="CX148" i="7"/>
  <c r="H148" i="7"/>
  <c r="W148" i="7"/>
  <c r="AM148" i="7"/>
  <c r="BO148" i="7"/>
  <c r="CF148" i="7"/>
  <c r="CT148" i="7"/>
  <c r="P147" i="7"/>
  <c r="AE147" i="7"/>
  <c r="AU147" i="7"/>
  <c r="BZ147" i="7"/>
  <c r="CN147" i="7"/>
  <c r="DB147" i="7"/>
  <c r="BI147" i="7"/>
  <c r="L147" i="7"/>
  <c r="AA147" i="7"/>
  <c r="AQ147" i="7"/>
  <c r="BT147" i="7"/>
  <c r="CJ147" i="7"/>
  <c r="CX147" i="7"/>
  <c r="BE147" i="7"/>
  <c r="H147" i="7"/>
  <c r="W147" i="7"/>
  <c r="AM147" i="7"/>
  <c r="BO147" i="7"/>
  <c r="CF147" i="7"/>
  <c r="CT147" i="7"/>
  <c r="BZ146" i="7"/>
  <c r="CN146" i="7"/>
  <c r="DB146" i="7"/>
  <c r="BI146" i="7"/>
  <c r="P146" i="7"/>
  <c r="AE146" i="7"/>
  <c r="AU146" i="7"/>
  <c r="BT146" i="7"/>
  <c r="CJ146" i="7"/>
  <c r="CX146" i="7"/>
  <c r="BE146" i="7"/>
  <c r="L146" i="7"/>
  <c r="AA146" i="7"/>
  <c r="AQ146" i="7"/>
  <c r="BO146" i="7"/>
  <c r="CF146" i="7"/>
  <c r="CT146" i="7"/>
  <c r="H146" i="7"/>
  <c r="W146" i="7"/>
  <c r="AM146" i="7"/>
  <c r="BI145" i="7"/>
  <c r="P145" i="7"/>
  <c r="AE145" i="7"/>
  <c r="AU145" i="7"/>
  <c r="BZ145" i="7"/>
  <c r="CN145" i="7"/>
  <c r="DB145" i="7"/>
  <c r="BE145" i="7"/>
  <c r="L145" i="7"/>
  <c r="AA145" i="7"/>
  <c r="AQ145" i="7"/>
  <c r="BT145" i="7"/>
  <c r="CJ145" i="7"/>
  <c r="CX145" i="7"/>
  <c r="H145" i="7"/>
  <c r="W145" i="7"/>
  <c r="AM145" i="7"/>
  <c r="BO145" i="7"/>
  <c r="CF145" i="7"/>
  <c r="CT145" i="7"/>
  <c r="BI144" i="7"/>
  <c r="P144" i="7"/>
  <c r="AE144" i="7"/>
  <c r="AU144" i="7"/>
  <c r="BZ144" i="7"/>
  <c r="CN144" i="7"/>
  <c r="DB144" i="7"/>
  <c r="BE144" i="7"/>
  <c r="L144" i="7"/>
  <c r="AA144" i="7"/>
  <c r="AQ144" i="7"/>
  <c r="BT144" i="7"/>
  <c r="CJ144" i="7"/>
  <c r="CX144" i="7"/>
  <c r="H144" i="7"/>
  <c r="W144" i="7"/>
  <c r="AM144" i="7"/>
  <c r="BO144" i="7"/>
  <c r="CF144" i="7"/>
  <c r="CT144" i="7"/>
  <c r="BZ143" i="7"/>
  <c r="CN143" i="7"/>
  <c r="DB143" i="7"/>
  <c r="BI143" i="7"/>
  <c r="P143" i="7"/>
  <c r="AE143" i="7"/>
  <c r="AU143" i="7"/>
  <c r="BT143" i="7"/>
  <c r="CJ143" i="7"/>
  <c r="CX143" i="7"/>
  <c r="BE143" i="7"/>
  <c r="L143" i="7"/>
  <c r="AA143" i="7"/>
  <c r="AQ143" i="7"/>
  <c r="BO143" i="7"/>
  <c r="CF143" i="7"/>
  <c r="CT143" i="7"/>
  <c r="H143" i="7"/>
  <c r="W143" i="7"/>
  <c r="AM143" i="7"/>
  <c r="BI142" i="7"/>
  <c r="P142" i="7"/>
  <c r="AE142" i="7"/>
  <c r="AU142" i="7"/>
  <c r="BZ142" i="7"/>
  <c r="CN142" i="7"/>
  <c r="DB142" i="7"/>
  <c r="BE142" i="7"/>
  <c r="L142" i="7"/>
  <c r="AA142" i="7"/>
  <c r="AQ142" i="7"/>
  <c r="BT142" i="7"/>
  <c r="CJ142" i="7"/>
  <c r="CX142" i="7"/>
  <c r="H142" i="7"/>
  <c r="W142" i="7"/>
  <c r="AM142" i="7"/>
  <c r="BO142" i="7"/>
  <c r="CF142" i="7"/>
  <c r="CT142" i="7"/>
  <c r="BZ141" i="7"/>
  <c r="CN141" i="7"/>
  <c r="DB141" i="7"/>
  <c r="BI141" i="7"/>
  <c r="P141" i="7"/>
  <c r="AE141" i="7"/>
  <c r="AU141" i="7"/>
  <c r="BT141" i="7"/>
  <c r="CJ141" i="7"/>
  <c r="CX141" i="7"/>
  <c r="BE141" i="7"/>
  <c r="L141" i="7"/>
  <c r="AA141" i="7"/>
  <c r="AQ141" i="7"/>
  <c r="BO141" i="7"/>
  <c r="CF141" i="7"/>
  <c r="CT141" i="7"/>
  <c r="H141" i="7"/>
  <c r="W141" i="7"/>
  <c r="AM141" i="7"/>
  <c r="BI140" i="7"/>
  <c r="P140" i="7"/>
  <c r="AE140" i="7"/>
  <c r="AU140" i="7"/>
  <c r="BZ140" i="7"/>
  <c r="CN140" i="7"/>
  <c r="DB140" i="7"/>
  <c r="BE140" i="7"/>
  <c r="L140" i="7"/>
  <c r="AA140" i="7"/>
  <c r="AQ140" i="7"/>
  <c r="BT140" i="7"/>
  <c r="CJ140" i="7"/>
  <c r="CX140" i="7"/>
  <c r="H140" i="7"/>
  <c r="W140" i="7"/>
  <c r="AM140" i="7"/>
  <c r="BO140" i="7"/>
  <c r="CF140" i="7"/>
  <c r="CT140" i="7"/>
  <c r="BI139" i="7"/>
  <c r="P139" i="7"/>
  <c r="AE139" i="7"/>
  <c r="AU139" i="7"/>
  <c r="BZ139" i="7"/>
  <c r="CN139" i="7"/>
  <c r="DB139" i="7"/>
  <c r="BE139" i="7"/>
  <c r="L139" i="7"/>
  <c r="AA139" i="7"/>
  <c r="AQ139" i="7"/>
  <c r="BT139" i="7"/>
  <c r="CJ139" i="7"/>
  <c r="CX139" i="7"/>
  <c r="H139" i="7"/>
  <c r="W139" i="7"/>
  <c r="AM139" i="7"/>
  <c r="BO139" i="7"/>
  <c r="CF139" i="7"/>
  <c r="CT139" i="7"/>
  <c r="P138" i="7"/>
  <c r="AE138" i="7"/>
  <c r="AU138" i="7"/>
  <c r="BZ138" i="7"/>
  <c r="CN138" i="7"/>
  <c r="DB138" i="7"/>
  <c r="BI138" i="7"/>
  <c r="L138" i="7"/>
  <c r="AA138" i="7"/>
  <c r="AQ138" i="7"/>
  <c r="BT138" i="7"/>
  <c r="CJ138" i="7"/>
  <c r="CX138" i="7"/>
  <c r="BE138" i="7"/>
  <c r="H138" i="7"/>
  <c r="W138" i="7"/>
  <c r="AM138" i="7"/>
  <c r="BO138" i="7"/>
  <c r="CF138" i="7"/>
  <c r="CT138" i="7"/>
  <c r="BI137" i="7"/>
  <c r="P137" i="7"/>
  <c r="AE137" i="7"/>
  <c r="AU137" i="7"/>
  <c r="BZ137" i="7"/>
  <c r="CN137" i="7"/>
  <c r="DB137" i="7"/>
  <c r="BE137" i="7"/>
  <c r="L137" i="7"/>
  <c r="AA137" i="7"/>
  <c r="AQ137" i="7"/>
  <c r="BT137" i="7"/>
  <c r="CJ137" i="7"/>
  <c r="CX137" i="7"/>
  <c r="H137" i="7"/>
  <c r="W137" i="7"/>
  <c r="AM137" i="7"/>
  <c r="BO137" i="7"/>
  <c r="CF137" i="7"/>
  <c r="CT137" i="7"/>
  <c r="P136" i="7"/>
  <c r="AE136" i="7"/>
  <c r="AU136" i="7"/>
  <c r="BZ136" i="7"/>
  <c r="CN136" i="7"/>
  <c r="DB136" i="7"/>
  <c r="BI136" i="7"/>
  <c r="L136" i="7"/>
  <c r="AA136" i="7"/>
  <c r="AQ136" i="7"/>
  <c r="BT136" i="7"/>
  <c r="CJ136" i="7"/>
  <c r="CX136" i="7"/>
  <c r="BE136" i="7"/>
  <c r="H136" i="7"/>
  <c r="W136" i="7"/>
  <c r="AM136" i="7"/>
  <c r="BO136" i="7"/>
  <c r="CF136" i="7"/>
  <c r="CT136" i="7"/>
  <c r="BZ135" i="7"/>
  <c r="CN135" i="7"/>
  <c r="DB135" i="7"/>
  <c r="BI135" i="7"/>
  <c r="P135" i="7"/>
  <c r="AE135" i="7"/>
  <c r="AU135" i="7"/>
  <c r="BT135" i="7"/>
  <c r="CJ135" i="7"/>
  <c r="CX135" i="7"/>
  <c r="BE135" i="7"/>
  <c r="L135" i="7"/>
  <c r="AA135" i="7"/>
  <c r="AQ135" i="7"/>
  <c r="BO135" i="7"/>
  <c r="CF135" i="7"/>
  <c r="CT135" i="7"/>
  <c r="H135" i="7"/>
  <c r="W135" i="7"/>
  <c r="AM135" i="7"/>
  <c r="P134" i="7"/>
  <c r="AE134" i="7"/>
  <c r="AU134" i="7"/>
  <c r="BZ134" i="7"/>
  <c r="CN134" i="7"/>
  <c r="DB134" i="7"/>
  <c r="BI134" i="7"/>
  <c r="L134" i="7"/>
  <c r="AA134" i="7"/>
  <c r="AQ134" i="7"/>
  <c r="BT134" i="7"/>
  <c r="CJ134" i="7"/>
  <c r="CX134" i="7"/>
  <c r="BE134" i="7"/>
  <c r="H134" i="7"/>
  <c r="W134" i="7"/>
  <c r="AM134" i="7"/>
  <c r="BO134" i="7"/>
  <c r="CF134" i="7"/>
  <c r="CT134" i="7"/>
  <c r="BI133" i="7"/>
  <c r="P133" i="7"/>
  <c r="AE133" i="7"/>
  <c r="AU133" i="7"/>
  <c r="BZ133" i="7"/>
  <c r="CN133" i="7"/>
  <c r="DB133" i="7"/>
  <c r="BE133" i="7"/>
  <c r="L133" i="7"/>
  <c r="AA133" i="7"/>
  <c r="AQ133" i="7"/>
  <c r="BT133" i="7"/>
  <c r="CJ133" i="7"/>
  <c r="CX133" i="7"/>
  <c r="H133" i="7"/>
  <c r="W133" i="7"/>
  <c r="AM133" i="7"/>
  <c r="BO133" i="7"/>
  <c r="CF133" i="7"/>
  <c r="CT133" i="7"/>
  <c r="P132" i="7"/>
  <c r="AE132" i="7"/>
  <c r="AU132" i="7"/>
  <c r="BZ132" i="7"/>
  <c r="CN132" i="7"/>
  <c r="DB132" i="7"/>
  <c r="BI132" i="7"/>
  <c r="L132" i="7"/>
  <c r="AA132" i="7"/>
  <c r="AQ132" i="7"/>
  <c r="BT132" i="7"/>
  <c r="CJ132" i="7"/>
  <c r="CX132" i="7"/>
  <c r="BE132" i="7"/>
  <c r="H132" i="7"/>
  <c r="W132" i="7"/>
  <c r="AM132" i="7"/>
  <c r="BO132" i="7"/>
  <c r="CF132" i="7"/>
  <c r="CT132" i="7"/>
  <c r="BZ131" i="7"/>
  <c r="CN131" i="7"/>
  <c r="DB131" i="7"/>
  <c r="BI131" i="7"/>
  <c r="P131" i="7"/>
  <c r="AE131" i="7"/>
  <c r="AU131" i="7"/>
  <c r="BT131" i="7"/>
  <c r="CJ131" i="7"/>
  <c r="CX131" i="7"/>
  <c r="BE131" i="7"/>
  <c r="L131" i="7"/>
  <c r="AA131" i="7"/>
  <c r="AQ131" i="7"/>
  <c r="BO131" i="7"/>
  <c r="CF131" i="7"/>
  <c r="CT131" i="7"/>
  <c r="H131" i="7"/>
  <c r="W131" i="7"/>
  <c r="AM131" i="7"/>
  <c r="BI130" i="7"/>
  <c r="P130" i="7"/>
  <c r="AE130" i="7"/>
  <c r="AU130" i="7"/>
  <c r="BZ130" i="7"/>
  <c r="CN130" i="7"/>
  <c r="DB130" i="7"/>
  <c r="BE130" i="7"/>
  <c r="L130" i="7"/>
  <c r="AA130" i="7"/>
  <c r="AQ130" i="7"/>
  <c r="BT130" i="7"/>
  <c r="CJ130" i="7"/>
  <c r="CX130" i="7"/>
  <c r="H130" i="7"/>
  <c r="W130" i="7"/>
  <c r="AM130" i="7"/>
  <c r="BO130" i="7"/>
  <c r="CF130" i="7"/>
  <c r="CT130" i="7"/>
  <c r="BZ129" i="7"/>
  <c r="CN129" i="7"/>
  <c r="DB129" i="7"/>
  <c r="BI129" i="7"/>
  <c r="P129" i="7"/>
  <c r="AE129" i="7"/>
  <c r="AU129" i="7"/>
  <c r="BT129" i="7"/>
  <c r="CJ129" i="7"/>
  <c r="CX129" i="7"/>
  <c r="BE129" i="7"/>
  <c r="L129" i="7"/>
  <c r="AA129" i="7"/>
  <c r="AQ129" i="7"/>
  <c r="BO129" i="7"/>
  <c r="CF129" i="7"/>
  <c r="CT129" i="7"/>
  <c r="H129" i="7"/>
  <c r="W129" i="7"/>
  <c r="AM129" i="7"/>
  <c r="P128" i="7"/>
  <c r="AE128" i="7"/>
  <c r="AU128" i="7"/>
  <c r="BI128" i="7"/>
  <c r="BZ128" i="7"/>
  <c r="CN128" i="7"/>
  <c r="DB128" i="7"/>
  <c r="L128" i="7"/>
  <c r="AA128" i="7"/>
  <c r="AQ128" i="7"/>
  <c r="BE128" i="7"/>
  <c r="BT128" i="7"/>
  <c r="CJ128" i="7"/>
  <c r="CX128" i="7"/>
  <c r="H128" i="7"/>
  <c r="W128" i="7"/>
  <c r="AM128" i="7"/>
  <c r="BO128" i="7"/>
  <c r="CF128" i="7"/>
  <c r="CT128" i="7"/>
  <c r="BZ127" i="7"/>
  <c r="CN127" i="7"/>
  <c r="DB127" i="7"/>
  <c r="P127" i="7"/>
  <c r="AE127" i="7"/>
  <c r="AU127" i="7"/>
  <c r="BI127" i="7"/>
  <c r="BT127" i="7"/>
  <c r="CJ127" i="7"/>
  <c r="CX127" i="7"/>
  <c r="L127" i="7"/>
  <c r="AA127" i="7"/>
  <c r="AQ127" i="7"/>
  <c r="BE127" i="7"/>
  <c r="BO127" i="7"/>
  <c r="CF127" i="7"/>
  <c r="CT127" i="7"/>
  <c r="H127" i="7"/>
  <c r="W127" i="7"/>
  <c r="AM127" i="7"/>
  <c r="BI126" i="7"/>
  <c r="P126" i="7"/>
  <c r="AE126" i="7"/>
  <c r="AU126" i="7"/>
  <c r="BZ126" i="7"/>
  <c r="CN126" i="7"/>
  <c r="DB126" i="7"/>
  <c r="BE126" i="7"/>
  <c r="L126" i="7"/>
  <c r="AA126" i="7"/>
  <c r="AQ126" i="7"/>
  <c r="BT126" i="7"/>
  <c r="CJ126" i="7"/>
  <c r="CX126" i="7"/>
  <c r="H126" i="7"/>
  <c r="W126" i="7"/>
  <c r="AM126" i="7"/>
  <c r="BO126" i="7"/>
  <c r="CF126" i="7"/>
  <c r="CT126" i="7"/>
  <c r="BI125" i="7"/>
  <c r="P125" i="7"/>
  <c r="AE125" i="7"/>
  <c r="AU125" i="7"/>
  <c r="BZ125" i="7"/>
  <c r="CN125" i="7"/>
  <c r="DB125" i="7"/>
  <c r="BE125" i="7"/>
  <c r="L125" i="7"/>
  <c r="AA125" i="7"/>
  <c r="AQ125" i="7"/>
  <c r="BT125" i="7"/>
  <c r="CJ125" i="7"/>
  <c r="CX125" i="7"/>
  <c r="H125" i="7"/>
  <c r="W125" i="7"/>
  <c r="AM125" i="7"/>
  <c r="BO125" i="7"/>
  <c r="CF125" i="7"/>
  <c r="CT125" i="7"/>
  <c r="BZ124" i="7"/>
  <c r="CN124" i="7"/>
  <c r="DB124" i="7"/>
  <c r="BI124" i="7"/>
  <c r="P124" i="7"/>
  <c r="AE124" i="7"/>
  <c r="AU124" i="7"/>
  <c r="BT124" i="7"/>
  <c r="CJ124" i="7"/>
  <c r="CX124" i="7"/>
  <c r="BE124" i="7"/>
  <c r="L124" i="7"/>
  <c r="AA124" i="7"/>
  <c r="AQ124" i="7"/>
  <c r="BO124" i="7"/>
  <c r="CF124" i="7"/>
  <c r="CT124" i="7"/>
  <c r="H124" i="7"/>
  <c r="W124" i="7"/>
  <c r="AM124" i="7"/>
  <c r="P123" i="7"/>
  <c r="AE123" i="7"/>
  <c r="AU123" i="7"/>
  <c r="BZ123" i="7"/>
  <c r="CN123" i="7"/>
  <c r="DB123" i="7"/>
  <c r="BI123" i="7"/>
  <c r="L123" i="7"/>
  <c r="AA123" i="7"/>
  <c r="AQ123" i="7"/>
  <c r="BT123" i="7"/>
  <c r="CJ123" i="7"/>
  <c r="CX123" i="7"/>
  <c r="BE123" i="7"/>
  <c r="H123" i="7"/>
  <c r="W123" i="7"/>
  <c r="AM123" i="7"/>
  <c r="BO123" i="7"/>
  <c r="CF123" i="7"/>
  <c r="CT123" i="7"/>
  <c r="BI122" i="7"/>
  <c r="P122" i="7"/>
  <c r="AE122" i="7"/>
  <c r="AU122" i="7"/>
  <c r="BZ122" i="7"/>
  <c r="CN122" i="7"/>
  <c r="DB122" i="7"/>
  <c r="BE122" i="7"/>
  <c r="L122" i="7"/>
  <c r="AA122" i="7"/>
  <c r="AQ122" i="7"/>
  <c r="BT122" i="7"/>
  <c r="CJ122" i="7"/>
  <c r="CX122" i="7"/>
  <c r="H122" i="7"/>
  <c r="W122" i="7"/>
  <c r="AM122" i="7"/>
  <c r="BO122" i="7"/>
  <c r="CF122" i="7"/>
  <c r="CT122" i="7"/>
  <c r="BI121" i="7"/>
  <c r="P121" i="7"/>
  <c r="AE121" i="7"/>
  <c r="AU121" i="7"/>
  <c r="BZ121" i="7"/>
  <c r="CN121" i="7"/>
  <c r="DB121" i="7"/>
  <c r="BE121" i="7"/>
  <c r="L121" i="7"/>
  <c r="AA121" i="7"/>
  <c r="AQ121" i="7"/>
  <c r="BT121" i="7"/>
  <c r="CJ121" i="7"/>
  <c r="CX121" i="7"/>
  <c r="H121" i="7"/>
  <c r="W121" i="7"/>
  <c r="AM121" i="7"/>
  <c r="BO121" i="7"/>
  <c r="CF121" i="7"/>
  <c r="CT121" i="7"/>
  <c r="BZ120" i="7"/>
  <c r="CN120" i="7"/>
  <c r="DB120" i="7"/>
  <c r="BI120" i="7"/>
  <c r="P120" i="7"/>
  <c r="AE120" i="7"/>
  <c r="AU120" i="7"/>
  <c r="BT120" i="7"/>
  <c r="CJ120" i="7"/>
  <c r="CX120" i="7"/>
  <c r="BE120" i="7"/>
  <c r="L120" i="7"/>
  <c r="AA120" i="7"/>
  <c r="AQ120" i="7"/>
  <c r="BO120" i="7"/>
  <c r="CF120" i="7"/>
  <c r="CT120" i="7"/>
  <c r="H120" i="7"/>
  <c r="W120" i="7"/>
  <c r="AM120" i="7"/>
  <c r="BI119" i="7"/>
  <c r="P119" i="7"/>
  <c r="AE119" i="7"/>
  <c r="AU119" i="7"/>
  <c r="BZ119" i="7"/>
  <c r="CN119" i="7"/>
  <c r="DB119" i="7"/>
  <c r="BE119" i="7"/>
  <c r="L119" i="7"/>
  <c r="AA119" i="7"/>
  <c r="AQ119" i="7"/>
  <c r="BT119" i="7"/>
  <c r="CJ119" i="7"/>
  <c r="CX119" i="7"/>
  <c r="H119" i="7"/>
  <c r="W119" i="7"/>
  <c r="AM119" i="7"/>
  <c r="BO119" i="7"/>
  <c r="CF119" i="7"/>
  <c r="CT119" i="7"/>
  <c r="BZ118" i="7"/>
  <c r="CN118" i="7"/>
  <c r="DB118" i="7"/>
  <c r="BI118" i="7"/>
  <c r="P118" i="7"/>
  <c r="AE118" i="7"/>
  <c r="AU118" i="7"/>
  <c r="BT118" i="7"/>
  <c r="CJ118" i="7"/>
  <c r="CX118" i="7"/>
  <c r="BE118" i="7"/>
  <c r="L118" i="7"/>
  <c r="AA118" i="7"/>
  <c r="AQ118" i="7"/>
  <c r="BO118" i="7"/>
  <c r="CF118" i="7"/>
  <c r="CT118" i="7"/>
  <c r="H118" i="7"/>
  <c r="W118" i="7"/>
  <c r="AM118" i="7"/>
  <c r="BI117" i="7"/>
  <c r="P117" i="7"/>
  <c r="AE117" i="7"/>
  <c r="AU117" i="7"/>
  <c r="BZ117" i="7"/>
  <c r="CN117" i="7"/>
  <c r="DB117" i="7"/>
  <c r="BE117" i="7"/>
  <c r="L117" i="7"/>
  <c r="AA117" i="7"/>
  <c r="AQ117" i="7"/>
  <c r="BT117" i="7"/>
  <c r="CJ117" i="7"/>
  <c r="CX117" i="7"/>
  <c r="H117" i="7"/>
  <c r="W117" i="7"/>
  <c r="AM117" i="7"/>
  <c r="BO117" i="7"/>
  <c r="CF117" i="7"/>
  <c r="CT117" i="7"/>
  <c r="P116" i="7"/>
  <c r="AE116" i="7"/>
  <c r="AU116" i="7"/>
  <c r="BZ116" i="7"/>
  <c r="CN116" i="7"/>
  <c r="DB116" i="7"/>
  <c r="BI116" i="7"/>
  <c r="L116" i="7"/>
  <c r="AA116" i="7"/>
  <c r="AQ116" i="7"/>
  <c r="BT116" i="7"/>
  <c r="CJ116" i="7"/>
  <c r="CX116" i="7"/>
  <c r="BE116" i="7"/>
  <c r="H116" i="7"/>
  <c r="W116" i="7"/>
  <c r="AM116" i="7"/>
  <c r="BO116" i="7"/>
  <c r="CF116" i="7"/>
  <c r="CT116" i="7"/>
  <c r="BZ115" i="7"/>
  <c r="CN115" i="7"/>
  <c r="DB115" i="7"/>
  <c r="BI115" i="7"/>
  <c r="P115" i="7"/>
  <c r="AE115" i="7"/>
  <c r="AU115" i="7"/>
  <c r="BT115" i="7"/>
  <c r="CJ115" i="7"/>
  <c r="CX115" i="7"/>
  <c r="BE115" i="7"/>
  <c r="L115" i="7"/>
  <c r="AA115" i="7"/>
  <c r="AQ115" i="7"/>
  <c r="BO115" i="7"/>
  <c r="CF115" i="7"/>
  <c r="CT115" i="7"/>
  <c r="H115" i="7"/>
  <c r="W115" i="7"/>
  <c r="AM115" i="7"/>
  <c r="BI114" i="7"/>
  <c r="P114" i="7"/>
  <c r="AE114" i="7"/>
  <c r="AU114" i="7"/>
  <c r="BZ114" i="7"/>
  <c r="CN114" i="7"/>
  <c r="DB114" i="7"/>
  <c r="BE114" i="7"/>
  <c r="L114" i="7"/>
  <c r="AA114" i="7"/>
  <c r="AQ114" i="7"/>
  <c r="BT114" i="7"/>
  <c r="CJ114" i="7"/>
  <c r="CX114" i="7"/>
  <c r="H114" i="7"/>
  <c r="W114" i="7"/>
  <c r="AM114" i="7"/>
  <c r="BO114" i="7"/>
  <c r="CF114" i="7"/>
  <c r="CT114" i="7"/>
  <c r="P113" i="7"/>
  <c r="AE113" i="7"/>
  <c r="AU113" i="7"/>
  <c r="BZ113" i="7"/>
  <c r="CN113" i="7"/>
  <c r="DB113" i="7"/>
  <c r="BI113" i="7"/>
  <c r="L113" i="7"/>
  <c r="AA113" i="7"/>
  <c r="AQ113" i="7"/>
  <c r="BT113" i="7"/>
  <c r="CJ113" i="7"/>
  <c r="CX113" i="7"/>
  <c r="BE113" i="7"/>
  <c r="H113" i="7"/>
  <c r="W113" i="7"/>
  <c r="AM113" i="7"/>
  <c r="BO113" i="7"/>
  <c r="CF113" i="7"/>
  <c r="CT113" i="7"/>
  <c r="BZ112" i="7"/>
  <c r="CN112" i="7"/>
  <c r="DB112" i="7"/>
  <c r="BI112" i="7"/>
  <c r="P112" i="7"/>
  <c r="AE112" i="7"/>
  <c r="AU112" i="7"/>
  <c r="BT112" i="7"/>
  <c r="CJ112" i="7"/>
  <c r="CX112" i="7"/>
  <c r="BE112" i="7"/>
  <c r="L112" i="7"/>
  <c r="AA112" i="7"/>
  <c r="AQ112" i="7"/>
  <c r="BO112" i="7"/>
  <c r="CF112" i="7"/>
  <c r="CT112" i="7"/>
  <c r="H112" i="7"/>
  <c r="W112" i="7"/>
  <c r="AM112" i="7"/>
  <c r="BI111" i="7"/>
  <c r="P111" i="7"/>
  <c r="AE111" i="7"/>
  <c r="AU111" i="7"/>
  <c r="BZ111" i="7"/>
  <c r="CN111" i="7"/>
  <c r="DB111" i="7"/>
  <c r="BE111" i="7"/>
  <c r="L111" i="7"/>
  <c r="AA111" i="7"/>
  <c r="AQ111" i="7"/>
  <c r="BT111" i="7"/>
  <c r="CJ111" i="7"/>
  <c r="CX111" i="7"/>
  <c r="H111" i="7"/>
  <c r="W111" i="7"/>
  <c r="AM111" i="7"/>
  <c r="BO111" i="7"/>
  <c r="CF111" i="7"/>
  <c r="CT111" i="7"/>
  <c r="P110" i="7"/>
  <c r="AE110" i="7"/>
  <c r="AU110" i="7"/>
  <c r="BZ110" i="7"/>
  <c r="CN110" i="7"/>
  <c r="DB110" i="7"/>
  <c r="BI110" i="7"/>
  <c r="L110" i="7"/>
  <c r="AA110" i="7"/>
  <c r="AQ110" i="7"/>
  <c r="BT110" i="7"/>
  <c r="CJ110" i="7"/>
  <c r="CX110" i="7"/>
  <c r="BE110" i="7"/>
  <c r="W110" i="7"/>
  <c r="AM110" i="7"/>
  <c r="H110" i="7"/>
  <c r="BO110" i="7"/>
  <c r="CF110" i="7"/>
  <c r="CT110" i="7"/>
  <c r="BI109" i="7"/>
  <c r="P109" i="7"/>
  <c r="AE109" i="7"/>
  <c r="AU109" i="7"/>
  <c r="BZ109" i="7"/>
  <c r="DB109" i="7"/>
  <c r="CN109" i="7"/>
  <c r="BE109" i="7"/>
  <c r="L109" i="7"/>
  <c r="AA109" i="7"/>
  <c r="AQ109" i="7"/>
  <c r="CX109" i="7"/>
  <c r="CJ109" i="7"/>
  <c r="BT109" i="7"/>
  <c r="H109" i="7"/>
  <c r="W109" i="7"/>
  <c r="AM109" i="7"/>
  <c r="CT109" i="7"/>
  <c r="CF109" i="7"/>
  <c r="BO109" i="7"/>
  <c r="BZ108" i="7"/>
  <c r="CN108" i="7"/>
  <c r="DB108" i="7"/>
  <c r="P108" i="7"/>
  <c r="AE108" i="7"/>
  <c r="AU108" i="7"/>
  <c r="BI108" i="7"/>
  <c r="BT108" i="7"/>
  <c r="CJ108" i="7"/>
  <c r="CX108" i="7"/>
  <c r="L108" i="7"/>
  <c r="AA108" i="7"/>
  <c r="AQ108" i="7"/>
  <c r="BE108" i="7"/>
  <c r="BO108" i="7"/>
  <c r="CF108" i="7"/>
  <c r="CT108" i="7"/>
  <c r="H108" i="7"/>
  <c r="W108" i="7"/>
  <c r="AM108" i="7"/>
  <c r="BI107" i="7"/>
  <c r="P107" i="7"/>
  <c r="AE107" i="7"/>
  <c r="AU107" i="7"/>
  <c r="BZ107" i="7"/>
  <c r="CN107" i="7"/>
  <c r="DB107" i="7"/>
  <c r="BE107" i="7"/>
  <c r="L107" i="7"/>
  <c r="AA107" i="7"/>
  <c r="AQ107" i="7"/>
  <c r="BT107" i="7"/>
  <c r="CJ107" i="7"/>
  <c r="CX107" i="7"/>
  <c r="H107" i="7"/>
  <c r="W107" i="7"/>
  <c r="AM107" i="7"/>
  <c r="BO107" i="7"/>
  <c r="CF107" i="7"/>
  <c r="CT107" i="7"/>
  <c r="BZ106" i="7"/>
  <c r="CN106" i="7"/>
  <c r="DB106" i="7"/>
  <c r="BI106" i="7"/>
  <c r="P106" i="7"/>
  <c r="AE106" i="7"/>
  <c r="AU106" i="7"/>
  <c r="BT106" i="7"/>
  <c r="CJ106" i="7"/>
  <c r="CX106" i="7"/>
  <c r="BE106" i="7"/>
  <c r="L106" i="7"/>
  <c r="AA106" i="7"/>
  <c r="AQ106" i="7"/>
  <c r="BO106" i="7"/>
  <c r="CF106" i="7"/>
  <c r="CT106" i="7"/>
  <c r="H106" i="7"/>
  <c r="W106" i="7"/>
  <c r="AM106" i="7"/>
  <c r="BI105" i="7"/>
  <c r="P105" i="7"/>
  <c r="AE105" i="7"/>
  <c r="AU105" i="7"/>
  <c r="BZ105" i="7"/>
  <c r="CN105" i="7"/>
  <c r="DB105" i="7"/>
  <c r="BE105" i="7"/>
  <c r="L105" i="7"/>
  <c r="AA105" i="7"/>
  <c r="AQ105" i="7"/>
  <c r="BT105" i="7"/>
  <c r="CJ105" i="7"/>
  <c r="CX105" i="7"/>
  <c r="H105" i="7"/>
  <c r="W105" i="7"/>
  <c r="AM105" i="7"/>
  <c r="BO105" i="7"/>
  <c r="CF105" i="7"/>
  <c r="CT105" i="7"/>
  <c r="BZ104" i="7"/>
  <c r="CN104" i="7"/>
  <c r="DB104" i="7"/>
  <c r="BI104" i="7"/>
  <c r="P104" i="7"/>
  <c r="AE104" i="7"/>
  <c r="AU104" i="7"/>
  <c r="BT104" i="7"/>
  <c r="CJ104" i="7"/>
  <c r="CX104" i="7"/>
  <c r="BE104" i="7"/>
  <c r="L104" i="7"/>
  <c r="AA104" i="7"/>
  <c r="AQ104" i="7"/>
  <c r="BO104" i="7"/>
  <c r="CF104" i="7"/>
  <c r="CT104" i="7"/>
  <c r="H104" i="7"/>
  <c r="W104" i="7"/>
  <c r="AM104" i="7"/>
  <c r="BI103" i="7"/>
  <c r="P103" i="7"/>
  <c r="AE103" i="7"/>
  <c r="AU103" i="7"/>
  <c r="BZ103" i="7"/>
  <c r="CN103" i="7"/>
  <c r="DB103" i="7"/>
  <c r="BE103" i="7"/>
  <c r="L103" i="7"/>
  <c r="AA103" i="7"/>
  <c r="AQ103" i="7"/>
  <c r="BT103" i="7"/>
  <c r="CJ103" i="7"/>
  <c r="CX103" i="7"/>
  <c r="H103" i="7"/>
  <c r="W103" i="7"/>
  <c r="AM103" i="7"/>
  <c r="BO103" i="7"/>
  <c r="CF103" i="7"/>
  <c r="CT103" i="7"/>
  <c r="BZ102" i="7"/>
  <c r="CN102" i="7"/>
  <c r="DB102" i="7"/>
  <c r="BI102" i="7"/>
  <c r="P102" i="7"/>
  <c r="AE102" i="7"/>
  <c r="AU102" i="7"/>
  <c r="BT102" i="7"/>
  <c r="CJ102" i="7"/>
  <c r="CX102" i="7"/>
  <c r="BE102" i="7"/>
  <c r="L102" i="7"/>
  <c r="AA102" i="7"/>
  <c r="AQ102" i="7"/>
  <c r="BO102" i="7"/>
  <c r="CF102" i="7"/>
  <c r="CT102" i="7"/>
  <c r="H102" i="7"/>
  <c r="W102" i="7"/>
  <c r="AM102" i="7"/>
  <c r="BI101" i="7"/>
  <c r="P101" i="7"/>
  <c r="AE101" i="7"/>
  <c r="AU101" i="7"/>
  <c r="BZ101" i="7"/>
  <c r="CN101" i="7"/>
  <c r="DB101" i="7"/>
  <c r="BE101" i="7"/>
  <c r="L101" i="7"/>
  <c r="AA101" i="7"/>
  <c r="AQ101" i="7"/>
  <c r="BT101" i="7"/>
  <c r="CJ101" i="7"/>
  <c r="CX101" i="7"/>
  <c r="H101" i="7"/>
  <c r="W101" i="7"/>
  <c r="AM101" i="7"/>
  <c r="BO101" i="7"/>
  <c r="CF101" i="7"/>
  <c r="CT101" i="7"/>
  <c r="BZ100" i="7"/>
  <c r="CN100" i="7"/>
  <c r="DB100" i="7"/>
  <c r="BI100" i="7"/>
  <c r="P100" i="7"/>
  <c r="AE100" i="7"/>
  <c r="AU100" i="7"/>
  <c r="BT100" i="7"/>
  <c r="CJ100" i="7"/>
  <c r="CX100" i="7"/>
  <c r="BE100" i="7"/>
  <c r="L100" i="7"/>
  <c r="AA100" i="7"/>
  <c r="AQ100" i="7"/>
  <c r="BO100" i="7"/>
  <c r="CF100" i="7"/>
  <c r="CT100" i="7"/>
  <c r="H100" i="7"/>
  <c r="W100" i="7"/>
  <c r="AM100" i="7"/>
  <c r="BI99" i="7"/>
  <c r="P99" i="7"/>
  <c r="AE99" i="7"/>
  <c r="AU99" i="7"/>
  <c r="BZ99" i="7"/>
  <c r="CN99" i="7"/>
  <c r="DB99" i="7"/>
  <c r="BE99" i="7"/>
  <c r="L99" i="7"/>
  <c r="AA99" i="7"/>
  <c r="AQ99" i="7"/>
  <c r="BT99" i="7"/>
  <c r="CJ99" i="7"/>
  <c r="CX99" i="7"/>
  <c r="H99" i="7"/>
  <c r="W99" i="7"/>
  <c r="AM99" i="7"/>
  <c r="BO99" i="7"/>
  <c r="CF99" i="7"/>
  <c r="CT99" i="7"/>
  <c r="BZ98" i="7"/>
  <c r="CN98" i="7"/>
  <c r="DB98" i="7"/>
  <c r="BI98" i="7"/>
  <c r="P98" i="7"/>
  <c r="AE98" i="7"/>
  <c r="AU98" i="7"/>
  <c r="BT98" i="7"/>
  <c r="CJ98" i="7"/>
  <c r="CX98" i="7"/>
  <c r="BE98" i="7"/>
  <c r="L98" i="7"/>
  <c r="AA98" i="7"/>
  <c r="AQ98" i="7"/>
  <c r="BO98" i="7"/>
  <c r="CF98" i="7"/>
  <c r="CT98" i="7"/>
  <c r="H98" i="7"/>
  <c r="W98" i="7"/>
  <c r="AM98" i="7"/>
  <c r="BI97" i="7"/>
  <c r="P97" i="7"/>
  <c r="AE97" i="7"/>
  <c r="AU97" i="7"/>
  <c r="BZ97" i="7"/>
  <c r="CN97" i="7"/>
  <c r="DB97" i="7"/>
  <c r="BE97" i="7"/>
  <c r="L97" i="7"/>
  <c r="AA97" i="7"/>
  <c r="AQ97" i="7"/>
  <c r="BT97" i="7"/>
  <c r="CJ97" i="7"/>
  <c r="CX97" i="7"/>
  <c r="H97" i="7"/>
  <c r="W97" i="7"/>
  <c r="AM97" i="7"/>
  <c r="BO97" i="7"/>
  <c r="CF97" i="7"/>
  <c r="CT97" i="7"/>
  <c r="BZ96" i="7"/>
  <c r="CN96" i="7"/>
  <c r="DB96" i="7"/>
  <c r="BI96" i="7"/>
  <c r="P96" i="7"/>
  <c r="AE96" i="7"/>
  <c r="AU96" i="7"/>
  <c r="BT96" i="7"/>
  <c r="CJ96" i="7"/>
  <c r="CX96" i="7"/>
  <c r="BE96" i="7"/>
  <c r="L96" i="7"/>
  <c r="AA96" i="7"/>
  <c r="AQ96" i="7"/>
  <c r="BO96" i="7"/>
  <c r="CF96" i="7"/>
  <c r="CT96" i="7"/>
  <c r="H96" i="7"/>
  <c r="W96" i="7"/>
  <c r="AM96" i="7"/>
  <c r="BI95" i="7"/>
  <c r="P95" i="7"/>
  <c r="AE95" i="7"/>
  <c r="AU95" i="7"/>
  <c r="BZ95" i="7"/>
  <c r="CN95" i="7"/>
  <c r="DB95" i="7"/>
  <c r="BE95" i="7"/>
  <c r="L95" i="7"/>
  <c r="AA95" i="7"/>
  <c r="AQ95" i="7"/>
  <c r="BT95" i="7"/>
  <c r="CJ95" i="7"/>
  <c r="CX95" i="7"/>
  <c r="H95" i="7"/>
  <c r="W95" i="7"/>
  <c r="AM95" i="7"/>
  <c r="BO95" i="7"/>
  <c r="CF95" i="7"/>
  <c r="CT95" i="7"/>
  <c r="BZ94" i="7"/>
  <c r="CN94" i="7"/>
  <c r="DB94" i="7"/>
  <c r="BI94" i="7"/>
  <c r="P94" i="7"/>
  <c r="AE94" i="7"/>
  <c r="AU94" i="7"/>
  <c r="BT94" i="7"/>
  <c r="CJ94" i="7"/>
  <c r="CX94" i="7"/>
  <c r="BE94" i="7"/>
  <c r="L94" i="7"/>
  <c r="AA94" i="7"/>
  <c r="AQ94" i="7"/>
  <c r="BO94" i="7"/>
  <c r="CF94" i="7"/>
  <c r="CT94" i="7"/>
  <c r="H94" i="7"/>
  <c r="W94" i="7"/>
  <c r="AM94" i="7"/>
  <c r="BI93" i="7"/>
  <c r="P93" i="7"/>
  <c r="AE93" i="7"/>
  <c r="AU93" i="7"/>
  <c r="BZ93" i="7"/>
  <c r="CN93" i="7"/>
  <c r="DB93" i="7"/>
  <c r="BE93" i="7"/>
  <c r="L93" i="7"/>
  <c r="AA93" i="7"/>
  <c r="AQ93" i="7"/>
  <c r="BT93" i="7"/>
  <c r="CJ93" i="7"/>
  <c r="CX93" i="7"/>
  <c r="H93" i="7"/>
  <c r="W93" i="7"/>
  <c r="AM93" i="7"/>
  <c r="BO93" i="7"/>
  <c r="CF93" i="7"/>
  <c r="CT93" i="7"/>
  <c r="BI92" i="7"/>
  <c r="P92" i="7"/>
  <c r="AE92" i="7"/>
  <c r="AU92" i="7"/>
  <c r="BZ92" i="7"/>
  <c r="CN92" i="7"/>
  <c r="DB92" i="7"/>
  <c r="BE92" i="7"/>
  <c r="L92" i="7"/>
  <c r="AA92" i="7"/>
  <c r="AQ92" i="7"/>
  <c r="CJ92" i="7"/>
  <c r="CX92" i="7"/>
  <c r="BT92" i="7"/>
  <c r="H92" i="7"/>
  <c r="W92" i="7"/>
  <c r="AM92" i="7"/>
  <c r="CF92" i="7"/>
  <c r="CT92" i="7"/>
  <c r="BO92" i="7"/>
  <c r="DB91" i="7"/>
  <c r="BI91" i="7"/>
  <c r="P91" i="7"/>
  <c r="AE91" i="7"/>
  <c r="AU91" i="7"/>
  <c r="BZ91" i="7"/>
  <c r="CN91" i="7"/>
  <c r="CX91" i="7"/>
  <c r="BE91" i="7"/>
  <c r="L91" i="7"/>
  <c r="AA91" i="7"/>
  <c r="AQ91" i="7"/>
  <c r="BT91" i="7"/>
  <c r="CJ91" i="7"/>
  <c r="CT91" i="7"/>
  <c r="H91" i="7"/>
  <c r="W91" i="7"/>
  <c r="AM91" i="7"/>
  <c r="BO91" i="7"/>
  <c r="CF91" i="7"/>
  <c r="P90" i="7"/>
  <c r="AE90" i="7"/>
  <c r="AU90" i="7"/>
  <c r="BZ90" i="7"/>
  <c r="CN90" i="7"/>
  <c r="DB90" i="7"/>
  <c r="BI90" i="7"/>
  <c r="L90" i="7"/>
  <c r="AA90" i="7"/>
  <c r="AQ90" i="7"/>
  <c r="BT90" i="7"/>
  <c r="CJ90" i="7"/>
  <c r="CX90" i="7"/>
  <c r="BE90" i="7"/>
  <c r="H90" i="7"/>
  <c r="W90" i="7"/>
  <c r="AM90" i="7"/>
  <c r="BO90" i="7"/>
  <c r="CF90" i="7"/>
  <c r="CT90" i="7"/>
  <c r="BI89" i="7"/>
  <c r="P89" i="7"/>
  <c r="AE89" i="7"/>
  <c r="AU89" i="7"/>
  <c r="BZ89" i="7"/>
  <c r="CN89" i="7"/>
  <c r="DB89" i="7"/>
  <c r="BE89" i="7"/>
  <c r="L89" i="7"/>
  <c r="AA89" i="7"/>
  <c r="AQ89" i="7"/>
  <c r="BT89" i="7"/>
  <c r="CJ89" i="7"/>
  <c r="CX89" i="7"/>
  <c r="H89" i="7"/>
  <c r="W89" i="7"/>
  <c r="AM89" i="7"/>
  <c r="BO89" i="7"/>
  <c r="CF89" i="7"/>
  <c r="CT89" i="7"/>
  <c r="P88" i="7"/>
  <c r="AE88" i="7"/>
  <c r="AU88" i="7"/>
  <c r="BZ88" i="7"/>
  <c r="CN88" i="7"/>
  <c r="DB88" i="7"/>
  <c r="BI88" i="7"/>
  <c r="L88" i="7"/>
  <c r="AA88" i="7"/>
  <c r="AQ88" i="7"/>
  <c r="BT88" i="7"/>
  <c r="CJ88" i="7"/>
  <c r="CX88" i="7"/>
  <c r="BE88" i="7"/>
  <c r="H88" i="7"/>
  <c r="W88" i="7"/>
  <c r="AM88" i="7"/>
  <c r="BO88" i="7"/>
  <c r="CF88" i="7"/>
  <c r="CT88" i="7"/>
  <c r="BI87" i="7"/>
  <c r="P87" i="7"/>
  <c r="AE87" i="7"/>
  <c r="AU87" i="7"/>
  <c r="BZ87" i="7"/>
  <c r="CN87" i="7"/>
  <c r="DB87" i="7"/>
  <c r="BE87" i="7"/>
  <c r="L87" i="7"/>
  <c r="AA87" i="7"/>
  <c r="AQ87" i="7"/>
  <c r="BT87" i="7"/>
  <c r="CJ87" i="7"/>
  <c r="CX87" i="7"/>
  <c r="H87" i="7"/>
  <c r="W87" i="7"/>
  <c r="AM87" i="7"/>
  <c r="BO87" i="7"/>
  <c r="CF87" i="7"/>
  <c r="CT87" i="7"/>
  <c r="P86" i="7"/>
  <c r="AE86" i="7"/>
  <c r="AU86" i="7"/>
  <c r="BZ86" i="7"/>
  <c r="CN86" i="7"/>
  <c r="DB86" i="7"/>
  <c r="BI86" i="7"/>
  <c r="L86" i="7"/>
  <c r="AA86" i="7"/>
  <c r="AQ86" i="7"/>
  <c r="BT86" i="7"/>
  <c r="CJ86" i="7"/>
  <c r="CX86" i="7"/>
  <c r="BE86" i="7"/>
  <c r="H86" i="7"/>
  <c r="W86" i="7"/>
  <c r="AM86" i="7"/>
  <c r="BO86" i="7"/>
  <c r="CF86" i="7"/>
  <c r="CT86" i="7"/>
  <c r="BI85" i="7"/>
  <c r="P85" i="7"/>
  <c r="AE85" i="7"/>
  <c r="AU85" i="7"/>
  <c r="BZ85" i="7"/>
  <c r="CN85" i="7"/>
  <c r="DB85" i="7"/>
  <c r="BE85" i="7"/>
  <c r="L85" i="7"/>
  <c r="AA85" i="7"/>
  <c r="AQ85" i="7"/>
  <c r="BT85" i="7"/>
  <c r="CJ85" i="7"/>
  <c r="CX85" i="7"/>
  <c r="H85" i="7"/>
  <c r="W85" i="7"/>
  <c r="AM85" i="7"/>
  <c r="BO85" i="7"/>
  <c r="CF85" i="7"/>
  <c r="CT85" i="7"/>
  <c r="BZ84" i="7"/>
  <c r="CN84" i="7"/>
  <c r="DB84" i="7"/>
  <c r="BI84" i="7"/>
  <c r="P84" i="7"/>
  <c r="AE84" i="7"/>
  <c r="AU84" i="7"/>
  <c r="BT84" i="7"/>
  <c r="CJ84" i="7"/>
  <c r="CX84" i="7"/>
  <c r="BE84" i="7"/>
  <c r="L84" i="7"/>
  <c r="AA84" i="7"/>
  <c r="AQ84" i="7"/>
  <c r="BO84" i="7"/>
  <c r="CF84" i="7"/>
  <c r="CT84" i="7"/>
  <c r="H84" i="7"/>
  <c r="W84" i="7"/>
  <c r="AM84" i="7"/>
  <c r="BI83" i="7"/>
  <c r="P83" i="7"/>
  <c r="AE83" i="7"/>
  <c r="AU83" i="7"/>
  <c r="BZ83" i="7"/>
  <c r="CN83" i="7"/>
  <c r="DB83" i="7"/>
  <c r="BE83" i="7"/>
  <c r="L83" i="7"/>
  <c r="AA83" i="7"/>
  <c r="AQ83" i="7"/>
  <c r="BT83" i="7"/>
  <c r="CJ83" i="7"/>
  <c r="CX83" i="7"/>
  <c r="H83" i="7"/>
  <c r="W83" i="7"/>
  <c r="AM83" i="7"/>
  <c r="BO83" i="7"/>
  <c r="CF83" i="7"/>
  <c r="CT83" i="7"/>
  <c r="AU82" i="7"/>
  <c r="BZ82" i="7"/>
  <c r="CN82" i="7"/>
  <c r="DB82" i="7"/>
  <c r="P82" i="7"/>
  <c r="AE82" i="7"/>
  <c r="BI82" i="7"/>
  <c r="AQ82" i="7"/>
  <c r="BT82" i="7"/>
  <c r="CJ82" i="7"/>
  <c r="CX82" i="7"/>
  <c r="L82" i="7"/>
  <c r="AA82" i="7"/>
  <c r="BE82" i="7"/>
  <c r="AM82" i="7"/>
  <c r="BO82" i="7"/>
  <c r="CF82" i="7"/>
  <c r="CT82" i="7"/>
  <c r="H82" i="7"/>
  <c r="W82" i="7"/>
  <c r="BZ81" i="7"/>
  <c r="CN81" i="7"/>
  <c r="DB81" i="7"/>
  <c r="BI81" i="7"/>
  <c r="P81" i="7"/>
  <c r="AE81" i="7"/>
  <c r="AU81" i="7"/>
  <c r="BT81" i="7"/>
  <c r="CJ81" i="7"/>
  <c r="CX81" i="7"/>
  <c r="BE81" i="7"/>
  <c r="L81" i="7"/>
  <c r="AA81" i="7"/>
  <c r="AQ81" i="7"/>
  <c r="BO81" i="7"/>
  <c r="CF81" i="7"/>
  <c r="CT81" i="7"/>
  <c r="H81" i="7"/>
  <c r="W81" i="7"/>
  <c r="AM81" i="7"/>
  <c r="BI80" i="7"/>
  <c r="P80" i="7"/>
  <c r="AE80" i="7"/>
  <c r="AU80" i="7"/>
  <c r="BZ80" i="7"/>
  <c r="CN80" i="7"/>
  <c r="DB80" i="7"/>
  <c r="BE80" i="7"/>
  <c r="L80" i="7"/>
  <c r="AA80" i="7"/>
  <c r="AQ80" i="7"/>
  <c r="BT80" i="7"/>
  <c r="CJ80" i="7"/>
  <c r="CX80" i="7"/>
  <c r="H80" i="7"/>
  <c r="W80" i="7"/>
  <c r="AM80" i="7"/>
  <c r="BO80" i="7"/>
  <c r="CF80" i="7"/>
  <c r="CT80" i="7"/>
  <c r="BZ79" i="7"/>
  <c r="CN79" i="7"/>
  <c r="DB79" i="7"/>
  <c r="BI79" i="7"/>
  <c r="P79" i="7"/>
  <c r="AE79" i="7"/>
  <c r="AU79" i="7"/>
  <c r="BT79" i="7"/>
  <c r="CJ79" i="7"/>
  <c r="CX79" i="7"/>
  <c r="BE79" i="7"/>
  <c r="L79" i="7"/>
  <c r="AA79" i="7"/>
  <c r="AQ79" i="7"/>
  <c r="BO79" i="7"/>
  <c r="CF79" i="7"/>
  <c r="CT79" i="7"/>
  <c r="H79" i="7"/>
  <c r="W79" i="7"/>
  <c r="AM79" i="7"/>
  <c r="BI78" i="7"/>
  <c r="P78" i="7"/>
  <c r="AE78" i="7"/>
  <c r="AU78" i="7"/>
  <c r="BZ78" i="7"/>
  <c r="CN78" i="7"/>
  <c r="DB78" i="7"/>
  <c r="BE78" i="7"/>
  <c r="L78" i="7"/>
  <c r="AA78" i="7"/>
  <c r="AQ78" i="7"/>
  <c r="BT78" i="7"/>
  <c r="CJ78" i="7"/>
  <c r="CX78" i="7"/>
  <c r="H78" i="7"/>
  <c r="W78" i="7"/>
  <c r="AM78" i="7"/>
  <c r="BO78" i="7"/>
  <c r="CF78" i="7"/>
  <c r="CT78" i="7"/>
  <c r="BZ77" i="7"/>
  <c r="CN77" i="7"/>
  <c r="DB77" i="7"/>
  <c r="BI77" i="7"/>
  <c r="P77" i="7"/>
  <c r="AE77" i="7"/>
  <c r="AU77" i="7"/>
  <c r="BT77" i="7"/>
  <c r="CJ77" i="7"/>
  <c r="CX77" i="7"/>
  <c r="BE77" i="7"/>
  <c r="L77" i="7"/>
  <c r="AA77" i="7"/>
  <c r="AQ77" i="7"/>
  <c r="BO77" i="7"/>
  <c r="CF77" i="7"/>
  <c r="CT77" i="7"/>
  <c r="H77" i="7"/>
  <c r="W77" i="7"/>
  <c r="AM77" i="7"/>
  <c r="BI76" i="7"/>
  <c r="P76" i="7"/>
  <c r="AE76" i="7"/>
  <c r="AU76" i="7"/>
  <c r="BZ76" i="7"/>
  <c r="CN76" i="7"/>
  <c r="DB76" i="7"/>
  <c r="BE76" i="7"/>
  <c r="L76" i="7"/>
  <c r="AA76" i="7"/>
  <c r="AQ76" i="7"/>
  <c r="BT76" i="7"/>
  <c r="CJ76" i="7"/>
  <c r="CX76" i="7"/>
  <c r="H76" i="7"/>
  <c r="W76" i="7"/>
  <c r="AM76" i="7"/>
  <c r="BO76" i="7"/>
  <c r="CF76" i="7"/>
  <c r="CT76" i="7"/>
  <c r="BI75" i="7"/>
  <c r="DB75" i="7"/>
  <c r="P75" i="7"/>
  <c r="AU75" i="7"/>
  <c r="CN75" i="7"/>
  <c r="BZ75" i="7"/>
  <c r="AE75" i="7"/>
  <c r="BE75" i="7"/>
  <c r="BT75" i="7"/>
  <c r="CX75" i="7"/>
  <c r="AA75" i="7"/>
  <c r="CJ75" i="7"/>
  <c r="L75" i="7"/>
  <c r="AQ75" i="7"/>
  <c r="CF75" i="7"/>
  <c r="CT75" i="7"/>
  <c r="H75" i="7"/>
  <c r="AM75" i="7"/>
  <c r="BO75" i="7"/>
  <c r="W75" i="7"/>
  <c r="BZ74" i="7"/>
  <c r="CN74" i="7"/>
  <c r="DB74" i="7"/>
  <c r="BI74" i="7"/>
  <c r="P74" i="7"/>
  <c r="AE74" i="7"/>
  <c r="AU74" i="7"/>
  <c r="BT74" i="7"/>
  <c r="CJ74" i="7"/>
  <c r="CX74" i="7"/>
  <c r="BE74" i="7"/>
  <c r="L74" i="7"/>
  <c r="AA74" i="7"/>
  <c r="AQ74" i="7"/>
  <c r="BO74" i="7"/>
  <c r="CF74" i="7"/>
  <c r="CT74" i="7"/>
  <c r="H74" i="7"/>
  <c r="W74" i="7"/>
  <c r="AM74" i="7"/>
  <c r="BI73" i="7"/>
  <c r="P73" i="7"/>
  <c r="AE73" i="7"/>
  <c r="AU73" i="7"/>
  <c r="BZ73" i="7"/>
  <c r="CN73" i="7"/>
  <c r="DB73" i="7"/>
  <c r="BE73" i="7"/>
  <c r="L73" i="7"/>
  <c r="AA73" i="7"/>
  <c r="AQ73" i="7"/>
  <c r="BT73" i="7"/>
  <c r="CJ73" i="7"/>
  <c r="CX73" i="7"/>
  <c r="H73" i="7"/>
  <c r="W73" i="7"/>
  <c r="AM73" i="7"/>
  <c r="BO73" i="7"/>
  <c r="CF73" i="7"/>
  <c r="CT73" i="7"/>
  <c r="BI72" i="7"/>
  <c r="P72" i="7"/>
  <c r="AE72" i="7"/>
  <c r="AU72" i="7"/>
  <c r="BZ72" i="7"/>
  <c r="CN72" i="7"/>
  <c r="DB72" i="7"/>
  <c r="BE72" i="7"/>
  <c r="L72" i="7"/>
  <c r="AA72" i="7"/>
  <c r="AQ72" i="7"/>
  <c r="BT72" i="7"/>
  <c r="CJ72" i="7"/>
  <c r="CX72" i="7"/>
  <c r="H72" i="7"/>
  <c r="W72" i="7"/>
  <c r="AM72" i="7"/>
  <c r="BO72" i="7"/>
  <c r="CF72" i="7"/>
  <c r="CT72" i="7"/>
  <c r="P71" i="7"/>
  <c r="AE71" i="7"/>
  <c r="AU71" i="7"/>
  <c r="BZ71" i="7"/>
  <c r="CN71" i="7"/>
  <c r="DB71" i="7"/>
  <c r="BI71" i="7"/>
  <c r="L71" i="7"/>
  <c r="AA71" i="7"/>
  <c r="AQ71" i="7"/>
  <c r="BT71" i="7"/>
  <c r="CJ71" i="7"/>
  <c r="CX71" i="7"/>
  <c r="BE71" i="7"/>
  <c r="H71" i="7"/>
  <c r="W71" i="7"/>
  <c r="AM71" i="7"/>
  <c r="BO71" i="7"/>
  <c r="CF71" i="7"/>
  <c r="CT71" i="7"/>
  <c r="BI70" i="7"/>
  <c r="P70" i="7"/>
  <c r="AE70" i="7"/>
  <c r="AU70" i="7"/>
  <c r="BZ70" i="7"/>
  <c r="CN70" i="7"/>
  <c r="DB70" i="7"/>
  <c r="BE70" i="7"/>
  <c r="L70" i="7"/>
  <c r="AA70" i="7"/>
  <c r="AQ70" i="7"/>
  <c r="BT70" i="7"/>
  <c r="CJ70" i="7"/>
  <c r="CX70" i="7"/>
  <c r="H70" i="7"/>
  <c r="W70" i="7"/>
  <c r="AM70" i="7"/>
  <c r="BO70" i="7"/>
  <c r="CF70" i="7"/>
  <c r="CT70" i="7"/>
  <c r="BZ69" i="7"/>
  <c r="CN69" i="7"/>
  <c r="DB69" i="7"/>
  <c r="BI69" i="7"/>
  <c r="P69" i="7"/>
  <c r="AE69" i="7"/>
  <c r="AU69" i="7"/>
  <c r="BT69" i="7"/>
  <c r="CJ69" i="7"/>
  <c r="CX69" i="7"/>
  <c r="BE69" i="7"/>
  <c r="L69" i="7"/>
  <c r="AA69" i="7"/>
  <c r="AQ69" i="7"/>
  <c r="BO69" i="7"/>
  <c r="CF69" i="7"/>
  <c r="CT69" i="7"/>
  <c r="H69" i="7"/>
  <c r="W69" i="7"/>
  <c r="AM69" i="7"/>
  <c r="P68" i="7"/>
  <c r="AE68" i="7"/>
  <c r="AU68" i="7"/>
  <c r="BZ68" i="7"/>
  <c r="CN68" i="7"/>
  <c r="DB68" i="7"/>
  <c r="BI68" i="7"/>
  <c r="L68" i="7"/>
  <c r="AA68" i="7"/>
  <c r="AQ68" i="7"/>
  <c r="BT68" i="7"/>
  <c r="CJ68" i="7"/>
  <c r="CX68" i="7"/>
  <c r="BE68" i="7"/>
  <c r="H68" i="7"/>
  <c r="W68" i="7"/>
  <c r="AM68" i="7"/>
  <c r="BO68" i="7"/>
  <c r="CF68" i="7"/>
  <c r="CT68" i="7"/>
  <c r="BI67" i="7"/>
  <c r="P67" i="7"/>
  <c r="AE67" i="7"/>
  <c r="AU67" i="7"/>
  <c r="BZ67" i="7"/>
  <c r="CN67" i="7"/>
  <c r="DB67" i="7"/>
  <c r="BE67" i="7"/>
  <c r="L67" i="7"/>
  <c r="AA67" i="7"/>
  <c r="AQ67" i="7"/>
  <c r="BT67" i="7"/>
  <c r="CJ67" i="7"/>
  <c r="CX67" i="7"/>
  <c r="H67" i="7"/>
  <c r="W67" i="7"/>
  <c r="AM67" i="7"/>
  <c r="BO67" i="7"/>
  <c r="CF67" i="7"/>
  <c r="CT67" i="7"/>
  <c r="BZ66" i="7"/>
  <c r="CN66" i="7"/>
  <c r="DB66" i="7"/>
  <c r="BI66" i="7"/>
  <c r="P66" i="7"/>
  <c r="AE66" i="7"/>
  <c r="AU66" i="7"/>
  <c r="BT66" i="7"/>
  <c r="CJ66" i="7"/>
  <c r="CX66" i="7"/>
  <c r="BE66" i="7"/>
  <c r="L66" i="7"/>
  <c r="AA66" i="7"/>
  <c r="AQ66" i="7"/>
  <c r="BO66" i="7"/>
  <c r="CF66" i="7"/>
  <c r="CT66" i="7"/>
  <c r="H66" i="7"/>
  <c r="W66" i="7"/>
  <c r="AM66" i="7"/>
  <c r="P65" i="7"/>
  <c r="AE65" i="7"/>
  <c r="AU65" i="7"/>
  <c r="BZ65" i="7"/>
  <c r="CN65" i="7"/>
  <c r="DB65" i="7"/>
  <c r="BI65" i="7"/>
  <c r="L65" i="7"/>
  <c r="AA65" i="7"/>
  <c r="AQ65" i="7"/>
  <c r="BT65" i="7"/>
  <c r="CJ65" i="7"/>
  <c r="CX65" i="7"/>
  <c r="BE65" i="7"/>
  <c r="H65" i="7"/>
  <c r="W65" i="7"/>
  <c r="AM65" i="7"/>
  <c r="BO65" i="7"/>
  <c r="CF65" i="7"/>
  <c r="CT65" i="7"/>
  <c r="BI64" i="7"/>
  <c r="P64" i="7"/>
  <c r="AE64" i="7"/>
  <c r="AU64" i="7"/>
  <c r="BZ64" i="7"/>
  <c r="CN64" i="7"/>
  <c r="DB64" i="7"/>
  <c r="BE64" i="7"/>
  <c r="L64" i="7"/>
  <c r="AA64" i="7"/>
  <c r="AQ64" i="7"/>
  <c r="BT64" i="7"/>
  <c r="CJ64" i="7"/>
  <c r="CX64" i="7"/>
  <c r="H64" i="7"/>
  <c r="W64" i="7"/>
  <c r="AM64" i="7"/>
  <c r="BO64" i="7"/>
  <c r="CF64" i="7"/>
  <c r="CT64" i="7"/>
  <c r="P63" i="7"/>
  <c r="AE63" i="7"/>
  <c r="AU63" i="7"/>
  <c r="BZ63" i="7"/>
  <c r="CN63" i="7"/>
  <c r="DB63" i="7"/>
  <c r="BI63" i="7"/>
  <c r="L63" i="7"/>
  <c r="AA63" i="7"/>
  <c r="AQ63" i="7"/>
  <c r="BT63" i="7"/>
  <c r="CJ63" i="7"/>
  <c r="CX63" i="7"/>
  <c r="BE63" i="7"/>
  <c r="H63" i="7"/>
  <c r="W63" i="7"/>
  <c r="AM63" i="7"/>
  <c r="BO63" i="7"/>
  <c r="CF63" i="7"/>
  <c r="CT63" i="7"/>
  <c r="BI62" i="7"/>
  <c r="P62" i="7"/>
  <c r="AE62" i="7"/>
  <c r="AU62" i="7"/>
  <c r="BZ62" i="7"/>
  <c r="CN62" i="7"/>
  <c r="DB62" i="7"/>
  <c r="BE62" i="7"/>
  <c r="L62" i="7"/>
  <c r="AA62" i="7"/>
  <c r="AQ62" i="7"/>
  <c r="BT62" i="7"/>
  <c r="CJ62" i="7"/>
  <c r="CX62" i="7"/>
  <c r="H62" i="7"/>
  <c r="W62" i="7"/>
  <c r="AM62" i="7"/>
  <c r="BO62" i="7"/>
  <c r="CF62" i="7"/>
  <c r="CT62" i="7"/>
  <c r="P61" i="7"/>
  <c r="AE61" i="7"/>
  <c r="AU61" i="7"/>
  <c r="BZ61" i="7"/>
  <c r="CN61" i="7"/>
  <c r="DB61" i="7"/>
  <c r="BI61" i="7"/>
  <c r="L61" i="7"/>
  <c r="AA61" i="7"/>
  <c r="AQ61" i="7"/>
  <c r="BT61" i="7"/>
  <c r="CJ61" i="7"/>
  <c r="CX61" i="7"/>
  <c r="BE61" i="7"/>
  <c r="H61" i="7"/>
  <c r="W61" i="7"/>
  <c r="AM61" i="7"/>
  <c r="BO61" i="7"/>
  <c r="CF61" i="7"/>
  <c r="CT61" i="7"/>
  <c r="BI60" i="7"/>
  <c r="P60" i="7"/>
  <c r="AE60" i="7"/>
  <c r="AU60" i="7"/>
  <c r="BZ60" i="7"/>
  <c r="CN60" i="7"/>
  <c r="DB60" i="7"/>
  <c r="BE60" i="7"/>
  <c r="L60" i="7"/>
  <c r="AA60" i="7"/>
  <c r="AQ60" i="7"/>
  <c r="BT60" i="7"/>
  <c r="CJ60" i="7"/>
  <c r="CX60" i="7"/>
  <c r="H60" i="7"/>
  <c r="W60" i="7"/>
  <c r="AM60" i="7"/>
  <c r="BO60" i="7"/>
  <c r="CF60" i="7"/>
  <c r="CT60" i="7"/>
  <c r="AE59" i="7"/>
  <c r="AU59" i="7"/>
  <c r="P59" i="7"/>
  <c r="BZ59" i="7"/>
  <c r="CN59" i="7"/>
  <c r="DB59" i="7"/>
  <c r="BI59" i="7"/>
  <c r="AA59" i="7"/>
  <c r="AQ59" i="7"/>
  <c r="BT59" i="7"/>
  <c r="CJ59" i="7"/>
  <c r="CX59" i="7"/>
  <c r="L59" i="7"/>
  <c r="BE59" i="7"/>
  <c r="W59" i="7"/>
  <c r="AM59" i="7"/>
  <c r="BO59" i="7"/>
  <c r="CF59" i="7"/>
  <c r="CT59" i="7"/>
  <c r="H59" i="7"/>
  <c r="BZ58" i="7"/>
  <c r="CN58" i="7"/>
  <c r="DB58" i="7"/>
  <c r="P58" i="7"/>
  <c r="AE58" i="7"/>
  <c r="AU58" i="7"/>
  <c r="BI58" i="7"/>
  <c r="BT58" i="7"/>
  <c r="CJ58" i="7"/>
  <c r="CX58" i="7"/>
  <c r="L58" i="7"/>
  <c r="AA58" i="7"/>
  <c r="AQ58" i="7"/>
  <c r="BE58" i="7"/>
  <c r="BO58" i="7"/>
  <c r="CF58" i="7"/>
  <c r="CT58" i="7"/>
  <c r="H58" i="7"/>
  <c r="W58" i="7"/>
  <c r="AM58" i="7"/>
  <c r="BI57" i="7"/>
  <c r="P57" i="7"/>
  <c r="AE57" i="7"/>
  <c r="AU57" i="7"/>
  <c r="BZ57" i="7"/>
  <c r="CN57" i="7"/>
  <c r="DB57" i="7"/>
  <c r="BE57" i="7"/>
  <c r="L57" i="7"/>
  <c r="AA57" i="7"/>
  <c r="AQ57" i="7"/>
  <c r="BT57" i="7"/>
  <c r="CJ57" i="7"/>
  <c r="CX57" i="7"/>
  <c r="H57" i="7"/>
  <c r="W57" i="7"/>
  <c r="AM57" i="7"/>
  <c r="BO57" i="7"/>
  <c r="CF57" i="7"/>
  <c r="CT57" i="7"/>
  <c r="BI56" i="7"/>
  <c r="P56" i="7"/>
  <c r="AE56" i="7"/>
  <c r="AU56" i="7"/>
  <c r="BZ56" i="7"/>
  <c r="CN56" i="7"/>
  <c r="DB56" i="7"/>
  <c r="BE56" i="7"/>
  <c r="L56" i="7"/>
  <c r="AA56" i="7"/>
  <c r="AQ56" i="7"/>
  <c r="BT56" i="7"/>
  <c r="CJ56" i="7"/>
  <c r="CX56" i="7"/>
  <c r="H56" i="7"/>
  <c r="W56" i="7"/>
  <c r="AM56" i="7"/>
  <c r="BO56" i="7"/>
  <c r="CF56" i="7"/>
  <c r="CT56" i="7"/>
  <c r="P55" i="7"/>
  <c r="AE55" i="7"/>
  <c r="AU55" i="7"/>
  <c r="BZ55" i="7"/>
  <c r="CN55" i="7"/>
  <c r="DB55" i="7"/>
  <c r="BI55" i="7"/>
  <c r="L55" i="7"/>
  <c r="AA55" i="7"/>
  <c r="AQ55" i="7"/>
  <c r="BT55" i="7"/>
  <c r="CJ55" i="7"/>
  <c r="CX55" i="7"/>
  <c r="BE55" i="7"/>
  <c r="H55" i="7"/>
  <c r="W55" i="7"/>
  <c r="AM55" i="7"/>
  <c r="BO55" i="7"/>
  <c r="CF55" i="7"/>
  <c r="CT55" i="7"/>
  <c r="BI54" i="7"/>
  <c r="P54" i="7"/>
  <c r="AE54" i="7"/>
  <c r="AU54" i="7"/>
  <c r="BZ54" i="7"/>
  <c r="CN54" i="7"/>
  <c r="DB54" i="7"/>
  <c r="BE54" i="7"/>
  <c r="L54" i="7"/>
  <c r="AA54" i="7"/>
  <c r="AQ54" i="7"/>
  <c r="BT54" i="7"/>
  <c r="CJ54" i="7"/>
  <c r="CX54" i="7"/>
  <c r="H54" i="7"/>
  <c r="W54" i="7"/>
  <c r="AM54" i="7"/>
  <c r="BO54" i="7"/>
  <c r="CF54" i="7"/>
  <c r="CT54" i="7"/>
  <c r="P53" i="7"/>
  <c r="AE53" i="7"/>
  <c r="AU53" i="7"/>
  <c r="BZ53" i="7"/>
  <c r="CN53" i="7"/>
  <c r="DB53" i="7"/>
  <c r="BI53" i="7"/>
  <c r="L53" i="7"/>
  <c r="AA53" i="7"/>
  <c r="AQ53" i="7"/>
  <c r="BT53" i="7"/>
  <c r="CJ53" i="7"/>
  <c r="CX53" i="7"/>
  <c r="BE53" i="7"/>
  <c r="H53" i="7"/>
  <c r="W53" i="7"/>
  <c r="AM53" i="7"/>
  <c r="BO53" i="7"/>
  <c r="CF53" i="7"/>
  <c r="CT53" i="7"/>
  <c r="BI52" i="7"/>
  <c r="P52" i="7"/>
  <c r="AE52" i="7"/>
  <c r="AU52" i="7"/>
  <c r="BZ52" i="7"/>
  <c r="CN52" i="7"/>
  <c r="DB52" i="7"/>
  <c r="BE52" i="7"/>
  <c r="L52" i="7"/>
  <c r="AA52" i="7"/>
  <c r="AQ52" i="7"/>
  <c r="BT52" i="7"/>
  <c r="CJ52" i="7"/>
  <c r="CX52" i="7"/>
  <c r="H52" i="7"/>
  <c r="W52" i="7"/>
  <c r="AM52" i="7"/>
  <c r="BO52" i="7"/>
  <c r="CF52" i="7"/>
  <c r="CT52" i="7"/>
  <c r="P51" i="7"/>
  <c r="AE51" i="7"/>
  <c r="AU51" i="7"/>
  <c r="BZ51" i="7"/>
  <c r="CN51" i="7"/>
  <c r="DB51" i="7"/>
  <c r="BI51" i="7"/>
  <c r="L51" i="7"/>
  <c r="AA51" i="7"/>
  <c r="AQ51" i="7"/>
  <c r="BT51" i="7"/>
  <c r="CJ51" i="7"/>
  <c r="CX51" i="7"/>
  <c r="BE51" i="7"/>
  <c r="H51" i="7"/>
  <c r="W51" i="7"/>
  <c r="AM51" i="7"/>
  <c r="BO51" i="7"/>
  <c r="CF51" i="7"/>
  <c r="CT51" i="7"/>
  <c r="BI50" i="7"/>
  <c r="P50" i="7"/>
  <c r="AE50" i="7"/>
  <c r="AU50" i="7"/>
  <c r="BZ50" i="7"/>
  <c r="CN50" i="7"/>
  <c r="DB50" i="7"/>
  <c r="BE50" i="7"/>
  <c r="L50" i="7"/>
  <c r="AA50" i="7"/>
  <c r="AQ50" i="7"/>
  <c r="BT50" i="7"/>
  <c r="CJ50" i="7"/>
  <c r="CX50" i="7"/>
  <c r="H50" i="7"/>
  <c r="W50" i="7"/>
  <c r="AM50" i="7"/>
  <c r="BO50" i="7"/>
  <c r="CF50" i="7"/>
  <c r="CT50" i="7"/>
  <c r="BZ49" i="7"/>
  <c r="CN49" i="7"/>
  <c r="AE49" i="7"/>
  <c r="DB49" i="7"/>
  <c r="BI49" i="7"/>
  <c r="P49" i="7"/>
  <c r="AU49" i="7"/>
  <c r="BT49" i="7"/>
  <c r="CJ49" i="7"/>
  <c r="BE49" i="7"/>
  <c r="L49" i="7"/>
  <c r="AQ49" i="7"/>
  <c r="CX49" i="7"/>
  <c r="AA49" i="7"/>
  <c r="BO49" i="7"/>
  <c r="CF49" i="7"/>
  <c r="CT49" i="7"/>
  <c r="W49" i="7"/>
  <c r="H49" i="7"/>
  <c r="AM49" i="7"/>
  <c r="P48" i="7"/>
  <c r="AE48" i="7"/>
  <c r="AU48" i="7"/>
  <c r="BI48" i="7"/>
  <c r="BZ48" i="7"/>
  <c r="DB48" i="7"/>
  <c r="CN48" i="7"/>
  <c r="L48" i="7"/>
  <c r="AA48" i="7"/>
  <c r="AQ48" i="7"/>
  <c r="BE48" i="7"/>
  <c r="CJ48" i="7"/>
  <c r="BT48" i="7"/>
  <c r="CX48" i="7"/>
  <c r="H48" i="7"/>
  <c r="W48" i="7"/>
  <c r="AM48" i="7"/>
  <c r="BO48" i="7"/>
  <c r="CT48" i="7"/>
  <c r="CF48" i="7"/>
  <c r="BI47" i="7"/>
  <c r="P47" i="7"/>
  <c r="AE47" i="7"/>
  <c r="AU47" i="7"/>
  <c r="BZ47" i="7"/>
  <c r="CN47" i="7"/>
  <c r="DB47" i="7"/>
  <c r="BE47" i="7"/>
  <c r="L47" i="7"/>
  <c r="AA47" i="7"/>
  <c r="AQ47" i="7"/>
  <c r="BT47" i="7"/>
  <c r="CJ47" i="7"/>
  <c r="CX47" i="7"/>
  <c r="H47" i="7"/>
  <c r="W47" i="7"/>
  <c r="AM47" i="7"/>
  <c r="BO47" i="7"/>
  <c r="CF47" i="7"/>
  <c r="CT47" i="7"/>
  <c r="P46" i="7"/>
  <c r="AE46" i="7"/>
  <c r="AU46" i="7"/>
  <c r="BZ46" i="7"/>
  <c r="CN46" i="7"/>
  <c r="DB46" i="7"/>
  <c r="BI46" i="7"/>
  <c r="L46" i="7"/>
  <c r="AA46" i="7"/>
  <c r="AQ46" i="7"/>
  <c r="BT46" i="7"/>
  <c r="CJ46" i="7"/>
  <c r="CX46" i="7"/>
  <c r="BE46" i="7"/>
  <c r="H46" i="7"/>
  <c r="W46" i="7"/>
  <c r="AM46" i="7"/>
  <c r="BO46" i="7"/>
  <c r="CF46" i="7"/>
  <c r="CT46" i="7"/>
  <c r="BI45" i="7"/>
  <c r="P45" i="7"/>
  <c r="AE45" i="7"/>
  <c r="AU45" i="7"/>
  <c r="BZ45" i="7"/>
  <c r="CN45" i="7"/>
  <c r="DB45" i="7"/>
  <c r="BE45" i="7"/>
  <c r="L45" i="7"/>
  <c r="AA45" i="7"/>
  <c r="AQ45" i="7"/>
  <c r="BT45" i="7"/>
  <c r="CJ45" i="7"/>
  <c r="CX45" i="7"/>
  <c r="H45" i="7"/>
  <c r="W45" i="7"/>
  <c r="AM45" i="7"/>
  <c r="BO45" i="7"/>
  <c r="CF45" i="7"/>
  <c r="CT45" i="7"/>
  <c r="P44" i="7"/>
  <c r="AE44" i="7"/>
  <c r="AU44" i="7"/>
  <c r="BZ44" i="7"/>
  <c r="CN44" i="7"/>
  <c r="DB44" i="7"/>
  <c r="BI44" i="7"/>
  <c r="L44" i="7"/>
  <c r="AA44" i="7"/>
  <c r="AQ44" i="7"/>
  <c r="BT44" i="7"/>
  <c r="CJ44" i="7"/>
  <c r="CX44" i="7"/>
  <c r="BE44" i="7"/>
  <c r="H44" i="7"/>
  <c r="W44" i="7"/>
  <c r="AM44" i="7"/>
  <c r="BO44" i="7"/>
  <c r="CF44" i="7"/>
  <c r="CT44" i="7"/>
  <c r="BI43" i="7"/>
  <c r="P43" i="7"/>
  <c r="AE43" i="7"/>
  <c r="AU43" i="7"/>
  <c r="BZ43" i="7"/>
  <c r="CN43" i="7"/>
  <c r="DB43" i="7"/>
  <c r="BE43" i="7"/>
  <c r="L43" i="7"/>
  <c r="AA43" i="7"/>
  <c r="AQ43" i="7"/>
  <c r="BT43" i="7"/>
  <c r="CJ43" i="7"/>
  <c r="CX43" i="7"/>
  <c r="H43" i="7"/>
  <c r="W43" i="7"/>
  <c r="AM43" i="7"/>
  <c r="BO43" i="7"/>
  <c r="CF43" i="7"/>
  <c r="CT43" i="7"/>
  <c r="P42" i="7"/>
  <c r="AE42" i="7"/>
  <c r="AU42" i="7"/>
  <c r="BZ42" i="7"/>
  <c r="CN42" i="7"/>
  <c r="DB42" i="7"/>
  <c r="BI42" i="7"/>
  <c r="L42" i="7"/>
  <c r="AA42" i="7"/>
  <c r="AQ42" i="7"/>
  <c r="BT42" i="7"/>
  <c r="CJ42" i="7"/>
  <c r="CX42" i="7"/>
  <c r="BE42" i="7"/>
  <c r="H42" i="7"/>
  <c r="W42" i="7"/>
  <c r="AM42" i="7"/>
  <c r="BO42" i="7"/>
  <c r="CF42" i="7"/>
  <c r="CT42" i="7"/>
  <c r="BI41" i="7"/>
  <c r="P41" i="7"/>
  <c r="AE41" i="7"/>
  <c r="AU41" i="7"/>
  <c r="BZ41" i="7"/>
  <c r="CN41" i="7"/>
  <c r="DB41" i="7"/>
  <c r="BE41" i="7"/>
  <c r="L41" i="7"/>
  <c r="AA41" i="7"/>
  <c r="AQ41" i="7"/>
  <c r="BT41" i="7"/>
  <c r="CJ41" i="7"/>
  <c r="CX41" i="7"/>
  <c r="H41" i="7"/>
  <c r="W41" i="7"/>
  <c r="AM41" i="7"/>
  <c r="BO41" i="7"/>
  <c r="CF41" i="7"/>
  <c r="CT41" i="7"/>
  <c r="P40" i="7"/>
  <c r="AE40" i="7"/>
  <c r="BZ40" i="7"/>
  <c r="CN40" i="7"/>
  <c r="DB40" i="7"/>
  <c r="AU40" i="7"/>
  <c r="BI40" i="7"/>
  <c r="L40" i="7"/>
  <c r="BE40" i="7"/>
  <c r="BT40" i="7"/>
  <c r="CJ40" i="7"/>
  <c r="CX40" i="7"/>
  <c r="AA40" i="7"/>
  <c r="AQ40" i="7"/>
  <c r="H40" i="7"/>
  <c r="AM40" i="7"/>
  <c r="BO40" i="7"/>
  <c r="CF40" i="7"/>
  <c r="CT40" i="7"/>
  <c r="W40" i="7"/>
  <c r="BI39" i="7"/>
  <c r="CN39" i="7"/>
  <c r="P39" i="7"/>
  <c r="AU39" i="7"/>
  <c r="BZ39" i="7"/>
  <c r="DB39" i="7"/>
  <c r="AE39" i="7"/>
  <c r="BE39" i="7"/>
  <c r="L39" i="7"/>
  <c r="BT39" i="7"/>
  <c r="CX39" i="7"/>
  <c r="AA39" i="7"/>
  <c r="CJ39" i="7"/>
  <c r="AQ39" i="7"/>
  <c r="H39" i="7"/>
  <c r="CF39" i="7"/>
  <c r="AM39" i="7"/>
  <c r="BO39" i="7"/>
  <c r="CT39" i="7"/>
  <c r="W39" i="7"/>
  <c r="BZ38" i="7"/>
  <c r="CN38" i="7"/>
  <c r="DB38" i="7"/>
  <c r="BI38" i="7"/>
  <c r="P38" i="7"/>
  <c r="AE38" i="7"/>
  <c r="AU38" i="7"/>
  <c r="BT38" i="7"/>
  <c r="CJ38" i="7"/>
  <c r="CX38" i="7"/>
  <c r="BE38" i="7"/>
  <c r="L38" i="7"/>
  <c r="AA38" i="7"/>
  <c r="AQ38" i="7"/>
  <c r="BO38" i="7"/>
  <c r="CF38" i="7"/>
  <c r="CT38" i="7"/>
  <c r="H38" i="7"/>
  <c r="W38" i="7"/>
  <c r="AM38" i="7"/>
  <c r="BI37" i="7"/>
  <c r="P37" i="7"/>
  <c r="AE37" i="7"/>
  <c r="AU37" i="7"/>
  <c r="BZ37" i="7"/>
  <c r="CN37" i="7"/>
  <c r="DB37" i="7"/>
  <c r="BE37" i="7"/>
  <c r="L37" i="7"/>
  <c r="AA37" i="7"/>
  <c r="AQ37" i="7"/>
  <c r="BT37" i="7"/>
  <c r="CJ37" i="7"/>
  <c r="CX37" i="7"/>
  <c r="H37" i="7"/>
  <c r="W37" i="7"/>
  <c r="AM37" i="7"/>
  <c r="BO37" i="7"/>
  <c r="CF37" i="7"/>
  <c r="CT37" i="7"/>
  <c r="DB36" i="7"/>
  <c r="BI36" i="7"/>
  <c r="P36" i="7"/>
  <c r="AE36" i="7"/>
  <c r="AU36" i="7"/>
  <c r="BZ36" i="7"/>
  <c r="CN36" i="7"/>
  <c r="CX36" i="7"/>
  <c r="BE36" i="7"/>
  <c r="L36" i="7"/>
  <c r="AA36" i="7"/>
  <c r="AQ36" i="7"/>
  <c r="BT36" i="7"/>
  <c r="CJ36" i="7"/>
  <c r="CT36" i="7"/>
  <c r="H36" i="7"/>
  <c r="W36" i="7"/>
  <c r="AM36" i="7"/>
  <c r="BO36" i="7"/>
  <c r="CF36" i="7"/>
  <c r="P35" i="7"/>
  <c r="AE35" i="7"/>
  <c r="AU35" i="7"/>
  <c r="BZ35" i="7"/>
  <c r="CN35" i="7"/>
  <c r="DB35" i="7"/>
  <c r="BI35" i="7"/>
  <c r="L35" i="7"/>
  <c r="AA35" i="7"/>
  <c r="AQ35" i="7"/>
  <c r="BT35" i="7"/>
  <c r="CJ35" i="7"/>
  <c r="CX35" i="7"/>
  <c r="BE35" i="7"/>
  <c r="H35" i="7"/>
  <c r="W35" i="7"/>
  <c r="AM35" i="7"/>
  <c r="BO35" i="7"/>
  <c r="CF35" i="7"/>
  <c r="CT35" i="7"/>
  <c r="BI34" i="7"/>
  <c r="P34" i="7"/>
  <c r="AE34" i="7"/>
  <c r="AU34" i="7"/>
  <c r="BZ34" i="7"/>
  <c r="CN34" i="7"/>
  <c r="DB34" i="7"/>
  <c r="BE34" i="7"/>
  <c r="L34" i="7"/>
  <c r="AA34" i="7"/>
  <c r="AQ34" i="7"/>
  <c r="BT34" i="7"/>
  <c r="CJ34" i="7"/>
  <c r="CX34" i="7"/>
  <c r="H34" i="7"/>
  <c r="W34" i="7"/>
  <c r="AM34" i="7"/>
  <c r="BO34" i="7"/>
  <c r="CF34" i="7"/>
  <c r="CT34" i="7"/>
  <c r="BZ33" i="7"/>
  <c r="CN33" i="7"/>
  <c r="DB33" i="7"/>
  <c r="BI33" i="7"/>
  <c r="P33" i="7"/>
  <c r="AE33" i="7"/>
  <c r="AU33" i="7"/>
  <c r="BT33" i="7"/>
  <c r="CJ33" i="7"/>
  <c r="CX33" i="7"/>
  <c r="BE33" i="7"/>
  <c r="L33" i="7"/>
  <c r="AA33" i="7"/>
  <c r="AQ33" i="7"/>
  <c r="BO33" i="7"/>
  <c r="CF33" i="7"/>
  <c r="CT33" i="7"/>
  <c r="H33" i="7"/>
  <c r="W33" i="7"/>
  <c r="AM33" i="7"/>
  <c r="BZ32" i="7"/>
  <c r="CN32" i="7"/>
  <c r="DB32" i="7"/>
  <c r="BI32" i="7"/>
  <c r="P32" i="7"/>
  <c r="AE32" i="7"/>
  <c r="AU32" i="7"/>
  <c r="BT32" i="7"/>
  <c r="CJ32" i="7"/>
  <c r="CX32" i="7"/>
  <c r="BE32" i="7"/>
  <c r="L32" i="7"/>
  <c r="AA32" i="7"/>
  <c r="AQ32" i="7"/>
  <c r="H32" i="7"/>
  <c r="BO32" i="7"/>
  <c r="CF32" i="7"/>
  <c r="CT32" i="7"/>
  <c r="W32" i="7"/>
  <c r="AM32" i="7"/>
  <c r="BZ31" i="7"/>
  <c r="CN31" i="7"/>
  <c r="BI31" i="7"/>
  <c r="DB31" i="7"/>
  <c r="P31" i="7"/>
  <c r="AU31" i="7"/>
  <c r="AE31" i="7"/>
  <c r="BT31" i="7"/>
  <c r="CJ31" i="7"/>
  <c r="AA31" i="7"/>
  <c r="CX31" i="7"/>
  <c r="BE31" i="7"/>
  <c r="L31" i="7"/>
  <c r="AQ31" i="7"/>
  <c r="BO31" i="7"/>
  <c r="CF31" i="7"/>
  <c r="H31" i="7"/>
  <c r="AM31" i="7"/>
  <c r="CT31" i="7"/>
  <c r="W31" i="7"/>
  <c r="P30" i="7"/>
  <c r="AE30" i="7"/>
  <c r="AU30" i="7"/>
  <c r="BZ30" i="7"/>
  <c r="CN30" i="7"/>
  <c r="DB30" i="7"/>
  <c r="BI30" i="7"/>
  <c r="L30" i="7"/>
  <c r="AA30" i="7"/>
  <c r="AQ30" i="7"/>
  <c r="BT30" i="7"/>
  <c r="CJ30" i="7"/>
  <c r="CX30" i="7"/>
  <c r="BE30" i="7"/>
  <c r="H30" i="7"/>
  <c r="W30" i="7"/>
  <c r="AM30" i="7"/>
  <c r="BO30" i="7"/>
  <c r="CF30" i="7"/>
  <c r="CT30" i="7"/>
  <c r="BI29" i="7"/>
  <c r="P29" i="7"/>
  <c r="AE29" i="7"/>
  <c r="AU29" i="7"/>
  <c r="BZ29" i="7"/>
  <c r="CN29" i="7"/>
  <c r="DB29" i="7"/>
  <c r="BE29" i="7"/>
  <c r="L29" i="7"/>
  <c r="AA29" i="7"/>
  <c r="AQ29" i="7"/>
  <c r="BT29" i="7"/>
  <c r="CJ29" i="7"/>
  <c r="CX29" i="7"/>
  <c r="H29" i="7"/>
  <c r="W29" i="7"/>
  <c r="AM29" i="7"/>
  <c r="BO29" i="7"/>
  <c r="CF29" i="7"/>
  <c r="CT29" i="7"/>
  <c r="P28" i="7"/>
  <c r="AE28" i="7"/>
  <c r="AU28" i="7"/>
  <c r="BZ28" i="7"/>
  <c r="CN28" i="7"/>
  <c r="DB28" i="7"/>
  <c r="BI28" i="7"/>
  <c r="L28" i="7"/>
  <c r="AA28" i="7"/>
  <c r="AQ28" i="7"/>
  <c r="BT28" i="7"/>
  <c r="CJ28" i="7"/>
  <c r="CX28" i="7"/>
  <c r="BE28" i="7"/>
  <c r="H28" i="7"/>
  <c r="W28" i="7"/>
  <c r="AM28" i="7"/>
  <c r="BO28" i="7"/>
  <c r="CF28" i="7"/>
  <c r="CT28" i="7"/>
  <c r="BI27" i="7"/>
  <c r="P27" i="7"/>
  <c r="AE27" i="7"/>
  <c r="AU27" i="7"/>
  <c r="BZ27" i="7"/>
  <c r="CN27" i="7"/>
  <c r="DB27" i="7"/>
  <c r="BE27" i="7"/>
  <c r="L27" i="7"/>
  <c r="AA27" i="7"/>
  <c r="AQ27" i="7"/>
  <c r="BT27" i="7"/>
  <c r="CJ27" i="7"/>
  <c r="CX27" i="7"/>
  <c r="H27" i="7"/>
  <c r="W27" i="7"/>
  <c r="AM27" i="7"/>
  <c r="BO27" i="7"/>
  <c r="CF27" i="7"/>
  <c r="CT27" i="7"/>
  <c r="P26" i="7"/>
  <c r="AE26" i="7"/>
  <c r="AU26" i="7"/>
  <c r="BZ26" i="7"/>
  <c r="CN26" i="7"/>
  <c r="DB26" i="7"/>
  <c r="BI26" i="7"/>
  <c r="L26" i="7"/>
  <c r="AA26" i="7"/>
  <c r="AQ26" i="7"/>
  <c r="BT26" i="7"/>
  <c r="CJ26" i="7"/>
  <c r="CX26" i="7"/>
  <c r="BE26" i="7"/>
  <c r="H26" i="7"/>
  <c r="W26" i="7"/>
  <c r="AM26" i="7"/>
  <c r="BO26" i="7"/>
  <c r="CF26" i="7"/>
  <c r="CT26" i="7"/>
  <c r="P25" i="7"/>
  <c r="AE25" i="7"/>
  <c r="AU25" i="7"/>
  <c r="BZ25" i="7"/>
  <c r="CN25" i="7"/>
  <c r="DB25" i="7"/>
  <c r="BI25" i="7"/>
  <c r="L25" i="7"/>
  <c r="AA25" i="7"/>
  <c r="AQ25" i="7"/>
  <c r="BT25" i="7"/>
  <c r="CJ25" i="7"/>
  <c r="CX25" i="7"/>
  <c r="BE25" i="7"/>
  <c r="H25" i="7"/>
  <c r="W25" i="7"/>
  <c r="AM25" i="7"/>
  <c r="BO25" i="7"/>
  <c r="CF25" i="7"/>
  <c r="CT25" i="7"/>
  <c r="BI24" i="7"/>
  <c r="P24" i="7"/>
  <c r="AE24" i="7"/>
  <c r="AU24" i="7"/>
  <c r="BZ24" i="7"/>
  <c r="CN24" i="7"/>
  <c r="DB24" i="7"/>
  <c r="BE24" i="7"/>
  <c r="L24" i="7"/>
  <c r="AA24" i="7"/>
  <c r="AQ24" i="7"/>
  <c r="BT24" i="7"/>
  <c r="CJ24" i="7"/>
  <c r="CX24" i="7"/>
  <c r="H24" i="7"/>
  <c r="W24" i="7"/>
  <c r="AM24" i="7"/>
  <c r="BO24" i="7"/>
  <c r="CF24" i="7"/>
  <c r="CT24" i="7"/>
  <c r="BZ23" i="7"/>
  <c r="CN23" i="7"/>
  <c r="DB23" i="7"/>
  <c r="P23" i="7"/>
  <c r="AE23" i="7"/>
  <c r="AU23" i="7"/>
  <c r="BI23" i="7"/>
  <c r="BT23" i="7"/>
  <c r="CJ23" i="7"/>
  <c r="CX23" i="7"/>
  <c r="L23" i="7"/>
  <c r="AA23" i="7"/>
  <c r="AQ23" i="7"/>
  <c r="BE23" i="7"/>
  <c r="BO23" i="7"/>
  <c r="CF23" i="7"/>
  <c r="CT23" i="7"/>
  <c r="H23" i="7"/>
  <c r="W23" i="7"/>
  <c r="AM23" i="7"/>
  <c r="BI22" i="7"/>
  <c r="P22" i="7"/>
  <c r="AE22" i="7"/>
  <c r="AU22" i="7"/>
  <c r="BZ22" i="7"/>
  <c r="CN22" i="7"/>
  <c r="DB22" i="7"/>
  <c r="BE22" i="7"/>
  <c r="L22" i="7"/>
  <c r="AA22" i="7"/>
  <c r="AQ22" i="7"/>
  <c r="BT22" i="7"/>
  <c r="CJ22" i="7"/>
  <c r="CX22" i="7"/>
  <c r="H22" i="7"/>
  <c r="W22" i="7"/>
  <c r="AM22" i="7"/>
  <c r="BO22" i="7"/>
  <c r="CF22" i="7"/>
  <c r="CT22" i="7"/>
  <c r="P21" i="7"/>
  <c r="BZ21" i="7"/>
  <c r="CN21" i="7"/>
  <c r="DB21" i="7"/>
  <c r="BI21" i="7"/>
  <c r="AE21" i="7"/>
  <c r="AU21" i="7"/>
  <c r="L21" i="7"/>
  <c r="AA21" i="7"/>
  <c r="BT21" i="7"/>
  <c r="CJ21" i="7"/>
  <c r="CX21" i="7"/>
  <c r="BE21" i="7"/>
  <c r="AQ21" i="7"/>
  <c r="H21" i="7"/>
  <c r="W21" i="7"/>
  <c r="BO21" i="7"/>
  <c r="CF21" i="7"/>
  <c r="CT21" i="7"/>
  <c r="AM21" i="7"/>
  <c r="BI20" i="7"/>
  <c r="CN20" i="7"/>
  <c r="P20" i="7"/>
  <c r="AU20" i="7"/>
  <c r="BZ20" i="7"/>
  <c r="DB20" i="7"/>
  <c r="AE20" i="7"/>
  <c r="BE20" i="7"/>
  <c r="BT20" i="7"/>
  <c r="CX20" i="7"/>
  <c r="AA20" i="7"/>
  <c r="CJ20" i="7"/>
  <c r="L20" i="7"/>
  <c r="AQ20" i="7"/>
  <c r="CF20" i="7"/>
  <c r="H20" i="7"/>
  <c r="AM20" i="7"/>
  <c r="BO20" i="7"/>
  <c r="CT20" i="7"/>
  <c r="W20" i="7"/>
  <c r="AU19" i="7"/>
  <c r="BZ19" i="7"/>
  <c r="CN19" i="7"/>
  <c r="DB19" i="7"/>
  <c r="P19" i="7"/>
  <c r="AE19" i="7"/>
  <c r="BI19" i="7"/>
  <c r="AA19" i="7"/>
  <c r="AQ19" i="7"/>
  <c r="BT19" i="7"/>
  <c r="CJ19" i="7"/>
  <c r="CX19" i="7"/>
  <c r="L19" i="7"/>
  <c r="BE19" i="7"/>
  <c r="H19" i="7"/>
  <c r="W19" i="7"/>
  <c r="BO19" i="7"/>
  <c r="CF19" i="7"/>
  <c r="CT19" i="7"/>
  <c r="AM19" i="7"/>
  <c r="BI18" i="7"/>
  <c r="AE18" i="7"/>
  <c r="DB18" i="7"/>
  <c r="AU18" i="7"/>
  <c r="P18" i="7"/>
  <c r="CN18" i="7"/>
  <c r="BZ18" i="7"/>
  <c r="BE18" i="7"/>
  <c r="L18" i="7"/>
  <c r="CJ18" i="7"/>
  <c r="AA18" i="7"/>
  <c r="CX18" i="7"/>
  <c r="BT18" i="7"/>
  <c r="AQ18" i="7"/>
  <c r="BO18" i="7"/>
  <c r="H18" i="7"/>
  <c r="CF18" i="7"/>
  <c r="W18" i="7"/>
  <c r="CT18" i="7"/>
  <c r="AM18" i="7"/>
  <c r="BZ16" i="7"/>
  <c r="CN16" i="7"/>
  <c r="DB16" i="7"/>
  <c r="BI16" i="7"/>
  <c r="AU16" i="7"/>
  <c r="AE16" i="7"/>
  <c r="P16" i="7"/>
  <c r="BT16" i="7"/>
  <c r="CJ16" i="7"/>
  <c r="CX16" i="7"/>
  <c r="BE16" i="7"/>
  <c r="AA16" i="7"/>
  <c r="L16" i="7"/>
  <c r="AQ16" i="7"/>
  <c r="BO16" i="7"/>
  <c r="CF16" i="7"/>
  <c r="CT16" i="7"/>
  <c r="H16" i="7"/>
  <c r="AM16" i="7"/>
  <c r="W16" i="7"/>
  <c r="BZ15" i="7"/>
  <c r="CN15" i="7"/>
  <c r="DB15" i="7"/>
  <c r="BI15" i="7"/>
  <c r="AE15" i="7"/>
  <c r="P15" i="7"/>
  <c r="AU15" i="7"/>
  <c r="BT15" i="7"/>
  <c r="CJ15" i="7"/>
  <c r="CX15" i="7"/>
  <c r="BE15" i="7"/>
  <c r="L15" i="7"/>
  <c r="AQ15" i="7"/>
  <c r="AA15" i="7"/>
  <c r="BO15" i="7"/>
  <c r="CF15" i="7"/>
  <c r="CT15" i="7"/>
  <c r="AM15" i="7"/>
  <c r="W15" i="7"/>
  <c r="H15" i="7"/>
  <c r="BZ14" i="7"/>
  <c r="CN14" i="7"/>
  <c r="DB14" i="7"/>
  <c r="AU14" i="7"/>
  <c r="BI14" i="7"/>
  <c r="P14" i="7"/>
  <c r="AE14" i="7"/>
  <c r="BT14" i="7"/>
  <c r="CJ14" i="7"/>
  <c r="CX14" i="7"/>
  <c r="AA14" i="7"/>
  <c r="AQ14" i="7"/>
  <c r="BE14" i="7"/>
  <c r="L14" i="7"/>
  <c r="BO14" i="7"/>
  <c r="CF14" i="7"/>
  <c r="CT14" i="7"/>
  <c r="H14" i="7"/>
  <c r="W14" i="7"/>
  <c r="AM14" i="7"/>
  <c r="BI13" i="7"/>
  <c r="AE13" i="7"/>
  <c r="DB13" i="7"/>
  <c r="AU13" i="7"/>
  <c r="BZ13" i="7"/>
  <c r="P13" i="7"/>
  <c r="CN13" i="7"/>
  <c r="BE13" i="7"/>
  <c r="L13" i="7"/>
  <c r="CJ13" i="7"/>
  <c r="AA13" i="7"/>
  <c r="CX13" i="7"/>
  <c r="AQ13" i="7"/>
  <c r="BT13" i="7"/>
  <c r="BO13" i="7"/>
  <c r="H13" i="7"/>
  <c r="CF13" i="7"/>
  <c r="W13" i="7"/>
  <c r="CT13" i="7"/>
  <c r="AM13" i="7"/>
  <c r="BH154" i="7"/>
  <c r="O154" i="7"/>
  <c r="AD154" i="7"/>
  <c r="AT154" i="7"/>
  <c r="BX154" i="7"/>
  <c r="CM154" i="7"/>
  <c r="DA154" i="7"/>
  <c r="K154" i="7"/>
  <c r="Z154" i="7"/>
  <c r="AP154" i="7"/>
  <c r="BS154" i="7"/>
  <c r="CI154" i="7"/>
  <c r="CW154" i="7"/>
  <c r="G154" i="7"/>
  <c r="V154" i="7"/>
  <c r="AL154" i="7"/>
  <c r="BN154" i="7"/>
  <c r="CE154" i="7"/>
  <c r="CS154" i="7"/>
  <c r="BH153" i="7"/>
  <c r="O153" i="7"/>
  <c r="AD153" i="7"/>
  <c r="AT153" i="7"/>
  <c r="BX153" i="7"/>
  <c r="CM153" i="7"/>
  <c r="DA153" i="7"/>
  <c r="K153" i="7"/>
  <c r="Z153" i="7"/>
  <c r="AP153" i="7"/>
  <c r="BS153" i="7"/>
  <c r="CI153" i="7"/>
  <c r="CW153" i="7"/>
  <c r="G153" i="7"/>
  <c r="V153" i="7"/>
  <c r="AL153" i="7"/>
  <c r="BN153" i="7"/>
  <c r="CE153" i="7"/>
  <c r="CS153" i="7"/>
  <c r="O152" i="7"/>
  <c r="AD152" i="7"/>
  <c r="AT152" i="7"/>
  <c r="BX152" i="7"/>
  <c r="CM152" i="7"/>
  <c r="DA152" i="7"/>
  <c r="BH152" i="7"/>
  <c r="K152" i="7"/>
  <c r="Z152" i="7"/>
  <c r="AP152" i="7"/>
  <c r="BS152" i="7"/>
  <c r="CI152" i="7"/>
  <c r="CW152" i="7"/>
  <c r="G152" i="7"/>
  <c r="V152" i="7"/>
  <c r="AL152" i="7"/>
  <c r="BN152" i="7"/>
  <c r="CE152" i="7"/>
  <c r="CS152" i="7"/>
  <c r="BX151" i="7"/>
  <c r="CM151" i="7"/>
  <c r="DA151" i="7"/>
  <c r="BH151" i="7"/>
  <c r="O151" i="7"/>
  <c r="AD151" i="7"/>
  <c r="AT151" i="7"/>
  <c r="BS151" i="7"/>
  <c r="CI151" i="7"/>
  <c r="CW151" i="7"/>
  <c r="K151" i="7"/>
  <c r="Z151" i="7"/>
  <c r="AP151" i="7"/>
  <c r="BN151" i="7"/>
  <c r="CE151" i="7"/>
  <c r="CS151" i="7"/>
  <c r="G151" i="7"/>
  <c r="V151" i="7"/>
  <c r="AL151" i="7"/>
  <c r="BH150" i="7"/>
  <c r="O150" i="7"/>
  <c r="AD150" i="7"/>
  <c r="AT150" i="7"/>
  <c r="BX150" i="7"/>
  <c r="CM150" i="7"/>
  <c r="DA150" i="7"/>
  <c r="K150" i="7"/>
  <c r="Z150" i="7"/>
  <c r="AP150" i="7"/>
  <c r="BS150" i="7"/>
  <c r="CI150" i="7"/>
  <c r="CW150" i="7"/>
  <c r="G150" i="7"/>
  <c r="V150" i="7"/>
  <c r="AL150" i="7"/>
  <c r="BN150" i="7"/>
  <c r="CE150" i="7"/>
  <c r="CS150" i="7"/>
  <c r="BH149" i="7"/>
  <c r="O149" i="7"/>
  <c r="AD149" i="7"/>
  <c r="AT149" i="7"/>
  <c r="BX149" i="7"/>
  <c r="CM149" i="7"/>
  <c r="DA149" i="7"/>
  <c r="K149" i="7"/>
  <c r="Z149" i="7"/>
  <c r="AP149" i="7"/>
  <c r="BS149" i="7"/>
  <c r="CI149" i="7"/>
  <c r="CW149" i="7"/>
  <c r="G149" i="7"/>
  <c r="V149" i="7"/>
  <c r="AL149" i="7"/>
  <c r="BN149" i="7"/>
  <c r="CE149" i="7"/>
  <c r="CS149" i="7"/>
  <c r="O148" i="7"/>
  <c r="AD148" i="7"/>
  <c r="AT148" i="7"/>
  <c r="BX148" i="7"/>
  <c r="CM148" i="7"/>
  <c r="DA148" i="7"/>
  <c r="BH148" i="7"/>
  <c r="K148" i="7"/>
  <c r="Z148" i="7"/>
  <c r="AP148" i="7"/>
  <c r="BS148" i="7"/>
  <c r="CI148" i="7"/>
  <c r="CW148" i="7"/>
  <c r="G148" i="7"/>
  <c r="V148" i="7"/>
  <c r="AL148" i="7"/>
  <c r="BN148" i="7"/>
  <c r="CE148" i="7"/>
  <c r="CS148" i="7"/>
  <c r="BX147" i="7"/>
  <c r="CM147" i="7"/>
  <c r="DA147" i="7"/>
  <c r="BH147" i="7"/>
  <c r="O147" i="7"/>
  <c r="AD147" i="7"/>
  <c r="AT147" i="7"/>
  <c r="BS147" i="7"/>
  <c r="CI147" i="7"/>
  <c r="CW147" i="7"/>
  <c r="K147" i="7"/>
  <c r="Z147" i="7"/>
  <c r="AP147" i="7"/>
  <c r="BN147" i="7"/>
  <c r="CE147" i="7"/>
  <c r="CS147" i="7"/>
  <c r="G147" i="7"/>
  <c r="V147" i="7"/>
  <c r="AL147" i="7"/>
  <c r="BH146" i="7"/>
  <c r="O146" i="7"/>
  <c r="AD146" i="7"/>
  <c r="AT146" i="7"/>
  <c r="BX146" i="7"/>
  <c r="CM146" i="7"/>
  <c r="DA146" i="7"/>
  <c r="K146" i="7"/>
  <c r="Z146" i="7"/>
  <c r="AP146" i="7"/>
  <c r="BS146" i="7"/>
  <c r="CI146" i="7"/>
  <c r="CW146" i="7"/>
  <c r="G146" i="7"/>
  <c r="V146" i="7"/>
  <c r="AL146" i="7"/>
  <c r="BN146" i="7"/>
  <c r="CE146" i="7"/>
  <c r="CS146" i="7"/>
  <c r="BH145" i="7"/>
  <c r="O145" i="7"/>
  <c r="AD145" i="7"/>
  <c r="AT145" i="7"/>
  <c r="BX145" i="7"/>
  <c r="CM145" i="7"/>
  <c r="DA145" i="7"/>
  <c r="K145" i="7"/>
  <c r="Z145" i="7"/>
  <c r="AP145" i="7"/>
  <c r="BS145" i="7"/>
  <c r="CI145" i="7"/>
  <c r="CW145" i="7"/>
  <c r="G145" i="7"/>
  <c r="V145" i="7"/>
  <c r="AL145" i="7"/>
  <c r="BN145" i="7"/>
  <c r="CE145" i="7"/>
  <c r="CS145" i="7"/>
  <c r="O144" i="7"/>
  <c r="AD144" i="7"/>
  <c r="AT144" i="7"/>
  <c r="BX144" i="7"/>
  <c r="CM144" i="7"/>
  <c r="DA144" i="7"/>
  <c r="BH144" i="7"/>
  <c r="K144" i="7"/>
  <c r="Z144" i="7"/>
  <c r="AP144" i="7"/>
  <c r="BS144" i="7"/>
  <c r="CI144" i="7"/>
  <c r="CW144" i="7"/>
  <c r="G144" i="7"/>
  <c r="V144" i="7"/>
  <c r="AL144" i="7"/>
  <c r="BN144" i="7"/>
  <c r="CE144" i="7"/>
  <c r="CS144" i="7"/>
  <c r="BH143" i="7"/>
  <c r="O143" i="7"/>
  <c r="AD143" i="7"/>
  <c r="AT143" i="7"/>
  <c r="BX143" i="7"/>
  <c r="CM143" i="7"/>
  <c r="DA143" i="7"/>
  <c r="K143" i="7"/>
  <c r="Z143" i="7"/>
  <c r="AP143" i="7"/>
  <c r="BS143" i="7"/>
  <c r="CI143" i="7"/>
  <c r="CW143" i="7"/>
  <c r="G143" i="7"/>
  <c r="V143" i="7"/>
  <c r="AL143" i="7"/>
  <c r="BN143" i="7"/>
  <c r="CE143" i="7"/>
  <c r="CS143" i="7"/>
  <c r="O142" i="7"/>
  <c r="AD142" i="7"/>
  <c r="AT142" i="7"/>
  <c r="BX142" i="7"/>
  <c r="CM142" i="7"/>
  <c r="DA142" i="7"/>
  <c r="BH142" i="7"/>
  <c r="K142" i="7"/>
  <c r="Z142" i="7"/>
  <c r="AP142" i="7"/>
  <c r="BS142" i="7"/>
  <c r="CI142" i="7"/>
  <c r="CW142" i="7"/>
  <c r="G142" i="7"/>
  <c r="V142" i="7"/>
  <c r="AL142" i="7"/>
  <c r="BN142" i="7"/>
  <c r="CE142" i="7"/>
  <c r="CS142" i="7"/>
  <c r="BH141" i="7"/>
  <c r="O141" i="7"/>
  <c r="AD141" i="7"/>
  <c r="AT141" i="7"/>
  <c r="BX141" i="7"/>
  <c r="CM141" i="7"/>
  <c r="DA141" i="7"/>
  <c r="K141" i="7"/>
  <c r="Z141" i="7"/>
  <c r="AP141" i="7"/>
  <c r="BS141" i="7"/>
  <c r="CI141" i="7"/>
  <c r="CW141" i="7"/>
  <c r="G141" i="7"/>
  <c r="V141" i="7"/>
  <c r="AL141" i="7"/>
  <c r="BN141" i="7"/>
  <c r="CE141" i="7"/>
  <c r="CS141" i="7"/>
  <c r="BH140" i="7"/>
  <c r="O140" i="7"/>
  <c r="AD140" i="7"/>
  <c r="AT140" i="7"/>
  <c r="BX140" i="7"/>
  <c r="CM140" i="7"/>
  <c r="DA140" i="7"/>
  <c r="K140" i="7"/>
  <c r="Z140" i="7"/>
  <c r="AP140" i="7"/>
  <c r="BS140" i="7"/>
  <c r="CI140" i="7"/>
  <c r="CW140" i="7"/>
  <c r="G140" i="7"/>
  <c r="V140" i="7"/>
  <c r="AL140" i="7"/>
  <c r="BN140" i="7"/>
  <c r="CE140" i="7"/>
  <c r="CS140" i="7"/>
  <c r="O139" i="7"/>
  <c r="AD139" i="7"/>
  <c r="AT139" i="7"/>
  <c r="BX139" i="7"/>
  <c r="CM139" i="7"/>
  <c r="DA139" i="7"/>
  <c r="BH139" i="7"/>
  <c r="K139" i="7"/>
  <c r="Z139" i="7"/>
  <c r="AP139" i="7"/>
  <c r="BS139" i="7"/>
  <c r="CI139" i="7"/>
  <c r="CW139" i="7"/>
  <c r="G139" i="7"/>
  <c r="V139" i="7"/>
  <c r="AL139" i="7"/>
  <c r="BN139" i="7"/>
  <c r="CE139" i="7"/>
  <c r="CS139" i="7"/>
  <c r="BX138" i="7"/>
  <c r="CM138" i="7"/>
  <c r="DA138" i="7"/>
  <c r="BH138" i="7"/>
  <c r="O138" i="7"/>
  <c r="AD138" i="7"/>
  <c r="AT138" i="7"/>
  <c r="BS138" i="7"/>
  <c r="CI138" i="7"/>
  <c r="CW138" i="7"/>
  <c r="K138" i="7"/>
  <c r="Z138" i="7"/>
  <c r="AP138" i="7"/>
  <c r="BN138" i="7"/>
  <c r="CE138" i="7"/>
  <c r="CS138" i="7"/>
  <c r="G138" i="7"/>
  <c r="V138" i="7"/>
  <c r="AL138" i="7"/>
  <c r="BH137" i="7"/>
  <c r="O137" i="7"/>
  <c r="AD137" i="7"/>
  <c r="AT137" i="7"/>
  <c r="BX137" i="7"/>
  <c r="CM137" i="7"/>
  <c r="DA137" i="7"/>
  <c r="K137" i="7"/>
  <c r="Z137" i="7"/>
  <c r="AP137" i="7"/>
  <c r="BS137" i="7"/>
  <c r="CI137" i="7"/>
  <c r="CW137" i="7"/>
  <c r="G137" i="7"/>
  <c r="V137" i="7"/>
  <c r="AL137" i="7"/>
  <c r="BN137" i="7"/>
  <c r="CE137" i="7"/>
  <c r="CS137" i="7"/>
  <c r="BX136" i="7"/>
  <c r="CM136" i="7"/>
  <c r="DA136" i="7"/>
  <c r="BH136" i="7"/>
  <c r="O136" i="7"/>
  <c r="AD136" i="7"/>
  <c r="AT136" i="7"/>
  <c r="BS136" i="7"/>
  <c r="CI136" i="7"/>
  <c r="CW136" i="7"/>
  <c r="K136" i="7"/>
  <c r="Z136" i="7"/>
  <c r="AP136" i="7"/>
  <c r="BN136" i="7"/>
  <c r="CE136" i="7"/>
  <c r="CS136" i="7"/>
  <c r="G136" i="7"/>
  <c r="V136" i="7"/>
  <c r="AL136" i="7"/>
  <c r="BH135" i="7"/>
  <c r="O135" i="7"/>
  <c r="AD135" i="7"/>
  <c r="AT135" i="7"/>
  <c r="BX135" i="7"/>
  <c r="CM135" i="7"/>
  <c r="DA135" i="7"/>
  <c r="K135" i="7"/>
  <c r="Z135" i="7"/>
  <c r="AP135" i="7"/>
  <c r="BS135" i="7"/>
  <c r="CI135" i="7"/>
  <c r="CW135" i="7"/>
  <c r="G135" i="7"/>
  <c r="V135" i="7"/>
  <c r="AL135" i="7"/>
  <c r="BN135" i="7"/>
  <c r="CE135" i="7"/>
  <c r="CS135" i="7"/>
  <c r="BX134" i="7"/>
  <c r="CM134" i="7"/>
  <c r="DA134" i="7"/>
  <c r="BH134" i="7"/>
  <c r="O134" i="7"/>
  <c r="AD134" i="7"/>
  <c r="AT134" i="7"/>
  <c r="BS134" i="7"/>
  <c r="CI134" i="7"/>
  <c r="CW134" i="7"/>
  <c r="K134" i="7"/>
  <c r="Z134" i="7"/>
  <c r="AP134" i="7"/>
  <c r="BN134" i="7"/>
  <c r="CE134" i="7"/>
  <c r="CS134" i="7"/>
  <c r="G134" i="7"/>
  <c r="V134" i="7"/>
  <c r="AL134" i="7"/>
  <c r="BH133" i="7"/>
  <c r="O133" i="7"/>
  <c r="AD133" i="7"/>
  <c r="AT133" i="7"/>
  <c r="BX133" i="7"/>
  <c r="CM133" i="7"/>
  <c r="DA133" i="7"/>
  <c r="K133" i="7"/>
  <c r="Z133" i="7"/>
  <c r="AP133" i="7"/>
  <c r="BS133" i="7"/>
  <c r="CI133" i="7"/>
  <c r="CW133" i="7"/>
  <c r="G133" i="7"/>
  <c r="V133" i="7"/>
  <c r="AL133" i="7"/>
  <c r="BN133" i="7"/>
  <c r="CE133" i="7"/>
  <c r="CS133" i="7"/>
  <c r="BX132" i="7"/>
  <c r="CM132" i="7"/>
  <c r="DA132" i="7"/>
  <c r="BH132" i="7"/>
  <c r="O132" i="7"/>
  <c r="AD132" i="7"/>
  <c r="AT132" i="7"/>
  <c r="BS132" i="7"/>
  <c r="CI132" i="7"/>
  <c r="CW132" i="7"/>
  <c r="K132" i="7"/>
  <c r="Z132" i="7"/>
  <c r="AP132" i="7"/>
  <c r="BN132" i="7"/>
  <c r="CE132" i="7"/>
  <c r="CS132" i="7"/>
  <c r="G132" i="7"/>
  <c r="V132" i="7"/>
  <c r="AL132" i="7"/>
  <c r="BH131" i="7"/>
  <c r="O131" i="7"/>
  <c r="AD131" i="7"/>
  <c r="AT131" i="7"/>
  <c r="BX131" i="7"/>
  <c r="CM131" i="7"/>
  <c r="DA131" i="7"/>
  <c r="K131" i="7"/>
  <c r="Z131" i="7"/>
  <c r="AP131" i="7"/>
  <c r="BS131" i="7"/>
  <c r="CI131" i="7"/>
  <c r="CW131" i="7"/>
  <c r="G131" i="7"/>
  <c r="V131" i="7"/>
  <c r="AL131" i="7"/>
  <c r="BN131" i="7"/>
  <c r="CE131" i="7"/>
  <c r="CS131" i="7"/>
  <c r="O130" i="7"/>
  <c r="AD130" i="7"/>
  <c r="AT130" i="7"/>
  <c r="BX130" i="7"/>
  <c r="CM130" i="7"/>
  <c r="DA130" i="7"/>
  <c r="BH130" i="7"/>
  <c r="K130" i="7"/>
  <c r="Z130" i="7"/>
  <c r="AP130" i="7"/>
  <c r="BS130" i="7"/>
  <c r="CI130" i="7"/>
  <c r="CW130" i="7"/>
  <c r="G130" i="7"/>
  <c r="V130" i="7"/>
  <c r="AL130" i="7"/>
  <c r="BN130" i="7"/>
  <c r="CE130" i="7"/>
  <c r="CS130" i="7"/>
  <c r="BH129" i="7"/>
  <c r="O129" i="7"/>
  <c r="AD129" i="7"/>
  <c r="AT129" i="7"/>
  <c r="BX129" i="7"/>
  <c r="CM129" i="7"/>
  <c r="DA129" i="7"/>
  <c r="K129" i="7"/>
  <c r="Z129" i="7"/>
  <c r="AP129" i="7"/>
  <c r="BS129" i="7"/>
  <c r="CI129" i="7"/>
  <c r="CW129" i="7"/>
  <c r="G129" i="7"/>
  <c r="V129" i="7"/>
  <c r="AL129" i="7"/>
  <c r="BN129" i="7"/>
  <c r="CE129" i="7"/>
  <c r="CS129" i="7"/>
  <c r="O128" i="7"/>
  <c r="AD128" i="7"/>
  <c r="AT128" i="7"/>
  <c r="BX128" i="7"/>
  <c r="CM128" i="7"/>
  <c r="DA128" i="7"/>
  <c r="BH128" i="7"/>
  <c r="K128" i="7"/>
  <c r="Z128" i="7"/>
  <c r="AP128" i="7"/>
  <c r="BS128" i="7"/>
  <c r="CI128" i="7"/>
  <c r="CW128" i="7"/>
  <c r="G128" i="7"/>
  <c r="V128" i="7"/>
  <c r="AL128" i="7"/>
  <c r="BN128" i="7"/>
  <c r="CE128" i="7"/>
  <c r="CS128" i="7"/>
  <c r="BH127" i="7"/>
  <c r="O127" i="7"/>
  <c r="BX127" i="7"/>
  <c r="CM127" i="7"/>
  <c r="DA127" i="7"/>
  <c r="AT127" i="7"/>
  <c r="AD127" i="7"/>
  <c r="K127" i="7"/>
  <c r="BS127" i="7"/>
  <c r="CI127" i="7"/>
  <c r="CW127" i="7"/>
  <c r="AP127" i="7"/>
  <c r="Z127" i="7"/>
  <c r="G127" i="7"/>
  <c r="BN127" i="7"/>
  <c r="CE127" i="7"/>
  <c r="CS127" i="7"/>
  <c r="V127" i="7"/>
  <c r="AL127" i="7"/>
  <c r="O126" i="7"/>
  <c r="AD126" i="7"/>
  <c r="AT126" i="7"/>
  <c r="BX126" i="7"/>
  <c r="CM126" i="7"/>
  <c r="DA126" i="7"/>
  <c r="BH126" i="7"/>
  <c r="K126" i="7"/>
  <c r="Z126" i="7"/>
  <c r="AP126" i="7"/>
  <c r="BS126" i="7"/>
  <c r="CI126" i="7"/>
  <c r="CW126" i="7"/>
  <c r="G126" i="7"/>
  <c r="V126" i="7"/>
  <c r="AL126" i="7"/>
  <c r="BN126" i="7"/>
  <c r="CE126" i="7"/>
  <c r="CS126" i="7"/>
  <c r="BH125" i="7"/>
  <c r="O125" i="7"/>
  <c r="AD125" i="7"/>
  <c r="AT125" i="7"/>
  <c r="BX125" i="7"/>
  <c r="CM125" i="7"/>
  <c r="DA125" i="7"/>
  <c r="K125" i="7"/>
  <c r="Z125" i="7"/>
  <c r="AP125" i="7"/>
  <c r="BS125" i="7"/>
  <c r="CI125" i="7"/>
  <c r="CW125" i="7"/>
  <c r="G125" i="7"/>
  <c r="V125" i="7"/>
  <c r="AL125" i="7"/>
  <c r="BN125" i="7"/>
  <c r="CE125" i="7"/>
  <c r="CS125" i="7"/>
  <c r="BH124" i="7"/>
  <c r="O124" i="7"/>
  <c r="AD124" i="7"/>
  <c r="AT124" i="7"/>
  <c r="BX124" i="7"/>
  <c r="CM124" i="7"/>
  <c r="DA124" i="7"/>
  <c r="K124" i="7"/>
  <c r="Z124" i="7"/>
  <c r="AP124" i="7"/>
  <c r="BS124" i="7"/>
  <c r="CI124" i="7"/>
  <c r="CW124" i="7"/>
  <c r="G124" i="7"/>
  <c r="V124" i="7"/>
  <c r="AL124" i="7"/>
  <c r="BN124" i="7"/>
  <c r="CE124" i="7"/>
  <c r="CS124" i="7"/>
  <c r="BX123" i="7"/>
  <c r="CM123" i="7"/>
  <c r="DA123" i="7"/>
  <c r="BH123" i="7"/>
  <c r="O123" i="7"/>
  <c r="AD123" i="7"/>
  <c r="AT123" i="7"/>
  <c r="BS123" i="7"/>
  <c r="CI123" i="7"/>
  <c r="CW123" i="7"/>
  <c r="K123" i="7"/>
  <c r="Z123" i="7"/>
  <c r="AP123" i="7"/>
  <c r="BN123" i="7"/>
  <c r="CE123" i="7"/>
  <c r="CS123" i="7"/>
  <c r="G123" i="7"/>
  <c r="V123" i="7"/>
  <c r="AL123" i="7"/>
  <c r="BH122" i="7"/>
  <c r="O122" i="7"/>
  <c r="AD122" i="7"/>
  <c r="AT122" i="7"/>
  <c r="BX122" i="7"/>
  <c r="CM122" i="7"/>
  <c r="DA122" i="7"/>
  <c r="K122" i="7"/>
  <c r="Z122" i="7"/>
  <c r="AP122" i="7"/>
  <c r="BS122" i="7"/>
  <c r="CI122" i="7"/>
  <c r="CW122" i="7"/>
  <c r="G122" i="7"/>
  <c r="V122" i="7"/>
  <c r="AL122" i="7"/>
  <c r="BN122" i="7"/>
  <c r="CE122" i="7"/>
  <c r="CS122" i="7"/>
  <c r="O121" i="7"/>
  <c r="AD121" i="7"/>
  <c r="AT121" i="7"/>
  <c r="BX121" i="7"/>
  <c r="CM121" i="7"/>
  <c r="DA121" i="7"/>
  <c r="BH121" i="7"/>
  <c r="K121" i="7"/>
  <c r="Z121" i="7"/>
  <c r="AP121" i="7"/>
  <c r="BS121" i="7"/>
  <c r="CI121" i="7"/>
  <c r="CW121" i="7"/>
  <c r="G121" i="7"/>
  <c r="V121" i="7"/>
  <c r="AL121" i="7"/>
  <c r="BN121" i="7"/>
  <c r="CE121" i="7"/>
  <c r="CS121" i="7"/>
  <c r="DA120" i="7"/>
  <c r="BH120" i="7"/>
  <c r="O120" i="7"/>
  <c r="AD120" i="7"/>
  <c r="AT120" i="7"/>
  <c r="BX120" i="7"/>
  <c r="CM120" i="7"/>
  <c r="CW120" i="7"/>
  <c r="K120" i="7"/>
  <c r="Z120" i="7"/>
  <c r="AP120" i="7"/>
  <c r="BS120" i="7"/>
  <c r="CI120" i="7"/>
  <c r="CS120" i="7"/>
  <c r="G120" i="7"/>
  <c r="V120" i="7"/>
  <c r="AL120" i="7"/>
  <c r="BN120" i="7"/>
  <c r="CE120" i="7"/>
  <c r="BH119" i="7"/>
  <c r="O119" i="7"/>
  <c r="AD119" i="7"/>
  <c r="AT119" i="7"/>
  <c r="BX119" i="7"/>
  <c r="CM119" i="7"/>
  <c r="DA119" i="7"/>
  <c r="K119" i="7"/>
  <c r="Z119" i="7"/>
  <c r="AP119" i="7"/>
  <c r="BS119" i="7"/>
  <c r="CI119" i="7"/>
  <c r="CW119" i="7"/>
  <c r="G119" i="7"/>
  <c r="V119" i="7"/>
  <c r="AL119" i="7"/>
  <c r="BN119" i="7"/>
  <c r="CE119" i="7"/>
  <c r="CS119" i="7"/>
  <c r="DA118" i="7"/>
  <c r="BH118" i="7"/>
  <c r="O118" i="7"/>
  <c r="AD118" i="7"/>
  <c r="AT118" i="7"/>
  <c r="BX118" i="7"/>
  <c r="CM118" i="7"/>
  <c r="CW118" i="7"/>
  <c r="K118" i="7"/>
  <c r="Z118" i="7"/>
  <c r="AP118" i="7"/>
  <c r="BS118" i="7"/>
  <c r="CI118" i="7"/>
  <c r="CS118" i="7"/>
  <c r="G118" i="7"/>
  <c r="V118" i="7"/>
  <c r="AL118" i="7"/>
  <c r="BN118" i="7"/>
  <c r="CE118" i="7"/>
  <c r="O117" i="7"/>
  <c r="AD117" i="7"/>
  <c r="AT117" i="7"/>
  <c r="BX117" i="7"/>
  <c r="CM117" i="7"/>
  <c r="DA117" i="7"/>
  <c r="BH117" i="7"/>
  <c r="K117" i="7"/>
  <c r="Z117" i="7"/>
  <c r="AP117" i="7"/>
  <c r="BS117" i="7"/>
  <c r="CI117" i="7"/>
  <c r="CW117" i="7"/>
  <c r="G117" i="7"/>
  <c r="V117" i="7"/>
  <c r="AL117" i="7"/>
  <c r="BN117" i="7"/>
  <c r="CE117" i="7"/>
  <c r="CS117" i="7"/>
  <c r="BX116" i="7"/>
  <c r="CM116" i="7"/>
  <c r="DA116" i="7"/>
  <c r="BH116" i="7"/>
  <c r="O116" i="7"/>
  <c r="AD116" i="7"/>
  <c r="AT116" i="7"/>
  <c r="BS116" i="7"/>
  <c r="CI116" i="7"/>
  <c r="CW116" i="7"/>
  <c r="K116" i="7"/>
  <c r="Z116" i="7"/>
  <c r="AP116" i="7"/>
  <c r="BN116" i="7"/>
  <c r="CE116" i="7"/>
  <c r="CS116" i="7"/>
  <c r="G116" i="7"/>
  <c r="V116" i="7"/>
  <c r="AL116" i="7"/>
  <c r="BH115" i="7"/>
  <c r="O115" i="7"/>
  <c r="AD115" i="7"/>
  <c r="AT115" i="7"/>
  <c r="BX115" i="7"/>
  <c r="CM115" i="7"/>
  <c r="DA115" i="7"/>
  <c r="K115" i="7"/>
  <c r="Z115" i="7"/>
  <c r="AP115" i="7"/>
  <c r="BS115" i="7"/>
  <c r="CI115" i="7"/>
  <c r="CW115" i="7"/>
  <c r="G115" i="7"/>
  <c r="V115" i="7"/>
  <c r="AL115" i="7"/>
  <c r="BN115" i="7"/>
  <c r="CE115" i="7"/>
  <c r="CS115" i="7"/>
  <c r="O114" i="7"/>
  <c r="AD114" i="7"/>
  <c r="AT114" i="7"/>
  <c r="BX114" i="7"/>
  <c r="CM114" i="7"/>
  <c r="DA114" i="7"/>
  <c r="BH114" i="7"/>
  <c r="K114" i="7"/>
  <c r="Z114" i="7"/>
  <c r="AP114" i="7"/>
  <c r="BS114" i="7"/>
  <c r="CI114" i="7"/>
  <c r="CW114" i="7"/>
  <c r="G114" i="7"/>
  <c r="V114" i="7"/>
  <c r="AL114" i="7"/>
  <c r="BN114" i="7"/>
  <c r="CE114" i="7"/>
  <c r="CS114" i="7"/>
  <c r="BX113" i="7"/>
  <c r="CM113" i="7"/>
  <c r="DA113" i="7"/>
  <c r="BH113" i="7"/>
  <c r="O113" i="7"/>
  <c r="AD113" i="7"/>
  <c r="AT113" i="7"/>
  <c r="BS113" i="7"/>
  <c r="CI113" i="7"/>
  <c r="CW113" i="7"/>
  <c r="K113" i="7"/>
  <c r="Z113" i="7"/>
  <c r="AP113" i="7"/>
  <c r="BN113" i="7"/>
  <c r="CE113" i="7"/>
  <c r="CS113" i="7"/>
  <c r="G113" i="7"/>
  <c r="V113" i="7"/>
  <c r="AL113" i="7"/>
  <c r="BH112" i="7"/>
  <c r="O112" i="7"/>
  <c r="AD112" i="7"/>
  <c r="AT112" i="7"/>
  <c r="BX112" i="7"/>
  <c r="CM112" i="7"/>
  <c r="DA112" i="7"/>
  <c r="K112" i="7"/>
  <c r="Z112" i="7"/>
  <c r="AP112" i="7"/>
  <c r="BS112" i="7"/>
  <c r="CI112" i="7"/>
  <c r="CW112" i="7"/>
  <c r="G112" i="7"/>
  <c r="V112" i="7"/>
  <c r="AL112" i="7"/>
  <c r="BN112" i="7"/>
  <c r="CE112" i="7"/>
  <c r="CS112" i="7"/>
  <c r="BH111" i="7"/>
  <c r="O111" i="7"/>
  <c r="AD111" i="7"/>
  <c r="AT111" i="7"/>
  <c r="BX111" i="7"/>
  <c r="CM111" i="7"/>
  <c r="DA111" i="7"/>
  <c r="K111" i="7"/>
  <c r="Z111" i="7"/>
  <c r="AP111" i="7"/>
  <c r="BS111" i="7"/>
  <c r="CI111" i="7"/>
  <c r="CW111" i="7"/>
  <c r="G111" i="7"/>
  <c r="V111" i="7"/>
  <c r="AL111" i="7"/>
  <c r="BN111" i="7"/>
  <c r="CE111" i="7"/>
  <c r="CS111" i="7"/>
  <c r="BX110" i="7"/>
  <c r="CM110" i="7"/>
  <c r="DA110" i="7"/>
  <c r="BH110" i="7"/>
  <c r="O110" i="7"/>
  <c r="AD110" i="7"/>
  <c r="AT110" i="7"/>
  <c r="BS110" i="7"/>
  <c r="CI110" i="7"/>
  <c r="CW110" i="7"/>
  <c r="K110" i="7"/>
  <c r="Z110" i="7"/>
  <c r="AP110" i="7"/>
  <c r="G110" i="7"/>
  <c r="BN110" i="7"/>
  <c r="CE110" i="7"/>
  <c r="CS110" i="7"/>
  <c r="V110" i="7"/>
  <c r="AL110" i="7"/>
  <c r="O109" i="7"/>
  <c r="AD109" i="7"/>
  <c r="AT109" i="7"/>
  <c r="BX109" i="7"/>
  <c r="CM109" i="7"/>
  <c r="DA109" i="7"/>
  <c r="BH109" i="7"/>
  <c r="K109" i="7"/>
  <c r="Z109" i="7"/>
  <c r="AP109" i="7"/>
  <c r="BS109" i="7"/>
  <c r="CI109" i="7"/>
  <c r="CW109" i="7"/>
  <c r="G109" i="7"/>
  <c r="V109" i="7"/>
  <c r="AL109" i="7"/>
  <c r="BN109" i="7"/>
  <c r="CE109" i="7"/>
  <c r="CS109" i="7"/>
  <c r="BH108" i="7"/>
  <c r="O108" i="7"/>
  <c r="AD108" i="7"/>
  <c r="BX108" i="7"/>
  <c r="CM108" i="7"/>
  <c r="DA108" i="7"/>
  <c r="AT108" i="7"/>
  <c r="K108" i="7"/>
  <c r="Z108" i="7"/>
  <c r="AP108" i="7"/>
  <c r="BS108" i="7"/>
  <c r="CI108" i="7"/>
  <c r="CW108" i="7"/>
  <c r="G108" i="7"/>
  <c r="V108" i="7"/>
  <c r="AL108" i="7"/>
  <c r="BN108" i="7"/>
  <c r="CE108" i="7"/>
  <c r="CS108" i="7"/>
  <c r="O107" i="7"/>
  <c r="AD107" i="7"/>
  <c r="AT107" i="7"/>
  <c r="BX107" i="7"/>
  <c r="CM107" i="7"/>
  <c r="DA107" i="7"/>
  <c r="BH107" i="7"/>
  <c r="K107" i="7"/>
  <c r="Z107" i="7"/>
  <c r="AP107" i="7"/>
  <c r="BS107" i="7"/>
  <c r="CI107" i="7"/>
  <c r="CW107" i="7"/>
  <c r="G107" i="7"/>
  <c r="V107" i="7"/>
  <c r="AL107" i="7"/>
  <c r="BN107" i="7"/>
  <c r="CE107" i="7"/>
  <c r="CS107" i="7"/>
  <c r="BH106" i="7"/>
  <c r="O106" i="7"/>
  <c r="AD106" i="7"/>
  <c r="AT106" i="7"/>
  <c r="BX106" i="7"/>
  <c r="CM106" i="7"/>
  <c r="DA106" i="7"/>
  <c r="K106" i="7"/>
  <c r="Z106" i="7"/>
  <c r="AP106" i="7"/>
  <c r="BS106" i="7"/>
  <c r="CI106" i="7"/>
  <c r="CW106" i="7"/>
  <c r="G106" i="7"/>
  <c r="V106" i="7"/>
  <c r="AL106" i="7"/>
  <c r="BN106" i="7"/>
  <c r="CE106" i="7"/>
  <c r="CS106" i="7"/>
  <c r="O105" i="7"/>
  <c r="AD105" i="7"/>
  <c r="AT105" i="7"/>
  <c r="BX105" i="7"/>
  <c r="CM105" i="7"/>
  <c r="DA105" i="7"/>
  <c r="BH105" i="7"/>
  <c r="K105" i="7"/>
  <c r="Z105" i="7"/>
  <c r="AP105" i="7"/>
  <c r="BS105" i="7"/>
  <c r="CI105" i="7"/>
  <c r="CW105" i="7"/>
  <c r="G105" i="7"/>
  <c r="V105" i="7"/>
  <c r="AL105" i="7"/>
  <c r="BN105" i="7"/>
  <c r="CE105" i="7"/>
  <c r="CS105" i="7"/>
  <c r="BH104" i="7"/>
  <c r="O104" i="7"/>
  <c r="AD104" i="7"/>
  <c r="AT104" i="7"/>
  <c r="BX104" i="7"/>
  <c r="CM104" i="7"/>
  <c r="DA104" i="7"/>
  <c r="K104" i="7"/>
  <c r="Z104" i="7"/>
  <c r="AP104" i="7"/>
  <c r="BS104" i="7"/>
  <c r="CI104" i="7"/>
  <c r="CW104" i="7"/>
  <c r="G104" i="7"/>
  <c r="V104" i="7"/>
  <c r="AL104" i="7"/>
  <c r="BN104" i="7"/>
  <c r="CE104" i="7"/>
  <c r="CS104" i="7"/>
  <c r="O103" i="7"/>
  <c r="AD103" i="7"/>
  <c r="AT103" i="7"/>
  <c r="BX103" i="7"/>
  <c r="CM103" i="7"/>
  <c r="DA103" i="7"/>
  <c r="BH103" i="7"/>
  <c r="K103" i="7"/>
  <c r="Z103" i="7"/>
  <c r="AP103" i="7"/>
  <c r="BS103" i="7"/>
  <c r="CI103" i="7"/>
  <c r="CW103" i="7"/>
  <c r="G103" i="7"/>
  <c r="V103" i="7"/>
  <c r="AL103" i="7"/>
  <c r="BN103" i="7"/>
  <c r="CE103" i="7"/>
  <c r="CS103" i="7"/>
  <c r="BH102" i="7"/>
  <c r="O102" i="7"/>
  <c r="AD102" i="7"/>
  <c r="AT102" i="7"/>
  <c r="BX102" i="7"/>
  <c r="CM102" i="7"/>
  <c r="DA102" i="7"/>
  <c r="K102" i="7"/>
  <c r="Z102" i="7"/>
  <c r="AP102" i="7"/>
  <c r="BS102" i="7"/>
  <c r="CI102" i="7"/>
  <c r="CW102" i="7"/>
  <c r="G102" i="7"/>
  <c r="V102" i="7"/>
  <c r="AL102" i="7"/>
  <c r="BN102" i="7"/>
  <c r="CE102" i="7"/>
  <c r="CS102" i="7"/>
  <c r="O101" i="7"/>
  <c r="AD101" i="7"/>
  <c r="AT101" i="7"/>
  <c r="BX101" i="7"/>
  <c r="CM101" i="7"/>
  <c r="DA101" i="7"/>
  <c r="BH101" i="7"/>
  <c r="K101" i="7"/>
  <c r="Z101" i="7"/>
  <c r="AP101" i="7"/>
  <c r="BS101" i="7"/>
  <c r="CI101" i="7"/>
  <c r="CW101" i="7"/>
  <c r="G101" i="7"/>
  <c r="V101" i="7"/>
  <c r="AL101" i="7"/>
  <c r="BN101" i="7"/>
  <c r="CE101" i="7"/>
  <c r="CS101" i="7"/>
  <c r="BH100" i="7"/>
  <c r="O100" i="7"/>
  <c r="AD100" i="7"/>
  <c r="AT100" i="7"/>
  <c r="BX100" i="7"/>
  <c r="CM100" i="7"/>
  <c r="DA100" i="7"/>
  <c r="K100" i="7"/>
  <c r="Z100" i="7"/>
  <c r="AP100" i="7"/>
  <c r="BS100" i="7"/>
  <c r="CI100" i="7"/>
  <c r="CW100" i="7"/>
  <c r="G100" i="7"/>
  <c r="V100" i="7"/>
  <c r="AL100" i="7"/>
  <c r="BN100" i="7"/>
  <c r="CE100" i="7"/>
  <c r="CS100" i="7"/>
  <c r="O99" i="7"/>
  <c r="AD99" i="7"/>
  <c r="AT99" i="7"/>
  <c r="BX99" i="7"/>
  <c r="CM99" i="7"/>
  <c r="DA99" i="7"/>
  <c r="BH99" i="7"/>
  <c r="K99" i="7"/>
  <c r="Z99" i="7"/>
  <c r="AP99" i="7"/>
  <c r="BS99" i="7"/>
  <c r="CI99" i="7"/>
  <c r="CW99" i="7"/>
  <c r="G99" i="7"/>
  <c r="V99" i="7"/>
  <c r="AL99" i="7"/>
  <c r="BN99" i="7"/>
  <c r="CE99" i="7"/>
  <c r="CS99" i="7"/>
  <c r="BH98" i="7"/>
  <c r="O98" i="7"/>
  <c r="AD98" i="7"/>
  <c r="AT98" i="7"/>
  <c r="BX98" i="7"/>
  <c r="CM98" i="7"/>
  <c r="DA98" i="7"/>
  <c r="K98" i="7"/>
  <c r="Z98" i="7"/>
  <c r="AP98" i="7"/>
  <c r="BS98" i="7"/>
  <c r="CI98" i="7"/>
  <c r="CW98" i="7"/>
  <c r="G98" i="7"/>
  <c r="V98" i="7"/>
  <c r="AL98" i="7"/>
  <c r="BN98" i="7"/>
  <c r="CE98" i="7"/>
  <c r="CS98" i="7"/>
  <c r="O97" i="7"/>
  <c r="AD97" i="7"/>
  <c r="AT97" i="7"/>
  <c r="BX97" i="7"/>
  <c r="CM97" i="7"/>
  <c r="DA97" i="7"/>
  <c r="BH97" i="7"/>
  <c r="K97" i="7"/>
  <c r="Z97" i="7"/>
  <c r="AP97" i="7"/>
  <c r="BS97" i="7"/>
  <c r="CI97" i="7"/>
  <c r="CW97" i="7"/>
  <c r="G97" i="7"/>
  <c r="V97" i="7"/>
  <c r="AL97" i="7"/>
  <c r="BN97" i="7"/>
  <c r="CE97" i="7"/>
  <c r="CS97" i="7"/>
  <c r="BH96" i="7"/>
  <c r="O96" i="7"/>
  <c r="AD96" i="7"/>
  <c r="AT96" i="7"/>
  <c r="BX96" i="7"/>
  <c r="CM96" i="7"/>
  <c r="DA96" i="7"/>
  <c r="K96" i="7"/>
  <c r="Z96" i="7"/>
  <c r="AP96" i="7"/>
  <c r="BS96" i="7"/>
  <c r="CI96" i="7"/>
  <c r="CW96" i="7"/>
  <c r="G96" i="7"/>
  <c r="V96" i="7"/>
  <c r="AL96" i="7"/>
  <c r="BN96" i="7"/>
  <c r="CE96" i="7"/>
  <c r="CS96" i="7"/>
  <c r="O95" i="7"/>
  <c r="AD95" i="7"/>
  <c r="AT95" i="7"/>
  <c r="BX95" i="7"/>
  <c r="CM95" i="7"/>
  <c r="DA95" i="7"/>
  <c r="BH95" i="7"/>
  <c r="K95" i="7"/>
  <c r="Z95" i="7"/>
  <c r="AP95" i="7"/>
  <c r="BS95" i="7"/>
  <c r="CI95" i="7"/>
  <c r="CW95" i="7"/>
  <c r="G95" i="7"/>
  <c r="V95" i="7"/>
  <c r="AL95" i="7"/>
  <c r="BN95" i="7"/>
  <c r="CE95" i="7"/>
  <c r="CS95" i="7"/>
  <c r="BH94" i="7"/>
  <c r="O94" i="7"/>
  <c r="AD94" i="7"/>
  <c r="AT94" i="7"/>
  <c r="BX94" i="7"/>
  <c r="CM94" i="7"/>
  <c r="DA94" i="7"/>
  <c r="K94" i="7"/>
  <c r="Z94" i="7"/>
  <c r="AP94" i="7"/>
  <c r="BS94" i="7"/>
  <c r="CI94" i="7"/>
  <c r="CW94" i="7"/>
  <c r="G94" i="7"/>
  <c r="V94" i="7"/>
  <c r="AL94" i="7"/>
  <c r="BN94" i="7"/>
  <c r="CE94" i="7"/>
  <c r="CS94" i="7"/>
  <c r="O93" i="7"/>
  <c r="AD93" i="7"/>
  <c r="AT93" i="7"/>
  <c r="BX93" i="7"/>
  <c r="CM93" i="7"/>
  <c r="DA93" i="7"/>
  <c r="BH93" i="7"/>
  <c r="K93" i="7"/>
  <c r="Z93" i="7"/>
  <c r="AP93" i="7"/>
  <c r="BS93" i="7"/>
  <c r="CI93" i="7"/>
  <c r="CW93" i="7"/>
  <c r="G93" i="7"/>
  <c r="V93" i="7"/>
  <c r="AL93" i="7"/>
  <c r="BN93" i="7"/>
  <c r="CE93" i="7"/>
  <c r="CS93" i="7"/>
  <c r="O92" i="7"/>
  <c r="AD92" i="7"/>
  <c r="AT92" i="7"/>
  <c r="BH92" i="7"/>
  <c r="BX92" i="7"/>
  <c r="CM92" i="7"/>
  <c r="DA92" i="7"/>
  <c r="K92" i="7"/>
  <c r="Z92" i="7"/>
  <c r="AP92" i="7"/>
  <c r="BS92" i="7"/>
  <c r="CI92" i="7"/>
  <c r="CW92" i="7"/>
  <c r="G92" i="7"/>
  <c r="V92" i="7"/>
  <c r="AL92" i="7"/>
  <c r="BN92" i="7"/>
  <c r="CE92" i="7"/>
  <c r="CS92" i="7"/>
  <c r="BH91" i="7"/>
  <c r="O91" i="7"/>
  <c r="AD91" i="7"/>
  <c r="AT91" i="7"/>
  <c r="BX91" i="7"/>
  <c r="CM91" i="7"/>
  <c r="DA91" i="7"/>
  <c r="K91" i="7"/>
  <c r="Z91" i="7"/>
  <c r="AP91" i="7"/>
  <c r="BS91" i="7"/>
  <c r="CI91" i="7"/>
  <c r="CW91" i="7"/>
  <c r="G91" i="7"/>
  <c r="V91" i="7"/>
  <c r="AL91" i="7"/>
  <c r="BN91" i="7"/>
  <c r="CE91" i="7"/>
  <c r="CS91" i="7"/>
  <c r="BX90" i="7"/>
  <c r="CM90" i="7"/>
  <c r="DA90" i="7"/>
  <c r="BH90" i="7"/>
  <c r="O90" i="7"/>
  <c r="AD90" i="7"/>
  <c r="AT90" i="7"/>
  <c r="BS90" i="7"/>
  <c r="CI90" i="7"/>
  <c r="CW90" i="7"/>
  <c r="K90" i="7"/>
  <c r="Z90" i="7"/>
  <c r="AP90" i="7"/>
  <c r="BN90" i="7"/>
  <c r="CE90" i="7"/>
  <c r="CS90" i="7"/>
  <c r="G90" i="7"/>
  <c r="V90" i="7"/>
  <c r="AL90" i="7"/>
  <c r="BH89" i="7"/>
  <c r="O89" i="7"/>
  <c r="AD89" i="7"/>
  <c r="AT89" i="7"/>
  <c r="BX89" i="7"/>
  <c r="CM89" i="7"/>
  <c r="DA89" i="7"/>
  <c r="K89" i="7"/>
  <c r="Z89" i="7"/>
  <c r="AP89" i="7"/>
  <c r="BS89" i="7"/>
  <c r="CI89" i="7"/>
  <c r="CW89" i="7"/>
  <c r="G89" i="7"/>
  <c r="V89" i="7"/>
  <c r="AL89" i="7"/>
  <c r="BN89" i="7"/>
  <c r="CE89" i="7"/>
  <c r="CS89" i="7"/>
  <c r="BX88" i="7"/>
  <c r="CM88" i="7"/>
  <c r="DA88" i="7"/>
  <c r="BH88" i="7"/>
  <c r="O88" i="7"/>
  <c r="AD88" i="7"/>
  <c r="AT88" i="7"/>
  <c r="BS88" i="7"/>
  <c r="CI88" i="7"/>
  <c r="CW88" i="7"/>
  <c r="K88" i="7"/>
  <c r="Z88" i="7"/>
  <c r="AP88" i="7"/>
  <c r="BN88" i="7"/>
  <c r="CE88" i="7"/>
  <c r="CS88" i="7"/>
  <c r="G88" i="7"/>
  <c r="V88" i="7"/>
  <c r="AL88" i="7"/>
  <c r="BH87" i="7"/>
  <c r="O87" i="7"/>
  <c r="AD87" i="7"/>
  <c r="AT87" i="7"/>
  <c r="BX87" i="7"/>
  <c r="CM87" i="7"/>
  <c r="DA87" i="7"/>
  <c r="K87" i="7"/>
  <c r="Z87" i="7"/>
  <c r="AP87" i="7"/>
  <c r="BS87" i="7"/>
  <c r="CI87" i="7"/>
  <c r="CW87" i="7"/>
  <c r="G87" i="7"/>
  <c r="V87" i="7"/>
  <c r="AL87" i="7"/>
  <c r="BN87" i="7"/>
  <c r="CE87" i="7"/>
  <c r="CS87" i="7"/>
  <c r="BX86" i="7"/>
  <c r="CM86" i="7"/>
  <c r="DA86" i="7"/>
  <c r="BH86" i="7"/>
  <c r="O86" i="7"/>
  <c r="AD86" i="7"/>
  <c r="AT86" i="7"/>
  <c r="BS86" i="7"/>
  <c r="CI86" i="7"/>
  <c r="CW86" i="7"/>
  <c r="K86" i="7"/>
  <c r="Z86" i="7"/>
  <c r="AP86" i="7"/>
  <c r="BN86" i="7"/>
  <c r="CE86" i="7"/>
  <c r="CS86" i="7"/>
  <c r="G86" i="7"/>
  <c r="V86" i="7"/>
  <c r="AL86" i="7"/>
  <c r="BH85" i="7"/>
  <c r="O85" i="7"/>
  <c r="AD85" i="7"/>
  <c r="AT85" i="7"/>
  <c r="BX85" i="7"/>
  <c r="CM85" i="7"/>
  <c r="DA85" i="7"/>
  <c r="K85" i="7"/>
  <c r="Z85" i="7"/>
  <c r="AP85" i="7"/>
  <c r="BS85" i="7"/>
  <c r="CI85" i="7"/>
  <c r="CW85" i="7"/>
  <c r="G85" i="7"/>
  <c r="V85" i="7"/>
  <c r="AL85" i="7"/>
  <c r="BN85" i="7"/>
  <c r="CE85" i="7"/>
  <c r="CS85" i="7"/>
  <c r="BH84" i="7"/>
  <c r="O84" i="7"/>
  <c r="AD84" i="7"/>
  <c r="AT84" i="7"/>
  <c r="BX84" i="7"/>
  <c r="CM84" i="7"/>
  <c r="DA84" i="7"/>
  <c r="K84" i="7"/>
  <c r="Z84" i="7"/>
  <c r="AP84" i="7"/>
  <c r="BS84" i="7"/>
  <c r="CI84" i="7"/>
  <c r="CW84" i="7"/>
  <c r="G84" i="7"/>
  <c r="V84" i="7"/>
  <c r="AL84" i="7"/>
  <c r="BN84" i="7"/>
  <c r="CE84" i="7"/>
  <c r="CS84" i="7"/>
  <c r="O83" i="7"/>
  <c r="AD83" i="7"/>
  <c r="AT83" i="7"/>
  <c r="BX83" i="7"/>
  <c r="CM83" i="7"/>
  <c r="DA83" i="7"/>
  <c r="BH83" i="7"/>
  <c r="K83" i="7"/>
  <c r="Z83" i="7"/>
  <c r="AP83" i="7"/>
  <c r="BS83" i="7"/>
  <c r="CI83" i="7"/>
  <c r="CW83" i="7"/>
  <c r="G83" i="7"/>
  <c r="V83" i="7"/>
  <c r="AL83" i="7"/>
  <c r="BN83" i="7"/>
  <c r="CE83" i="7"/>
  <c r="CS83" i="7"/>
  <c r="BX82" i="7"/>
  <c r="CM82" i="7"/>
  <c r="DA82" i="7"/>
  <c r="O82" i="7"/>
  <c r="AD82" i="7"/>
  <c r="BH82" i="7"/>
  <c r="AT82" i="7"/>
  <c r="BS82" i="7"/>
  <c r="CI82" i="7"/>
  <c r="CW82" i="7"/>
  <c r="K82" i="7"/>
  <c r="Z82" i="7"/>
  <c r="AP82" i="7"/>
  <c r="BN82" i="7"/>
  <c r="CE82" i="7"/>
  <c r="CS82" i="7"/>
  <c r="G82" i="7"/>
  <c r="V82" i="7"/>
  <c r="AL82" i="7"/>
  <c r="BH81" i="7"/>
  <c r="O81" i="7"/>
  <c r="AD81" i="7"/>
  <c r="AT81" i="7"/>
  <c r="BX81" i="7"/>
  <c r="CM81" i="7"/>
  <c r="DA81" i="7"/>
  <c r="K81" i="7"/>
  <c r="Z81" i="7"/>
  <c r="AP81" i="7"/>
  <c r="BS81" i="7"/>
  <c r="CI81" i="7"/>
  <c r="CW81" i="7"/>
  <c r="G81" i="7"/>
  <c r="V81" i="7"/>
  <c r="AL81" i="7"/>
  <c r="BN81" i="7"/>
  <c r="CE81" i="7"/>
  <c r="CS81" i="7"/>
  <c r="O80" i="7"/>
  <c r="AD80" i="7"/>
  <c r="AT80" i="7"/>
  <c r="BX80" i="7"/>
  <c r="CM80" i="7"/>
  <c r="DA80" i="7"/>
  <c r="BH80" i="7"/>
  <c r="K80" i="7"/>
  <c r="Z80" i="7"/>
  <c r="AP80" i="7"/>
  <c r="BS80" i="7"/>
  <c r="CI80" i="7"/>
  <c r="CW80" i="7"/>
  <c r="G80" i="7"/>
  <c r="V80" i="7"/>
  <c r="AL80" i="7"/>
  <c r="BN80" i="7"/>
  <c r="CE80" i="7"/>
  <c r="CS80" i="7"/>
  <c r="BH79" i="7"/>
  <c r="O79" i="7"/>
  <c r="AD79" i="7"/>
  <c r="AT79" i="7"/>
  <c r="BX79" i="7"/>
  <c r="CM79" i="7"/>
  <c r="DA79" i="7"/>
  <c r="K79" i="7"/>
  <c r="Z79" i="7"/>
  <c r="AP79" i="7"/>
  <c r="BS79" i="7"/>
  <c r="CI79" i="7"/>
  <c r="CW79" i="7"/>
  <c r="G79" i="7"/>
  <c r="V79" i="7"/>
  <c r="AL79" i="7"/>
  <c r="BN79" i="7"/>
  <c r="CE79" i="7"/>
  <c r="CS79" i="7"/>
  <c r="O78" i="7"/>
  <c r="AD78" i="7"/>
  <c r="AT78" i="7"/>
  <c r="BX78" i="7"/>
  <c r="CM78" i="7"/>
  <c r="DA78" i="7"/>
  <c r="BH78" i="7"/>
  <c r="K78" i="7"/>
  <c r="Z78" i="7"/>
  <c r="AP78" i="7"/>
  <c r="BS78" i="7"/>
  <c r="CI78" i="7"/>
  <c r="CW78" i="7"/>
  <c r="G78" i="7"/>
  <c r="V78" i="7"/>
  <c r="AL78" i="7"/>
  <c r="BN78" i="7"/>
  <c r="CE78" i="7"/>
  <c r="CS78" i="7"/>
  <c r="BH77" i="7"/>
  <c r="O77" i="7"/>
  <c r="AD77" i="7"/>
  <c r="AT77" i="7"/>
  <c r="BX77" i="7"/>
  <c r="CM77" i="7"/>
  <c r="DA77" i="7"/>
  <c r="K77" i="7"/>
  <c r="Z77" i="7"/>
  <c r="AP77" i="7"/>
  <c r="BS77" i="7"/>
  <c r="CI77" i="7"/>
  <c r="CW77" i="7"/>
  <c r="G77" i="7"/>
  <c r="V77" i="7"/>
  <c r="AL77" i="7"/>
  <c r="BN77" i="7"/>
  <c r="CE77" i="7"/>
  <c r="CS77" i="7"/>
  <c r="O76" i="7"/>
  <c r="AD76" i="7"/>
  <c r="AT76" i="7"/>
  <c r="BX76" i="7"/>
  <c r="CM76" i="7"/>
  <c r="DA76" i="7"/>
  <c r="BH76" i="7"/>
  <c r="K76" i="7"/>
  <c r="Z76" i="7"/>
  <c r="AP76" i="7"/>
  <c r="BS76" i="7"/>
  <c r="CI76" i="7"/>
  <c r="CW76" i="7"/>
  <c r="G76" i="7"/>
  <c r="V76" i="7"/>
  <c r="AL76" i="7"/>
  <c r="BN76" i="7"/>
  <c r="CE76" i="7"/>
  <c r="CS76" i="7"/>
  <c r="O75" i="7"/>
  <c r="AD75" i="7"/>
  <c r="AT75" i="7"/>
  <c r="BH75" i="7"/>
  <c r="CM75" i="7"/>
  <c r="BX75" i="7"/>
  <c r="DA75" i="7"/>
  <c r="K75" i="7"/>
  <c r="Z75" i="7"/>
  <c r="AP75" i="7"/>
  <c r="CI75" i="7"/>
  <c r="BS75" i="7"/>
  <c r="CW75" i="7"/>
  <c r="G75" i="7"/>
  <c r="V75" i="7"/>
  <c r="AL75" i="7"/>
  <c r="BN75" i="7"/>
  <c r="CE75" i="7"/>
  <c r="CS75" i="7"/>
  <c r="BH74" i="7"/>
  <c r="O74" i="7"/>
  <c r="AD74" i="7"/>
  <c r="AT74" i="7"/>
  <c r="BX74" i="7"/>
  <c r="CM74" i="7"/>
  <c r="DA74" i="7"/>
  <c r="K74" i="7"/>
  <c r="Z74" i="7"/>
  <c r="AP74" i="7"/>
  <c r="BS74" i="7"/>
  <c r="CI74" i="7"/>
  <c r="CW74" i="7"/>
  <c r="G74" i="7"/>
  <c r="V74" i="7"/>
  <c r="AL74" i="7"/>
  <c r="BN74" i="7"/>
  <c r="CE74" i="7"/>
  <c r="CS74" i="7"/>
  <c r="O73" i="7"/>
  <c r="AD73" i="7"/>
  <c r="AT73" i="7"/>
  <c r="BX73" i="7"/>
  <c r="CM73" i="7"/>
  <c r="DA73" i="7"/>
  <c r="BH73" i="7"/>
  <c r="K73" i="7"/>
  <c r="Z73" i="7"/>
  <c r="AP73" i="7"/>
  <c r="BS73" i="7"/>
  <c r="CI73" i="7"/>
  <c r="CW73" i="7"/>
  <c r="G73" i="7"/>
  <c r="V73" i="7"/>
  <c r="AL73" i="7"/>
  <c r="BN73" i="7"/>
  <c r="CE73" i="7"/>
  <c r="CS73" i="7"/>
  <c r="BH72" i="7"/>
  <c r="O72" i="7"/>
  <c r="AD72" i="7"/>
  <c r="AT72" i="7"/>
  <c r="BX72" i="7"/>
  <c r="CM72" i="7"/>
  <c r="DA72" i="7"/>
  <c r="K72" i="7"/>
  <c r="Z72" i="7"/>
  <c r="AP72" i="7"/>
  <c r="BS72" i="7"/>
  <c r="CI72" i="7"/>
  <c r="CW72" i="7"/>
  <c r="G72" i="7"/>
  <c r="V72" i="7"/>
  <c r="AL72" i="7"/>
  <c r="BN72" i="7"/>
  <c r="CE72" i="7"/>
  <c r="CS72" i="7"/>
  <c r="BX71" i="7"/>
  <c r="CM71" i="7"/>
  <c r="DA71" i="7"/>
  <c r="BH71" i="7"/>
  <c r="O71" i="7"/>
  <c r="AD71" i="7"/>
  <c r="AT71" i="7"/>
  <c r="BS71" i="7"/>
  <c r="CI71" i="7"/>
  <c r="CW71" i="7"/>
  <c r="K71" i="7"/>
  <c r="Z71" i="7"/>
  <c r="AP71" i="7"/>
  <c r="BN71" i="7"/>
  <c r="CE71" i="7"/>
  <c r="CS71" i="7"/>
  <c r="G71" i="7"/>
  <c r="V71" i="7"/>
  <c r="AL71" i="7"/>
  <c r="BH70" i="7"/>
  <c r="O70" i="7"/>
  <c r="AD70" i="7"/>
  <c r="AT70" i="7"/>
  <c r="BX70" i="7"/>
  <c r="CM70" i="7"/>
  <c r="DA70" i="7"/>
  <c r="K70" i="7"/>
  <c r="Z70" i="7"/>
  <c r="AP70" i="7"/>
  <c r="BS70" i="7"/>
  <c r="CI70" i="7"/>
  <c r="CW70" i="7"/>
  <c r="G70" i="7"/>
  <c r="V70" i="7"/>
  <c r="AL70" i="7"/>
  <c r="BN70" i="7"/>
  <c r="CE70" i="7"/>
  <c r="CS70" i="7"/>
  <c r="BH69" i="7"/>
  <c r="O69" i="7"/>
  <c r="AD69" i="7"/>
  <c r="AT69" i="7"/>
  <c r="BX69" i="7"/>
  <c r="CM69" i="7"/>
  <c r="DA69" i="7"/>
  <c r="K69" i="7"/>
  <c r="Z69" i="7"/>
  <c r="AP69" i="7"/>
  <c r="BS69" i="7"/>
  <c r="CI69" i="7"/>
  <c r="CW69" i="7"/>
  <c r="G69" i="7"/>
  <c r="V69" i="7"/>
  <c r="AL69" i="7"/>
  <c r="BN69" i="7"/>
  <c r="CE69" i="7"/>
  <c r="CS69" i="7"/>
  <c r="BX68" i="7"/>
  <c r="CM68" i="7"/>
  <c r="DA68" i="7"/>
  <c r="BH68" i="7"/>
  <c r="O68" i="7"/>
  <c r="AD68" i="7"/>
  <c r="AT68" i="7"/>
  <c r="BS68" i="7"/>
  <c r="CI68" i="7"/>
  <c r="CW68" i="7"/>
  <c r="K68" i="7"/>
  <c r="Z68" i="7"/>
  <c r="AP68" i="7"/>
  <c r="BN68" i="7"/>
  <c r="CE68" i="7"/>
  <c r="CS68" i="7"/>
  <c r="G68" i="7"/>
  <c r="V68" i="7"/>
  <c r="AL68" i="7"/>
  <c r="O67" i="7"/>
  <c r="AD67" i="7"/>
  <c r="AT67" i="7"/>
  <c r="BX67" i="7"/>
  <c r="CM67" i="7"/>
  <c r="DA67" i="7"/>
  <c r="BH67" i="7"/>
  <c r="K67" i="7"/>
  <c r="Z67" i="7"/>
  <c r="AP67" i="7"/>
  <c r="BS67" i="7"/>
  <c r="CI67" i="7"/>
  <c r="CW67" i="7"/>
  <c r="G67" i="7"/>
  <c r="V67" i="7"/>
  <c r="AL67" i="7"/>
  <c r="BN67" i="7"/>
  <c r="CE67" i="7"/>
  <c r="CS67" i="7"/>
  <c r="BH66" i="7"/>
  <c r="O66" i="7"/>
  <c r="AD66" i="7"/>
  <c r="AT66" i="7"/>
  <c r="BX66" i="7"/>
  <c r="CM66" i="7"/>
  <c r="DA66" i="7"/>
  <c r="K66" i="7"/>
  <c r="Z66" i="7"/>
  <c r="AP66" i="7"/>
  <c r="BS66" i="7"/>
  <c r="CI66" i="7"/>
  <c r="CW66" i="7"/>
  <c r="G66" i="7"/>
  <c r="V66" i="7"/>
  <c r="AL66" i="7"/>
  <c r="BN66" i="7"/>
  <c r="CE66" i="7"/>
  <c r="CS66" i="7"/>
  <c r="BX65" i="7"/>
  <c r="CM65" i="7"/>
  <c r="DA65" i="7"/>
  <c r="BH65" i="7"/>
  <c r="O65" i="7"/>
  <c r="AD65" i="7"/>
  <c r="AT65" i="7"/>
  <c r="BS65" i="7"/>
  <c r="CI65" i="7"/>
  <c r="CW65" i="7"/>
  <c r="K65" i="7"/>
  <c r="Z65" i="7"/>
  <c r="AP65" i="7"/>
  <c r="BN65" i="7"/>
  <c r="CE65" i="7"/>
  <c r="CS65" i="7"/>
  <c r="G65" i="7"/>
  <c r="V65" i="7"/>
  <c r="AL65" i="7"/>
  <c r="BH64" i="7"/>
  <c r="O64" i="7"/>
  <c r="AD64" i="7"/>
  <c r="AT64" i="7"/>
  <c r="BX64" i="7"/>
  <c r="CM64" i="7"/>
  <c r="DA64" i="7"/>
  <c r="K64" i="7"/>
  <c r="Z64" i="7"/>
  <c r="AP64" i="7"/>
  <c r="BS64" i="7"/>
  <c r="CI64" i="7"/>
  <c r="CW64" i="7"/>
  <c r="G64" i="7"/>
  <c r="V64" i="7"/>
  <c r="AL64" i="7"/>
  <c r="BN64" i="7"/>
  <c r="CE64" i="7"/>
  <c r="CS64" i="7"/>
  <c r="BX63" i="7"/>
  <c r="CM63" i="7"/>
  <c r="DA63" i="7"/>
  <c r="BH63" i="7"/>
  <c r="O63" i="7"/>
  <c r="AD63" i="7"/>
  <c r="AT63" i="7"/>
  <c r="BS63" i="7"/>
  <c r="CI63" i="7"/>
  <c r="CW63" i="7"/>
  <c r="K63" i="7"/>
  <c r="Z63" i="7"/>
  <c r="AP63" i="7"/>
  <c r="BN63" i="7"/>
  <c r="CE63" i="7"/>
  <c r="CS63" i="7"/>
  <c r="G63" i="7"/>
  <c r="V63" i="7"/>
  <c r="AL63" i="7"/>
  <c r="BH62" i="7"/>
  <c r="O62" i="7"/>
  <c r="AD62" i="7"/>
  <c r="AT62" i="7"/>
  <c r="BX62" i="7"/>
  <c r="CM62" i="7"/>
  <c r="DA62" i="7"/>
  <c r="K62" i="7"/>
  <c r="Z62" i="7"/>
  <c r="AP62" i="7"/>
  <c r="BS62" i="7"/>
  <c r="CI62" i="7"/>
  <c r="CW62" i="7"/>
  <c r="G62" i="7"/>
  <c r="V62" i="7"/>
  <c r="AL62" i="7"/>
  <c r="BN62" i="7"/>
  <c r="CE62" i="7"/>
  <c r="CS62" i="7"/>
  <c r="BX61" i="7"/>
  <c r="CM61" i="7"/>
  <c r="DA61" i="7"/>
  <c r="BH61" i="7"/>
  <c r="O61" i="7"/>
  <c r="AD61" i="7"/>
  <c r="AT61" i="7"/>
  <c r="BS61" i="7"/>
  <c r="CI61" i="7"/>
  <c r="CW61" i="7"/>
  <c r="K61" i="7"/>
  <c r="Z61" i="7"/>
  <c r="AP61" i="7"/>
  <c r="BN61" i="7"/>
  <c r="CE61" i="7"/>
  <c r="CS61" i="7"/>
  <c r="G61" i="7"/>
  <c r="V61" i="7"/>
  <c r="AL61" i="7"/>
  <c r="BH60" i="7"/>
  <c r="O60" i="7"/>
  <c r="AD60" i="7"/>
  <c r="AT60" i="7"/>
  <c r="BX60" i="7"/>
  <c r="CM60" i="7"/>
  <c r="DA60" i="7"/>
  <c r="K60" i="7"/>
  <c r="Z60" i="7"/>
  <c r="AP60" i="7"/>
  <c r="BS60" i="7"/>
  <c r="CI60" i="7"/>
  <c r="CW60" i="7"/>
  <c r="G60" i="7"/>
  <c r="V60" i="7"/>
  <c r="AL60" i="7"/>
  <c r="BN60" i="7"/>
  <c r="CE60" i="7"/>
  <c r="CS60" i="7"/>
  <c r="O59" i="7"/>
  <c r="BX59" i="7"/>
  <c r="CM59" i="7"/>
  <c r="DA59" i="7"/>
  <c r="BH59" i="7"/>
  <c r="AD59" i="7"/>
  <c r="AT59" i="7"/>
  <c r="BS59" i="7"/>
  <c r="CI59" i="7"/>
  <c r="CW59" i="7"/>
  <c r="K59" i="7"/>
  <c r="Z59" i="7"/>
  <c r="AP59" i="7"/>
  <c r="BN59" i="7"/>
  <c r="CE59" i="7"/>
  <c r="CS59" i="7"/>
  <c r="G59" i="7"/>
  <c r="V59" i="7"/>
  <c r="AL59" i="7"/>
  <c r="BX58" i="7"/>
  <c r="CM58" i="7"/>
  <c r="DA58" i="7"/>
  <c r="AD58" i="7"/>
  <c r="BH58" i="7"/>
  <c r="O58" i="7"/>
  <c r="AT58" i="7"/>
  <c r="BS58" i="7"/>
  <c r="CI58" i="7"/>
  <c r="CW58" i="7"/>
  <c r="K58" i="7"/>
  <c r="AP58" i="7"/>
  <c r="Z58" i="7"/>
  <c r="BN58" i="7"/>
  <c r="CE58" i="7"/>
  <c r="CS58" i="7"/>
  <c r="V58" i="7"/>
  <c r="G58" i="7"/>
  <c r="AL58" i="7"/>
  <c r="O57" i="7"/>
  <c r="AD57" i="7"/>
  <c r="AT57" i="7"/>
  <c r="BX57" i="7"/>
  <c r="CM57" i="7"/>
  <c r="DA57" i="7"/>
  <c r="BH57" i="7"/>
  <c r="K57" i="7"/>
  <c r="Z57" i="7"/>
  <c r="AP57" i="7"/>
  <c r="BS57" i="7"/>
  <c r="CI57" i="7"/>
  <c r="CW57" i="7"/>
  <c r="G57" i="7"/>
  <c r="V57" i="7"/>
  <c r="AL57" i="7"/>
  <c r="BN57" i="7"/>
  <c r="CE57" i="7"/>
  <c r="CS57" i="7"/>
  <c r="BH56" i="7"/>
  <c r="O56" i="7"/>
  <c r="AD56" i="7"/>
  <c r="AT56" i="7"/>
  <c r="BX56" i="7"/>
  <c r="CM56" i="7"/>
  <c r="DA56" i="7"/>
  <c r="K56" i="7"/>
  <c r="Z56" i="7"/>
  <c r="AP56" i="7"/>
  <c r="BS56" i="7"/>
  <c r="CI56" i="7"/>
  <c r="CW56" i="7"/>
  <c r="G56" i="7"/>
  <c r="V56" i="7"/>
  <c r="AL56" i="7"/>
  <c r="BN56" i="7"/>
  <c r="CE56" i="7"/>
  <c r="CS56" i="7"/>
  <c r="BX55" i="7"/>
  <c r="CM55" i="7"/>
  <c r="DA55" i="7"/>
  <c r="BH55" i="7"/>
  <c r="O55" i="7"/>
  <c r="AD55" i="7"/>
  <c r="AT55" i="7"/>
  <c r="BS55" i="7"/>
  <c r="CI55" i="7"/>
  <c r="CW55" i="7"/>
  <c r="K55" i="7"/>
  <c r="Z55" i="7"/>
  <c r="AP55" i="7"/>
  <c r="BN55" i="7"/>
  <c r="CE55" i="7"/>
  <c r="CS55" i="7"/>
  <c r="G55" i="7"/>
  <c r="V55" i="7"/>
  <c r="AL55" i="7"/>
  <c r="BH54" i="7"/>
  <c r="O54" i="7"/>
  <c r="AD54" i="7"/>
  <c r="AT54" i="7"/>
  <c r="BX54" i="7"/>
  <c r="CM54" i="7"/>
  <c r="DA54" i="7"/>
  <c r="K54" i="7"/>
  <c r="Z54" i="7"/>
  <c r="AP54" i="7"/>
  <c r="BS54" i="7"/>
  <c r="CI54" i="7"/>
  <c r="CW54" i="7"/>
  <c r="G54" i="7"/>
  <c r="V54" i="7"/>
  <c r="AL54" i="7"/>
  <c r="BN54" i="7"/>
  <c r="CE54" i="7"/>
  <c r="CS54" i="7"/>
  <c r="BX53" i="7"/>
  <c r="CM53" i="7"/>
  <c r="DA53" i="7"/>
  <c r="BH53" i="7"/>
  <c r="O53" i="7"/>
  <c r="AD53" i="7"/>
  <c r="AT53" i="7"/>
  <c r="BS53" i="7"/>
  <c r="CI53" i="7"/>
  <c r="CW53" i="7"/>
  <c r="K53" i="7"/>
  <c r="Z53" i="7"/>
  <c r="AP53" i="7"/>
  <c r="BN53" i="7"/>
  <c r="CE53" i="7"/>
  <c r="CS53" i="7"/>
  <c r="G53" i="7"/>
  <c r="V53" i="7"/>
  <c r="AL53" i="7"/>
  <c r="BH52" i="7"/>
  <c r="O52" i="7"/>
  <c r="AD52" i="7"/>
  <c r="AT52" i="7"/>
  <c r="BX52" i="7"/>
  <c r="CM52" i="7"/>
  <c r="DA52" i="7"/>
  <c r="K52" i="7"/>
  <c r="Z52" i="7"/>
  <c r="AP52" i="7"/>
  <c r="BS52" i="7"/>
  <c r="CI52" i="7"/>
  <c r="CW52" i="7"/>
  <c r="G52" i="7"/>
  <c r="V52" i="7"/>
  <c r="AL52" i="7"/>
  <c r="BN52" i="7"/>
  <c r="CE52" i="7"/>
  <c r="CS52" i="7"/>
  <c r="BX51" i="7"/>
  <c r="CM51" i="7"/>
  <c r="DA51" i="7"/>
  <c r="BH51" i="7"/>
  <c r="O51" i="7"/>
  <c r="AD51" i="7"/>
  <c r="AT51" i="7"/>
  <c r="BS51" i="7"/>
  <c r="CI51" i="7"/>
  <c r="CW51" i="7"/>
  <c r="K51" i="7"/>
  <c r="Z51" i="7"/>
  <c r="AP51" i="7"/>
  <c r="BN51" i="7"/>
  <c r="CE51" i="7"/>
  <c r="CS51" i="7"/>
  <c r="G51" i="7"/>
  <c r="V51" i="7"/>
  <c r="AL51" i="7"/>
  <c r="BH50" i="7"/>
  <c r="O50" i="7"/>
  <c r="AD50" i="7"/>
  <c r="AT50" i="7"/>
  <c r="BX50" i="7"/>
  <c r="CM50" i="7"/>
  <c r="DA50" i="7"/>
  <c r="K50" i="7"/>
  <c r="Z50" i="7"/>
  <c r="AP50" i="7"/>
  <c r="BS50" i="7"/>
  <c r="CI50" i="7"/>
  <c r="CW50" i="7"/>
  <c r="G50" i="7"/>
  <c r="V50" i="7"/>
  <c r="AL50" i="7"/>
  <c r="BN50" i="7"/>
  <c r="CE50" i="7"/>
  <c r="CS50" i="7"/>
  <c r="BH49" i="7"/>
  <c r="AD49" i="7"/>
  <c r="DA49" i="7"/>
  <c r="CM49" i="7"/>
  <c r="O49" i="7"/>
  <c r="AT49" i="7"/>
  <c r="BX49" i="7"/>
  <c r="K49" i="7"/>
  <c r="AP49" i="7"/>
  <c r="BS49" i="7"/>
  <c r="CW49" i="7"/>
  <c r="Z49" i="7"/>
  <c r="CI49" i="7"/>
  <c r="V49" i="7"/>
  <c r="CE49" i="7"/>
  <c r="G49" i="7"/>
  <c r="AL49" i="7"/>
  <c r="BN49" i="7"/>
  <c r="CS49" i="7"/>
  <c r="BX48" i="7"/>
  <c r="CM48" i="7"/>
  <c r="DA48" i="7"/>
  <c r="O48" i="7"/>
  <c r="AD48" i="7"/>
  <c r="AT48" i="7"/>
  <c r="BH48" i="7"/>
  <c r="BS48" i="7"/>
  <c r="CI48" i="7"/>
  <c r="CW48" i="7"/>
  <c r="K48" i="7"/>
  <c r="Z48" i="7"/>
  <c r="AP48" i="7"/>
  <c r="BN48" i="7"/>
  <c r="CE48" i="7"/>
  <c r="CS48" i="7"/>
  <c r="G48" i="7"/>
  <c r="V48" i="7"/>
  <c r="AL48" i="7"/>
  <c r="BH47" i="7"/>
  <c r="O47" i="7"/>
  <c r="AD47" i="7"/>
  <c r="AT47" i="7"/>
  <c r="BX47" i="7"/>
  <c r="CM47" i="7"/>
  <c r="DA47" i="7"/>
  <c r="K47" i="7"/>
  <c r="Z47" i="7"/>
  <c r="AP47" i="7"/>
  <c r="BS47" i="7"/>
  <c r="CI47" i="7"/>
  <c r="CW47" i="7"/>
  <c r="G47" i="7"/>
  <c r="V47" i="7"/>
  <c r="AL47" i="7"/>
  <c r="BN47" i="7"/>
  <c r="CE47" i="7"/>
  <c r="CS47" i="7"/>
  <c r="BX46" i="7"/>
  <c r="CM46" i="7"/>
  <c r="DA46" i="7"/>
  <c r="BH46" i="7"/>
  <c r="O46" i="7"/>
  <c r="AD46" i="7"/>
  <c r="AT46" i="7"/>
  <c r="BS46" i="7"/>
  <c r="CI46" i="7"/>
  <c r="CW46" i="7"/>
  <c r="K46" i="7"/>
  <c r="Z46" i="7"/>
  <c r="AP46" i="7"/>
  <c r="BN46" i="7"/>
  <c r="CE46" i="7"/>
  <c r="CS46" i="7"/>
  <c r="G46" i="7"/>
  <c r="V46" i="7"/>
  <c r="AL46" i="7"/>
  <c r="BH45" i="7"/>
  <c r="O45" i="7"/>
  <c r="AD45" i="7"/>
  <c r="AT45" i="7"/>
  <c r="BX45" i="7"/>
  <c r="CM45" i="7"/>
  <c r="DA45" i="7"/>
  <c r="K45" i="7"/>
  <c r="Z45" i="7"/>
  <c r="AP45" i="7"/>
  <c r="BS45" i="7"/>
  <c r="CI45" i="7"/>
  <c r="CW45" i="7"/>
  <c r="G45" i="7"/>
  <c r="V45" i="7"/>
  <c r="AL45" i="7"/>
  <c r="BN45" i="7"/>
  <c r="CE45" i="7"/>
  <c r="CS45" i="7"/>
  <c r="BX44" i="7"/>
  <c r="CM44" i="7"/>
  <c r="DA44" i="7"/>
  <c r="BH44" i="7"/>
  <c r="O44" i="7"/>
  <c r="AD44" i="7"/>
  <c r="AT44" i="7"/>
  <c r="BS44" i="7"/>
  <c r="CI44" i="7"/>
  <c r="CW44" i="7"/>
  <c r="K44" i="7"/>
  <c r="Z44" i="7"/>
  <c r="AP44" i="7"/>
  <c r="BN44" i="7"/>
  <c r="CE44" i="7"/>
  <c r="CS44" i="7"/>
  <c r="G44" i="7"/>
  <c r="V44" i="7"/>
  <c r="AL44" i="7"/>
  <c r="BH43" i="7"/>
  <c r="O43" i="7"/>
  <c r="AD43" i="7"/>
  <c r="AT43" i="7"/>
  <c r="BX43" i="7"/>
  <c r="CM43" i="7"/>
  <c r="DA43" i="7"/>
  <c r="K43" i="7"/>
  <c r="Z43" i="7"/>
  <c r="AP43" i="7"/>
  <c r="BS43" i="7"/>
  <c r="CI43" i="7"/>
  <c r="CW43" i="7"/>
  <c r="G43" i="7"/>
  <c r="V43" i="7"/>
  <c r="AL43" i="7"/>
  <c r="BN43" i="7"/>
  <c r="CE43" i="7"/>
  <c r="CS43" i="7"/>
  <c r="BX42" i="7"/>
  <c r="CM42" i="7"/>
  <c r="DA42" i="7"/>
  <c r="BH42" i="7"/>
  <c r="O42" i="7"/>
  <c r="AD42" i="7"/>
  <c r="AT42" i="7"/>
  <c r="BS42" i="7"/>
  <c r="CI42" i="7"/>
  <c r="CW42" i="7"/>
  <c r="K42" i="7"/>
  <c r="Z42" i="7"/>
  <c r="AP42" i="7"/>
  <c r="BN42" i="7"/>
  <c r="CE42" i="7"/>
  <c r="CS42" i="7"/>
  <c r="G42" i="7"/>
  <c r="V42" i="7"/>
  <c r="AL42" i="7"/>
  <c r="BH41" i="7"/>
  <c r="O41" i="7"/>
  <c r="AD41" i="7"/>
  <c r="AT41" i="7"/>
  <c r="BX41" i="7"/>
  <c r="CM41" i="7"/>
  <c r="DA41" i="7"/>
  <c r="K41" i="7"/>
  <c r="Z41" i="7"/>
  <c r="AP41" i="7"/>
  <c r="BS41" i="7"/>
  <c r="CI41" i="7"/>
  <c r="CW41" i="7"/>
  <c r="G41" i="7"/>
  <c r="V41" i="7"/>
  <c r="AL41" i="7"/>
  <c r="BN41" i="7"/>
  <c r="CE41" i="7"/>
  <c r="CS41" i="7"/>
  <c r="O40" i="7"/>
  <c r="AD40" i="7"/>
  <c r="BX40" i="7"/>
  <c r="CM40" i="7"/>
  <c r="DA40" i="7"/>
  <c r="AT40" i="7"/>
  <c r="BH40" i="7"/>
  <c r="BS40" i="7"/>
  <c r="CI40" i="7"/>
  <c r="CW40" i="7"/>
  <c r="Z40" i="7"/>
  <c r="K40" i="7"/>
  <c r="AP40" i="7"/>
  <c r="G40" i="7"/>
  <c r="BN40" i="7"/>
  <c r="CE40" i="7"/>
  <c r="CS40" i="7"/>
  <c r="V40" i="7"/>
  <c r="AL40" i="7"/>
  <c r="O39" i="7"/>
  <c r="AD39" i="7"/>
  <c r="AT39" i="7"/>
  <c r="BH39" i="7"/>
  <c r="BX39" i="7"/>
  <c r="DA39" i="7"/>
  <c r="CM39" i="7"/>
  <c r="K39" i="7"/>
  <c r="Z39" i="7"/>
  <c r="AP39" i="7"/>
  <c r="CI39" i="7"/>
  <c r="BS39" i="7"/>
  <c r="CW39" i="7"/>
  <c r="G39" i="7"/>
  <c r="V39" i="7"/>
  <c r="AL39" i="7"/>
  <c r="BN39" i="7"/>
  <c r="CS39" i="7"/>
  <c r="CE39" i="7"/>
  <c r="BH38" i="7"/>
  <c r="O38" i="7"/>
  <c r="AD38" i="7"/>
  <c r="AT38" i="7"/>
  <c r="BX38" i="7"/>
  <c r="CM38" i="7"/>
  <c r="DA38" i="7"/>
  <c r="K38" i="7"/>
  <c r="Z38" i="7"/>
  <c r="AP38" i="7"/>
  <c r="BS38" i="7"/>
  <c r="CI38" i="7"/>
  <c r="CW38" i="7"/>
  <c r="G38" i="7"/>
  <c r="V38" i="7"/>
  <c r="AL38" i="7"/>
  <c r="BN38" i="7"/>
  <c r="CE38" i="7"/>
  <c r="CS38" i="7"/>
  <c r="O37" i="7"/>
  <c r="AD37" i="7"/>
  <c r="AT37" i="7"/>
  <c r="BX37" i="7"/>
  <c r="CM37" i="7"/>
  <c r="DA37" i="7"/>
  <c r="BH37" i="7"/>
  <c r="K37" i="7"/>
  <c r="Z37" i="7"/>
  <c r="AP37" i="7"/>
  <c r="BS37" i="7"/>
  <c r="CI37" i="7"/>
  <c r="CW37" i="7"/>
  <c r="G37" i="7"/>
  <c r="V37" i="7"/>
  <c r="AL37" i="7"/>
  <c r="BN37" i="7"/>
  <c r="CE37" i="7"/>
  <c r="CS37" i="7"/>
  <c r="BH36" i="7"/>
  <c r="O36" i="7"/>
  <c r="AD36" i="7"/>
  <c r="AT36" i="7"/>
  <c r="BX36" i="7"/>
  <c r="CM36" i="7"/>
  <c r="DA36" i="7"/>
  <c r="K36" i="7"/>
  <c r="Z36" i="7"/>
  <c r="AP36" i="7"/>
  <c r="BS36" i="7"/>
  <c r="CI36" i="7"/>
  <c r="CW36" i="7"/>
  <c r="G36" i="7"/>
  <c r="V36" i="7"/>
  <c r="AL36" i="7"/>
  <c r="BN36" i="7"/>
  <c r="CE36" i="7"/>
  <c r="CS36" i="7"/>
  <c r="BX35" i="7"/>
  <c r="CM35" i="7"/>
  <c r="DA35" i="7"/>
  <c r="BH35" i="7"/>
  <c r="O35" i="7"/>
  <c r="AD35" i="7"/>
  <c r="AT35" i="7"/>
  <c r="BS35" i="7"/>
  <c r="CI35" i="7"/>
  <c r="CW35" i="7"/>
  <c r="K35" i="7"/>
  <c r="Z35" i="7"/>
  <c r="AP35" i="7"/>
  <c r="BN35" i="7"/>
  <c r="CE35" i="7"/>
  <c r="CS35" i="7"/>
  <c r="G35" i="7"/>
  <c r="V35" i="7"/>
  <c r="AL35" i="7"/>
  <c r="BH34" i="7"/>
  <c r="O34" i="7"/>
  <c r="AD34" i="7"/>
  <c r="AT34" i="7"/>
  <c r="BX34" i="7"/>
  <c r="CM34" i="7"/>
  <c r="DA34" i="7"/>
  <c r="K34" i="7"/>
  <c r="Z34" i="7"/>
  <c r="AP34" i="7"/>
  <c r="BS34" i="7"/>
  <c r="CI34" i="7"/>
  <c r="CW34" i="7"/>
  <c r="G34" i="7"/>
  <c r="V34" i="7"/>
  <c r="AL34" i="7"/>
  <c r="BN34" i="7"/>
  <c r="CE34" i="7"/>
  <c r="CS34" i="7"/>
  <c r="BH33" i="7"/>
  <c r="O33" i="7"/>
  <c r="AD33" i="7"/>
  <c r="AT33" i="7"/>
  <c r="BX33" i="7"/>
  <c r="CM33" i="7"/>
  <c r="DA33" i="7"/>
  <c r="K33" i="7"/>
  <c r="Z33" i="7"/>
  <c r="AP33" i="7"/>
  <c r="BS33" i="7"/>
  <c r="CI33" i="7"/>
  <c r="CW33" i="7"/>
  <c r="G33" i="7"/>
  <c r="V33" i="7"/>
  <c r="AL33" i="7"/>
  <c r="BN33" i="7"/>
  <c r="CE33" i="7"/>
  <c r="CS33" i="7"/>
  <c r="BH32" i="7"/>
  <c r="O32" i="7"/>
  <c r="AD32" i="7"/>
  <c r="AT32" i="7"/>
  <c r="BX32" i="7"/>
  <c r="CM32" i="7"/>
  <c r="DA32" i="7"/>
  <c r="K32" i="7"/>
  <c r="Z32" i="7"/>
  <c r="AP32" i="7"/>
  <c r="BS32" i="7"/>
  <c r="CI32" i="7"/>
  <c r="CW32" i="7"/>
  <c r="V32" i="7"/>
  <c r="AL32" i="7"/>
  <c r="G32" i="7"/>
  <c r="BN32" i="7"/>
  <c r="CE32" i="7"/>
  <c r="CS32" i="7"/>
  <c r="BH31" i="7"/>
  <c r="O31" i="7"/>
  <c r="AT31" i="7"/>
  <c r="BX31" i="7"/>
  <c r="AD31" i="7"/>
  <c r="CM31" i="7"/>
  <c r="DA31" i="7"/>
  <c r="Z31" i="7"/>
  <c r="CW31" i="7"/>
  <c r="CI31" i="7"/>
  <c r="K31" i="7"/>
  <c r="AP31" i="7"/>
  <c r="BS31" i="7"/>
  <c r="G31" i="7"/>
  <c r="AL31" i="7"/>
  <c r="BN31" i="7"/>
  <c r="CS31" i="7"/>
  <c r="V31" i="7"/>
  <c r="CE31" i="7"/>
  <c r="BX30" i="7"/>
  <c r="CM30" i="7"/>
  <c r="DA30" i="7"/>
  <c r="BH30" i="7"/>
  <c r="O30" i="7"/>
  <c r="AD30" i="7"/>
  <c r="AT30" i="7"/>
  <c r="BS30" i="7"/>
  <c r="CI30" i="7"/>
  <c r="CW30" i="7"/>
  <c r="K30" i="7"/>
  <c r="Z30" i="7"/>
  <c r="AP30" i="7"/>
  <c r="BN30" i="7"/>
  <c r="CE30" i="7"/>
  <c r="CS30" i="7"/>
  <c r="G30" i="7"/>
  <c r="V30" i="7"/>
  <c r="AL30" i="7"/>
  <c r="BH29" i="7"/>
  <c r="O29" i="7"/>
  <c r="AD29" i="7"/>
  <c r="AT29" i="7"/>
  <c r="BX29" i="7"/>
  <c r="CM29" i="7"/>
  <c r="DA29" i="7"/>
  <c r="K29" i="7"/>
  <c r="Z29" i="7"/>
  <c r="AP29" i="7"/>
  <c r="BS29" i="7"/>
  <c r="CI29" i="7"/>
  <c r="CW29" i="7"/>
  <c r="G29" i="7"/>
  <c r="V29" i="7"/>
  <c r="AL29" i="7"/>
  <c r="BN29" i="7"/>
  <c r="CE29" i="7"/>
  <c r="CS29" i="7"/>
  <c r="BX28" i="7"/>
  <c r="CM28" i="7"/>
  <c r="DA28" i="7"/>
  <c r="BH28" i="7"/>
  <c r="O28" i="7"/>
  <c r="AD28" i="7"/>
  <c r="AT28" i="7"/>
  <c r="BS28" i="7"/>
  <c r="CI28" i="7"/>
  <c r="CW28" i="7"/>
  <c r="K28" i="7"/>
  <c r="Z28" i="7"/>
  <c r="AP28" i="7"/>
  <c r="BN28" i="7"/>
  <c r="CE28" i="7"/>
  <c r="CS28" i="7"/>
  <c r="G28" i="7"/>
  <c r="V28" i="7"/>
  <c r="AL28" i="7"/>
  <c r="BH27" i="7"/>
  <c r="O27" i="7"/>
  <c r="AD27" i="7"/>
  <c r="AT27" i="7"/>
  <c r="BX27" i="7"/>
  <c r="CM27" i="7"/>
  <c r="DA27" i="7"/>
  <c r="K27" i="7"/>
  <c r="Z27" i="7"/>
  <c r="AP27" i="7"/>
  <c r="BS27" i="7"/>
  <c r="CI27" i="7"/>
  <c r="CW27" i="7"/>
  <c r="G27" i="7"/>
  <c r="V27" i="7"/>
  <c r="AL27" i="7"/>
  <c r="BN27" i="7"/>
  <c r="CE27" i="7"/>
  <c r="CS27" i="7"/>
  <c r="BX26" i="7"/>
  <c r="CM26" i="7"/>
  <c r="DA26" i="7"/>
  <c r="BH26" i="7"/>
  <c r="O26" i="7"/>
  <c r="AD26" i="7"/>
  <c r="AT26" i="7"/>
  <c r="BS26" i="7"/>
  <c r="CI26" i="7"/>
  <c r="CW26" i="7"/>
  <c r="K26" i="7"/>
  <c r="Z26" i="7"/>
  <c r="AP26" i="7"/>
  <c r="BN26" i="7"/>
  <c r="CE26" i="7"/>
  <c r="CS26" i="7"/>
  <c r="G26" i="7"/>
  <c r="V26" i="7"/>
  <c r="AL26" i="7"/>
  <c r="BX25" i="7"/>
  <c r="CM25" i="7"/>
  <c r="DA25" i="7"/>
  <c r="BH25" i="7"/>
  <c r="O25" i="7"/>
  <c r="AD25" i="7"/>
  <c r="AT25" i="7"/>
  <c r="BS25" i="7"/>
  <c r="CI25" i="7"/>
  <c r="CW25" i="7"/>
  <c r="K25" i="7"/>
  <c r="Z25" i="7"/>
  <c r="AP25" i="7"/>
  <c r="BN25" i="7"/>
  <c r="CE25" i="7"/>
  <c r="CS25" i="7"/>
  <c r="G25" i="7"/>
  <c r="V25" i="7"/>
  <c r="AL25" i="7"/>
  <c r="BH24" i="7"/>
  <c r="O24" i="7"/>
  <c r="AD24" i="7"/>
  <c r="AT24" i="7"/>
  <c r="BX24" i="7"/>
  <c r="CM24" i="7"/>
  <c r="DA24" i="7"/>
  <c r="K24" i="7"/>
  <c r="Z24" i="7"/>
  <c r="AP24" i="7"/>
  <c r="BS24" i="7"/>
  <c r="CI24" i="7"/>
  <c r="CW24" i="7"/>
  <c r="G24" i="7"/>
  <c r="V24" i="7"/>
  <c r="AL24" i="7"/>
  <c r="BN24" i="7"/>
  <c r="CE24" i="7"/>
  <c r="CS24" i="7"/>
  <c r="BX23" i="7"/>
  <c r="CM23" i="7"/>
  <c r="AD23" i="7"/>
  <c r="DA23" i="7"/>
  <c r="BH23" i="7"/>
  <c r="O23" i="7"/>
  <c r="AT23" i="7"/>
  <c r="BS23" i="7"/>
  <c r="CI23" i="7"/>
  <c r="K23" i="7"/>
  <c r="AP23" i="7"/>
  <c r="CW23" i="7"/>
  <c r="Z23" i="7"/>
  <c r="BN23" i="7"/>
  <c r="CE23" i="7"/>
  <c r="CS23" i="7"/>
  <c r="V23" i="7"/>
  <c r="G23" i="7"/>
  <c r="AL23" i="7"/>
  <c r="O22" i="7"/>
  <c r="AD22" i="7"/>
  <c r="AT22" i="7"/>
  <c r="BX22" i="7"/>
  <c r="CM22" i="7"/>
  <c r="BH22" i="7"/>
  <c r="DA22" i="7"/>
  <c r="K22" i="7"/>
  <c r="Z22" i="7"/>
  <c r="AP22" i="7"/>
  <c r="BS22" i="7"/>
  <c r="CI22" i="7"/>
  <c r="CW22" i="7"/>
  <c r="G22" i="7"/>
  <c r="V22" i="7"/>
  <c r="AL22" i="7"/>
  <c r="BN22" i="7"/>
  <c r="CE22" i="7"/>
  <c r="CS22" i="7"/>
  <c r="O21" i="7"/>
  <c r="AD21" i="7"/>
  <c r="BH21" i="7"/>
  <c r="AT21" i="7"/>
  <c r="BX21" i="7"/>
  <c r="CM21" i="7"/>
  <c r="DA21" i="7"/>
  <c r="K21" i="7"/>
  <c r="Z21" i="7"/>
  <c r="AP21" i="7"/>
  <c r="BS21" i="7"/>
  <c r="CI21" i="7"/>
  <c r="CW21" i="7"/>
  <c r="G21" i="7"/>
  <c r="V21" i="7"/>
  <c r="AL21" i="7"/>
  <c r="BN21" i="7"/>
  <c r="CE21" i="7"/>
  <c r="CS21" i="7"/>
  <c r="BH20" i="7"/>
  <c r="O20" i="7"/>
  <c r="AD20" i="7"/>
  <c r="AT20" i="7"/>
  <c r="BX20" i="7"/>
  <c r="DA20" i="7"/>
  <c r="CM20" i="7"/>
  <c r="K20" i="7"/>
  <c r="Z20" i="7"/>
  <c r="AP20" i="7"/>
  <c r="CI20" i="7"/>
  <c r="BS20" i="7"/>
  <c r="CW20" i="7"/>
  <c r="G20" i="7"/>
  <c r="V20" i="7"/>
  <c r="AL20" i="7"/>
  <c r="BN20" i="7"/>
  <c r="CS20" i="7"/>
  <c r="CE20" i="7"/>
  <c r="BX19" i="7"/>
  <c r="CM19" i="7"/>
  <c r="DA19" i="7"/>
  <c r="O19" i="7"/>
  <c r="AD19" i="7"/>
  <c r="BH19" i="7"/>
  <c r="AT19" i="7"/>
  <c r="AP19" i="7"/>
  <c r="BS19" i="7"/>
  <c r="CI19" i="7"/>
  <c r="CW19" i="7"/>
  <c r="Z19" i="7"/>
  <c r="K19" i="7"/>
  <c r="V19" i="7"/>
  <c r="BN19" i="7"/>
  <c r="CE19" i="7"/>
  <c r="CS19" i="7"/>
  <c r="AL19" i="7"/>
  <c r="G19" i="7"/>
  <c r="O18" i="7"/>
  <c r="AD18" i="7"/>
  <c r="AT18" i="7"/>
  <c r="BX18" i="7"/>
  <c r="DA18" i="7"/>
  <c r="BH18" i="7"/>
  <c r="CM18" i="7"/>
  <c r="K18" i="7"/>
  <c r="Z18" i="7"/>
  <c r="AP18" i="7"/>
  <c r="CW18" i="7"/>
  <c r="BS18" i="7"/>
  <c r="CI18" i="7"/>
  <c r="G18" i="7"/>
  <c r="V18" i="7"/>
  <c r="AL18" i="7"/>
  <c r="CE18" i="7"/>
  <c r="CS18" i="7"/>
  <c r="BN18" i="7"/>
  <c r="BH16" i="7"/>
  <c r="O16" i="7"/>
  <c r="AD16" i="7"/>
  <c r="AT16" i="7"/>
  <c r="BX16" i="7"/>
  <c r="DA16" i="7"/>
  <c r="CM16" i="7"/>
  <c r="K16" i="7"/>
  <c r="Z16" i="7"/>
  <c r="AP16" i="7"/>
  <c r="CW16" i="7"/>
  <c r="CI16" i="7"/>
  <c r="BS16" i="7"/>
  <c r="G16" i="7"/>
  <c r="V16" i="7"/>
  <c r="AL16" i="7"/>
  <c r="CS16" i="7"/>
  <c r="CE16" i="7"/>
  <c r="BN16" i="7"/>
  <c r="BH15" i="7"/>
  <c r="O15" i="7"/>
  <c r="AD15" i="7"/>
  <c r="AT15" i="7"/>
  <c r="DA15" i="7"/>
  <c r="CM15" i="7"/>
  <c r="BX15" i="7"/>
  <c r="K15" i="7"/>
  <c r="Z15" i="7"/>
  <c r="AP15" i="7"/>
  <c r="CW15" i="7"/>
  <c r="CI15" i="7"/>
  <c r="BS15" i="7"/>
  <c r="G15" i="7"/>
  <c r="V15" i="7"/>
  <c r="AL15" i="7"/>
  <c r="CE15" i="7"/>
  <c r="BN15" i="7"/>
  <c r="CS15" i="7"/>
  <c r="BH14" i="7"/>
  <c r="BX14" i="7"/>
  <c r="O14" i="7"/>
  <c r="CM14" i="7"/>
  <c r="AD14" i="7"/>
  <c r="DA14" i="7"/>
  <c r="AT14" i="7"/>
  <c r="AP14" i="7"/>
  <c r="BS14" i="7"/>
  <c r="K14" i="7"/>
  <c r="CI14" i="7"/>
  <c r="CW14" i="7"/>
  <c r="Z14" i="7"/>
  <c r="V14" i="7"/>
  <c r="CS14" i="7"/>
  <c r="AL14" i="7"/>
  <c r="BN14" i="7"/>
  <c r="CE14" i="7"/>
  <c r="G14" i="7"/>
  <c r="O13" i="7"/>
  <c r="AD13" i="7"/>
  <c r="AT13" i="7"/>
  <c r="BX13" i="7"/>
  <c r="BH13" i="7"/>
  <c r="CM13" i="7"/>
  <c r="DA13" i="7"/>
  <c r="K13" i="7"/>
  <c r="Z13" i="7"/>
  <c r="AP13" i="7"/>
  <c r="CW13" i="7"/>
  <c r="BS13" i="7"/>
  <c r="CI13" i="7"/>
  <c r="G13" i="7"/>
  <c r="V13" i="7"/>
  <c r="AL13" i="7"/>
  <c r="CE13" i="7"/>
  <c r="CS13" i="7"/>
  <c r="BN13" i="7"/>
  <c r="X216" i="3"/>
  <c r="Y216" i="3"/>
  <c r="W216" i="3"/>
  <c r="V216" i="3"/>
  <c r="W9" i="8"/>
  <c r="R9" i="8"/>
  <c r="V9" i="8"/>
  <c r="Q9" i="8"/>
  <c r="U9" i="8"/>
  <c r="O9" i="8"/>
  <c r="S9" i="8"/>
  <c r="N9" i="8"/>
  <c r="U216" i="3"/>
  <c r="T216" i="3"/>
  <c r="S216" i="3"/>
  <c r="R216" i="3"/>
  <c r="Z215" i="3"/>
  <c r="BD215" i="3" s="1"/>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96" i="3"/>
  <c r="Z197" i="3"/>
  <c r="Z198" i="3"/>
  <c r="Z199" i="3"/>
  <c r="Z200" i="3"/>
  <c r="Z201" i="3"/>
  <c r="Z202" i="3"/>
  <c r="Z203" i="3"/>
  <c r="Z204" i="3"/>
  <c r="Z206" i="3"/>
  <c r="Z207" i="3"/>
  <c r="BD207" i="3" s="1"/>
  <c r="Z208" i="3"/>
  <c r="BD208" i="3" s="1"/>
  <c r="Z209" i="3"/>
  <c r="BD209" i="3" s="1"/>
  <c r="Z210" i="3"/>
  <c r="BD210" i="3" s="1"/>
  <c r="Z211" i="3"/>
  <c r="BD211" i="3" s="1"/>
  <c r="Z212" i="3"/>
  <c r="BD212" i="3" s="1"/>
  <c r="Z213" i="3"/>
  <c r="BD213" i="3" s="1"/>
  <c r="Z214" i="3"/>
  <c r="BD214" i="3" s="1"/>
  <c r="A8" i="3"/>
  <c r="B6" i="7" s="1"/>
  <c r="F6" i="7" s="1"/>
  <c r="A9" i="3"/>
  <c r="B7" i="7" s="1"/>
  <c r="F7" i="7" s="1"/>
  <c r="A10" i="3"/>
  <c r="B8" i="7" s="1"/>
  <c r="F8" i="7" s="1"/>
  <c r="A11" i="3"/>
  <c r="B9" i="7" s="1"/>
  <c r="F9" i="7" s="1"/>
  <c r="A12" i="3"/>
  <c r="B10" i="7" s="1"/>
  <c r="F10" i="7" s="1"/>
  <c r="A13" i="3"/>
  <c r="B11" i="7" s="1"/>
  <c r="F11" i="7" s="1"/>
  <c r="A14" i="3"/>
  <c r="B12" i="7" s="1"/>
  <c r="F12" i="7" s="1"/>
  <c r="A15" i="3"/>
  <c r="B13" i="7" s="1"/>
  <c r="A16" i="3"/>
  <c r="B14" i="7" s="1"/>
  <c r="A17" i="3"/>
  <c r="B15" i="7" s="1"/>
  <c r="A18" i="3"/>
  <c r="B16" i="7" s="1"/>
  <c r="F16" i="7" s="1"/>
  <c r="B17" i="7"/>
  <c r="F17" i="7" s="1"/>
  <c r="A20" i="3"/>
  <c r="B18" i="7" s="1"/>
  <c r="F18" i="7" s="1"/>
  <c r="A21" i="3"/>
  <c r="B19" i="7" s="1"/>
  <c r="F19" i="7" s="1"/>
  <c r="A22" i="3"/>
  <c r="B20" i="7" s="1"/>
  <c r="F20" i="7" s="1"/>
  <c r="A23" i="3"/>
  <c r="B21" i="7" s="1"/>
  <c r="F21" i="7" s="1"/>
  <c r="A24" i="3"/>
  <c r="B22" i="7" s="1"/>
  <c r="F22" i="7" s="1"/>
  <c r="A25" i="3"/>
  <c r="B23" i="7" s="1"/>
  <c r="F23" i="7" s="1"/>
  <c r="A26" i="3"/>
  <c r="B24" i="7" s="1"/>
  <c r="F24" i="7" s="1"/>
  <c r="A27" i="3"/>
  <c r="B25" i="7" s="1"/>
  <c r="F25" i="7" s="1"/>
  <c r="A28" i="3"/>
  <c r="B26" i="7" s="1"/>
  <c r="F26" i="7" s="1"/>
  <c r="A29" i="3"/>
  <c r="B27" i="7" s="1"/>
  <c r="F27" i="7" s="1"/>
  <c r="A30" i="3"/>
  <c r="B28" i="7" s="1"/>
  <c r="F28" i="7" s="1"/>
  <c r="A31" i="3"/>
  <c r="B29" i="7" s="1"/>
  <c r="F29" i="7" s="1"/>
  <c r="A32" i="3"/>
  <c r="B30" i="7" s="1"/>
  <c r="F30" i="7" s="1"/>
  <c r="A33" i="3"/>
  <c r="B31" i="7" s="1"/>
  <c r="F31" i="7" s="1"/>
  <c r="A34" i="3"/>
  <c r="B32" i="7" s="1"/>
  <c r="F32" i="7" s="1"/>
  <c r="A35" i="3"/>
  <c r="B33" i="7" s="1"/>
  <c r="F33" i="7" s="1"/>
  <c r="A36" i="3"/>
  <c r="B34" i="7" s="1"/>
  <c r="F34" i="7" s="1"/>
  <c r="A37" i="3"/>
  <c r="B35" i="7" s="1"/>
  <c r="F35" i="7" s="1"/>
  <c r="A38" i="3"/>
  <c r="B36" i="7" s="1"/>
  <c r="F36" i="7" s="1"/>
  <c r="A39" i="3"/>
  <c r="B37" i="7" s="1"/>
  <c r="F37" i="7" s="1"/>
  <c r="A40" i="3"/>
  <c r="B38" i="7" s="1"/>
  <c r="F38" i="7" s="1"/>
  <c r="A41" i="3"/>
  <c r="B39" i="7" s="1"/>
  <c r="F39" i="7" s="1"/>
  <c r="A42" i="3"/>
  <c r="B40" i="7" s="1"/>
  <c r="F40" i="7" s="1"/>
  <c r="A43" i="3"/>
  <c r="B41" i="7" s="1"/>
  <c r="F41" i="7" s="1"/>
  <c r="A44" i="3"/>
  <c r="B42" i="7" s="1"/>
  <c r="F42" i="7" s="1"/>
  <c r="A45" i="3"/>
  <c r="B43" i="7" s="1"/>
  <c r="F43" i="7" s="1"/>
  <c r="A46" i="3"/>
  <c r="B44" i="7" s="1"/>
  <c r="F44" i="7" s="1"/>
  <c r="A47" i="3"/>
  <c r="B45" i="7" s="1"/>
  <c r="F45" i="7" s="1"/>
  <c r="A48" i="3"/>
  <c r="B46" i="7" s="1"/>
  <c r="F46" i="7" s="1"/>
  <c r="A49" i="3"/>
  <c r="B47" i="7" s="1"/>
  <c r="F47" i="7" s="1"/>
  <c r="A50" i="3"/>
  <c r="B48" i="7" s="1"/>
  <c r="F48" i="7" s="1"/>
  <c r="A51" i="3"/>
  <c r="B49" i="7" s="1"/>
  <c r="F49" i="7" s="1"/>
  <c r="A52" i="3"/>
  <c r="B50" i="7" s="1"/>
  <c r="F50" i="7" s="1"/>
  <c r="A53" i="3"/>
  <c r="B51" i="7" s="1"/>
  <c r="F51" i="7" s="1"/>
  <c r="A54" i="3"/>
  <c r="B52" i="7" s="1"/>
  <c r="F52" i="7" s="1"/>
  <c r="A55" i="3"/>
  <c r="B53" i="7" s="1"/>
  <c r="F53" i="7" s="1"/>
  <c r="A56" i="3"/>
  <c r="B54" i="7" s="1"/>
  <c r="F54" i="7" s="1"/>
  <c r="A57" i="3"/>
  <c r="B55" i="7" s="1"/>
  <c r="F55" i="7" s="1"/>
  <c r="A58" i="3"/>
  <c r="B56" i="7" s="1"/>
  <c r="F56" i="7" s="1"/>
  <c r="A59" i="3"/>
  <c r="B57" i="7" s="1"/>
  <c r="F57" i="7" s="1"/>
  <c r="A60" i="3"/>
  <c r="B58" i="7" s="1"/>
  <c r="F58" i="7" s="1"/>
  <c r="A61" i="3"/>
  <c r="B59" i="7" s="1"/>
  <c r="F59" i="7" s="1"/>
  <c r="A62" i="3"/>
  <c r="B60" i="7" s="1"/>
  <c r="F60" i="7" s="1"/>
  <c r="A63" i="3"/>
  <c r="B61" i="7" s="1"/>
  <c r="F61" i="7" s="1"/>
  <c r="A64" i="3"/>
  <c r="B62" i="7" s="1"/>
  <c r="F62" i="7" s="1"/>
  <c r="A65" i="3"/>
  <c r="B63" i="7" s="1"/>
  <c r="F63" i="7" s="1"/>
  <c r="A66" i="3"/>
  <c r="B64" i="7" s="1"/>
  <c r="F64" i="7" s="1"/>
  <c r="A67" i="3"/>
  <c r="B65" i="7" s="1"/>
  <c r="F65" i="7" s="1"/>
  <c r="A68" i="3"/>
  <c r="B66" i="7" s="1"/>
  <c r="F66" i="7" s="1"/>
  <c r="A69" i="3"/>
  <c r="B67" i="7" s="1"/>
  <c r="F67" i="7" s="1"/>
  <c r="A70" i="3"/>
  <c r="B68" i="7" s="1"/>
  <c r="F68" i="7" s="1"/>
  <c r="A71" i="3"/>
  <c r="B69" i="7" s="1"/>
  <c r="F69" i="7" s="1"/>
  <c r="A72" i="3"/>
  <c r="B70" i="7" s="1"/>
  <c r="F70" i="7" s="1"/>
  <c r="A73" i="3"/>
  <c r="B71" i="7" s="1"/>
  <c r="F71" i="7" s="1"/>
  <c r="A74" i="3"/>
  <c r="B72" i="7" s="1"/>
  <c r="F72" i="7" s="1"/>
  <c r="A75" i="3"/>
  <c r="B73" i="7" s="1"/>
  <c r="F73" i="7" s="1"/>
  <c r="A76" i="3"/>
  <c r="B74" i="7" s="1"/>
  <c r="F74" i="7" s="1"/>
  <c r="A77" i="3"/>
  <c r="B75" i="7" s="1"/>
  <c r="F75" i="7" s="1"/>
  <c r="A78" i="3"/>
  <c r="B76" i="7" s="1"/>
  <c r="F76" i="7" s="1"/>
  <c r="A79" i="3"/>
  <c r="B77" i="7" s="1"/>
  <c r="F77" i="7" s="1"/>
  <c r="A80" i="3"/>
  <c r="B78" i="7" s="1"/>
  <c r="F78" i="7" s="1"/>
  <c r="A81" i="3"/>
  <c r="B79" i="7" s="1"/>
  <c r="F79" i="7" s="1"/>
  <c r="A82" i="3"/>
  <c r="B80" i="7" s="1"/>
  <c r="F80" i="7" s="1"/>
  <c r="A83" i="3"/>
  <c r="B81" i="7" s="1"/>
  <c r="F81" i="7" s="1"/>
  <c r="A84" i="3"/>
  <c r="B82" i="7" s="1"/>
  <c r="F82" i="7" s="1"/>
  <c r="A85" i="3"/>
  <c r="B83" i="7" s="1"/>
  <c r="F83" i="7" s="1"/>
  <c r="A86" i="3"/>
  <c r="B84" i="7" s="1"/>
  <c r="F84" i="7" s="1"/>
  <c r="A87" i="3"/>
  <c r="B85" i="7" s="1"/>
  <c r="F85" i="7" s="1"/>
  <c r="A88" i="3"/>
  <c r="B86" i="7" s="1"/>
  <c r="F86" i="7" s="1"/>
  <c r="A89" i="3"/>
  <c r="B87" i="7" s="1"/>
  <c r="F87" i="7" s="1"/>
  <c r="A90" i="3"/>
  <c r="B88" i="7" s="1"/>
  <c r="F88" i="7" s="1"/>
  <c r="A91" i="3"/>
  <c r="B89" i="7" s="1"/>
  <c r="F89" i="7" s="1"/>
  <c r="A92" i="3"/>
  <c r="B90" i="7" s="1"/>
  <c r="F90" i="7" s="1"/>
  <c r="A93" i="3"/>
  <c r="B91" i="7" s="1"/>
  <c r="F91" i="7" s="1"/>
  <c r="A94" i="3"/>
  <c r="B92" i="7" s="1"/>
  <c r="F92" i="7" s="1"/>
  <c r="A95" i="3"/>
  <c r="B93" i="7" s="1"/>
  <c r="F93" i="7" s="1"/>
  <c r="A96" i="3"/>
  <c r="B94" i="7" s="1"/>
  <c r="F94" i="7" s="1"/>
  <c r="A97" i="3"/>
  <c r="B95" i="7" s="1"/>
  <c r="F95" i="7" s="1"/>
  <c r="A98" i="3"/>
  <c r="B96" i="7" s="1"/>
  <c r="F96" i="7" s="1"/>
  <c r="A99" i="3"/>
  <c r="B97" i="7" s="1"/>
  <c r="F97" i="7" s="1"/>
  <c r="A100" i="3"/>
  <c r="B98" i="7" s="1"/>
  <c r="F98" i="7" s="1"/>
  <c r="A101" i="3"/>
  <c r="B99" i="7" s="1"/>
  <c r="F99" i="7" s="1"/>
  <c r="A102" i="3"/>
  <c r="B100" i="7" s="1"/>
  <c r="F100" i="7" s="1"/>
  <c r="A103" i="3"/>
  <c r="B101" i="7" s="1"/>
  <c r="F101" i="7" s="1"/>
  <c r="A104" i="3"/>
  <c r="B102" i="7" s="1"/>
  <c r="F102" i="7" s="1"/>
  <c r="A105" i="3"/>
  <c r="B103" i="7" s="1"/>
  <c r="F103" i="7" s="1"/>
  <c r="A106" i="3"/>
  <c r="B104" i="7" s="1"/>
  <c r="F104" i="7" s="1"/>
  <c r="A107" i="3"/>
  <c r="B105" i="7" s="1"/>
  <c r="F105" i="7" s="1"/>
  <c r="A108" i="3"/>
  <c r="B106" i="7" s="1"/>
  <c r="F106" i="7" s="1"/>
  <c r="A109" i="3"/>
  <c r="B107" i="7" s="1"/>
  <c r="F107" i="7" s="1"/>
  <c r="A110" i="3"/>
  <c r="B108" i="7" s="1"/>
  <c r="F108" i="7" s="1"/>
  <c r="A111" i="3"/>
  <c r="B109" i="7" s="1"/>
  <c r="F109" i="7" s="1"/>
  <c r="A112" i="3"/>
  <c r="B110" i="7" s="1"/>
  <c r="F110" i="7" s="1"/>
  <c r="A113" i="3"/>
  <c r="B111" i="7" s="1"/>
  <c r="F111" i="7" s="1"/>
  <c r="A114" i="3"/>
  <c r="B112" i="7" s="1"/>
  <c r="F112" i="7" s="1"/>
  <c r="A115" i="3"/>
  <c r="B113" i="7" s="1"/>
  <c r="F113" i="7" s="1"/>
  <c r="A116" i="3"/>
  <c r="B114" i="7" s="1"/>
  <c r="F114" i="7" s="1"/>
  <c r="A117" i="3"/>
  <c r="B115" i="7" s="1"/>
  <c r="F115" i="7" s="1"/>
  <c r="A118" i="3"/>
  <c r="B116" i="7" s="1"/>
  <c r="F116" i="7" s="1"/>
  <c r="A119" i="3"/>
  <c r="B117" i="7" s="1"/>
  <c r="F117" i="7" s="1"/>
  <c r="A120" i="3"/>
  <c r="B118" i="7" s="1"/>
  <c r="F118" i="7" s="1"/>
  <c r="A121" i="3"/>
  <c r="B119" i="7" s="1"/>
  <c r="F119" i="7" s="1"/>
  <c r="A122" i="3"/>
  <c r="B120" i="7" s="1"/>
  <c r="F120" i="7" s="1"/>
  <c r="A123" i="3"/>
  <c r="B121" i="7" s="1"/>
  <c r="F121" i="7" s="1"/>
  <c r="A124" i="3"/>
  <c r="B122" i="7" s="1"/>
  <c r="F122" i="7" s="1"/>
  <c r="A125" i="3"/>
  <c r="B123" i="7" s="1"/>
  <c r="F123" i="7" s="1"/>
  <c r="A126" i="3"/>
  <c r="B124" i="7" s="1"/>
  <c r="F124" i="7" s="1"/>
  <c r="A127" i="3"/>
  <c r="B125" i="7" s="1"/>
  <c r="F125" i="7" s="1"/>
  <c r="A128" i="3"/>
  <c r="B126" i="7" s="1"/>
  <c r="F126" i="7" s="1"/>
  <c r="A129" i="3"/>
  <c r="B127" i="7" s="1"/>
  <c r="F127" i="7" s="1"/>
  <c r="A130" i="3"/>
  <c r="B128" i="7" s="1"/>
  <c r="F128" i="7" s="1"/>
  <c r="A131" i="3"/>
  <c r="B129" i="7" s="1"/>
  <c r="F129" i="7" s="1"/>
  <c r="A132" i="3"/>
  <c r="B130" i="7" s="1"/>
  <c r="F130" i="7" s="1"/>
  <c r="A133" i="3"/>
  <c r="B131" i="7" s="1"/>
  <c r="F131" i="7" s="1"/>
  <c r="A134" i="3"/>
  <c r="B132" i="7" s="1"/>
  <c r="F132" i="7" s="1"/>
  <c r="A135" i="3"/>
  <c r="B133" i="7" s="1"/>
  <c r="F133" i="7" s="1"/>
  <c r="A136" i="3"/>
  <c r="B134" i="7" s="1"/>
  <c r="F134" i="7" s="1"/>
  <c r="A137" i="3"/>
  <c r="B135" i="7" s="1"/>
  <c r="F135" i="7" s="1"/>
  <c r="A138" i="3"/>
  <c r="B136" i="7" s="1"/>
  <c r="F136" i="7" s="1"/>
  <c r="A139" i="3"/>
  <c r="B137" i="7" s="1"/>
  <c r="F137" i="7" s="1"/>
  <c r="A140" i="3"/>
  <c r="B138" i="7" s="1"/>
  <c r="F138" i="7" s="1"/>
  <c r="A141" i="3"/>
  <c r="B139" i="7" s="1"/>
  <c r="F139" i="7" s="1"/>
  <c r="A142" i="3"/>
  <c r="B140" i="7" s="1"/>
  <c r="F140" i="7" s="1"/>
  <c r="A143" i="3"/>
  <c r="B141" i="7" s="1"/>
  <c r="F141" i="7" s="1"/>
  <c r="A144" i="3"/>
  <c r="B142" i="7" s="1"/>
  <c r="F142" i="7" s="1"/>
  <c r="A145" i="3"/>
  <c r="B143" i="7" s="1"/>
  <c r="F143" i="7" s="1"/>
  <c r="A146" i="3"/>
  <c r="B144" i="7" s="1"/>
  <c r="F144" i="7" s="1"/>
  <c r="A147" i="3"/>
  <c r="B145" i="7" s="1"/>
  <c r="F145" i="7" s="1"/>
  <c r="A148" i="3"/>
  <c r="B146" i="7" s="1"/>
  <c r="F146" i="7" s="1"/>
  <c r="A149" i="3"/>
  <c r="B147" i="7" s="1"/>
  <c r="F147" i="7" s="1"/>
  <c r="A150" i="3"/>
  <c r="B148" i="7" s="1"/>
  <c r="F148" i="7" s="1"/>
  <c r="A151" i="3"/>
  <c r="B149" i="7" s="1"/>
  <c r="F149" i="7" s="1"/>
  <c r="A152" i="3"/>
  <c r="B150" i="7" s="1"/>
  <c r="F150" i="7" s="1"/>
  <c r="A153" i="3"/>
  <c r="B151" i="7" s="1"/>
  <c r="F151" i="7" s="1"/>
  <c r="A154" i="3"/>
  <c r="B152" i="7" s="1"/>
  <c r="F152" i="7" s="1"/>
  <c r="A155" i="3"/>
  <c r="B153" i="7" s="1"/>
  <c r="F153" i="7" s="1"/>
  <c r="A156" i="3"/>
  <c r="B154" i="7" s="1"/>
  <c r="F154" i="7" s="1"/>
  <c r="A196" i="3"/>
  <c r="B194" i="7" s="1"/>
  <c r="A197" i="3"/>
  <c r="B195" i="7" s="1"/>
  <c r="A198" i="3"/>
  <c r="B196" i="7" s="1"/>
  <c r="A199" i="3"/>
  <c r="B197" i="7" s="1"/>
  <c r="A200" i="3"/>
  <c r="B198" i="7" s="1"/>
  <c r="A201" i="3"/>
  <c r="B199" i="7" s="1"/>
  <c r="A202" i="3"/>
  <c r="B200" i="7" s="1"/>
  <c r="A203" i="3"/>
  <c r="B201" i="7" s="1"/>
  <c r="A204" i="3"/>
  <c r="B202" i="7" s="1"/>
  <c r="A206" i="3"/>
  <c r="B204" i="7" s="1"/>
  <c r="B5" i="7"/>
  <c r="F5" i="7" s="1"/>
  <c r="BG218" i="3"/>
  <c r="AJ218" i="3"/>
  <c r="AH218" i="3"/>
  <c r="BD218" i="3" s="1"/>
  <c r="K216" i="3"/>
  <c r="AI7" i="3"/>
  <c r="CQ39" i="7" l="1"/>
  <c r="DE23" i="7"/>
  <c r="AW25" i="3" s="1"/>
  <c r="CQ195" i="7"/>
  <c r="AU197" i="3" s="1"/>
  <c r="DE198" i="7"/>
  <c r="AW200" i="3" s="1"/>
  <c r="AH198" i="7"/>
  <c r="AG200" i="3" s="1"/>
  <c r="CC200" i="7"/>
  <c r="AQ202" i="3" s="1"/>
  <c r="AH204" i="7"/>
  <c r="AG206" i="3" s="1"/>
  <c r="CQ204" i="7"/>
  <c r="AU206" i="3" s="1"/>
  <c r="DE194" i="7"/>
  <c r="AW196" i="3" s="1"/>
  <c r="AH194" i="7"/>
  <c r="AG196" i="3" s="1"/>
  <c r="AX197" i="7"/>
  <c r="AM199" i="3" s="1"/>
  <c r="DU196" i="7"/>
  <c r="DE199" i="7"/>
  <c r="AW201" i="3" s="1"/>
  <c r="DE201" i="7"/>
  <c r="AW203" i="3" s="1"/>
  <c r="DE202" i="7"/>
  <c r="AW204" i="3" s="1"/>
  <c r="AH202" i="7"/>
  <c r="AG204" i="3" s="1"/>
  <c r="CQ194" i="7"/>
  <c r="AU196" i="3" s="1"/>
  <c r="CC195" i="7"/>
  <c r="AQ197" i="3" s="1"/>
  <c r="DE196" i="7"/>
  <c r="AW198" i="3" s="1"/>
  <c r="DE197" i="7"/>
  <c r="AW199" i="3" s="1"/>
  <c r="AH197" i="7"/>
  <c r="AG199" i="3" s="1"/>
  <c r="CQ198" i="7"/>
  <c r="AU200" i="3" s="1"/>
  <c r="CC199" i="7"/>
  <c r="AQ201" i="3" s="1"/>
  <c r="AX200" i="7"/>
  <c r="AM202" i="3" s="1"/>
  <c r="AX201" i="7"/>
  <c r="AM203" i="3" s="1"/>
  <c r="DE49" i="7"/>
  <c r="AW51" i="3" s="1"/>
  <c r="CQ20" i="7"/>
  <c r="DR204" i="7"/>
  <c r="DW195" i="7"/>
  <c r="DO198" i="7"/>
  <c r="DX197" i="7"/>
  <c r="DS200" i="7"/>
  <c r="DT194" i="7"/>
  <c r="DT202" i="7"/>
  <c r="CQ201" i="7"/>
  <c r="AU203" i="3" s="1"/>
  <c r="CQ202" i="7"/>
  <c r="AU204" i="3" s="1"/>
  <c r="F201" i="7"/>
  <c r="A201" i="7"/>
  <c r="C201" i="7"/>
  <c r="E201" i="7"/>
  <c r="DL201" i="7"/>
  <c r="DH201" i="7"/>
  <c r="CR201" i="7"/>
  <c r="U201" i="7"/>
  <c r="AY201" i="7"/>
  <c r="CD201" i="7"/>
  <c r="DI201" i="7"/>
  <c r="DG201" i="7"/>
  <c r="DJ201" i="7"/>
  <c r="DK201" i="7"/>
  <c r="F197" i="7"/>
  <c r="C197" i="7"/>
  <c r="E197" i="7"/>
  <c r="A197" i="7"/>
  <c r="DH197" i="7"/>
  <c r="DL197" i="7"/>
  <c r="DG197" i="7"/>
  <c r="DI197" i="7"/>
  <c r="DJ197" i="7"/>
  <c r="AY197" i="7"/>
  <c r="U197" i="7"/>
  <c r="AI197" i="7"/>
  <c r="DK197" i="7"/>
  <c r="CD197" i="7"/>
  <c r="A14" i="7"/>
  <c r="F14" i="7"/>
  <c r="DL14" i="7"/>
  <c r="T14" i="7"/>
  <c r="DF14" i="7"/>
  <c r="AY14" i="7"/>
  <c r="DK14" i="7"/>
  <c r="DH14" i="7"/>
  <c r="AI14" i="7"/>
  <c r="U14" i="7"/>
  <c r="DG14" i="7"/>
  <c r="BM14" i="7"/>
  <c r="AJ14" i="7"/>
  <c r="CD14" i="7"/>
  <c r="DI14" i="7"/>
  <c r="AK14" i="7"/>
  <c r="DJ14" i="7"/>
  <c r="CR14" i="7"/>
  <c r="C14" i="7"/>
  <c r="E14" i="7"/>
  <c r="CC194" i="7"/>
  <c r="AQ196" i="3" s="1"/>
  <c r="DU194" i="7"/>
  <c r="AX195" i="7"/>
  <c r="AM197" i="3" s="1"/>
  <c r="DQ195" i="7"/>
  <c r="AX196" i="7"/>
  <c r="AM198" i="3" s="1"/>
  <c r="CQ196" i="7"/>
  <c r="AU198" i="3" s="1"/>
  <c r="DQ196" i="7"/>
  <c r="CQ197" i="7"/>
  <c r="AU199" i="3" s="1"/>
  <c r="CR197" i="7" s="1"/>
  <c r="S197" i="7"/>
  <c r="AD199" i="3" s="1"/>
  <c r="T197" i="7" s="1"/>
  <c r="DM197" i="7"/>
  <c r="CC198" i="7"/>
  <c r="AQ200" i="3" s="1"/>
  <c r="AX199" i="7"/>
  <c r="AM201" i="3" s="1"/>
  <c r="DQ199" i="7"/>
  <c r="DE200" i="7"/>
  <c r="AW202" i="3" s="1"/>
  <c r="AH200" i="7"/>
  <c r="AG202" i="3" s="1"/>
  <c r="AH201" i="7"/>
  <c r="AG203" i="3" s="1"/>
  <c r="AI201" i="7" s="1"/>
  <c r="CC201" i="7"/>
  <c r="AQ203" i="3" s="1"/>
  <c r="DF201" i="7" s="1"/>
  <c r="CC202" i="7"/>
  <c r="AQ204" i="3" s="1"/>
  <c r="DU202" i="7"/>
  <c r="AX204" i="7"/>
  <c r="AM206" i="3" s="1"/>
  <c r="BL194" i="7"/>
  <c r="AO196" i="3" s="1"/>
  <c r="BL195" i="7"/>
  <c r="AO197" i="3" s="1"/>
  <c r="DR196" i="7"/>
  <c r="BL197" i="7"/>
  <c r="AO199" i="3" s="1"/>
  <c r="BM197" i="7" s="1"/>
  <c r="BL198" i="7"/>
  <c r="AO200" i="3" s="1"/>
  <c r="DN199" i="7"/>
  <c r="BL200" i="7"/>
  <c r="AO202" i="3" s="1"/>
  <c r="DR201" i="7"/>
  <c r="BL202" i="7"/>
  <c r="AO204" i="3" s="1"/>
  <c r="DN204" i="7"/>
  <c r="DW196" i="7"/>
  <c r="DS197" i="7"/>
  <c r="DS198" i="7"/>
  <c r="DO199" i="7"/>
  <c r="DO200" i="7"/>
  <c r="DS201" i="7"/>
  <c r="DO202" i="7"/>
  <c r="DO204" i="7"/>
  <c r="DP194" i="7"/>
  <c r="DX198" i="7"/>
  <c r="DT200" i="7"/>
  <c r="DP201" i="7"/>
  <c r="DP202" i="7"/>
  <c r="DT204" i="7"/>
  <c r="F202" i="7"/>
  <c r="E202" i="7"/>
  <c r="DH202" i="7"/>
  <c r="CD202" i="7"/>
  <c r="DL202" i="7"/>
  <c r="DF202" i="7"/>
  <c r="DK202" i="7"/>
  <c r="DJ202" i="7"/>
  <c r="DG202" i="7"/>
  <c r="C202" i="7"/>
  <c r="CR202" i="7"/>
  <c r="BM202" i="7"/>
  <c r="A202" i="7"/>
  <c r="U202" i="7"/>
  <c r="AI202" i="7"/>
  <c r="DI202" i="7"/>
  <c r="C15" i="7"/>
  <c r="F15" i="7"/>
  <c r="DF15" i="7"/>
  <c r="DJ15" i="7"/>
  <c r="AI15" i="7"/>
  <c r="AJ15" i="7"/>
  <c r="CR15" i="7"/>
  <c r="DL15" i="7"/>
  <c r="DK15" i="7"/>
  <c r="A15" i="7"/>
  <c r="AY15" i="7"/>
  <c r="DH15" i="7"/>
  <c r="CD15" i="7"/>
  <c r="DG15" i="7"/>
  <c r="U15" i="7"/>
  <c r="AK15" i="7"/>
  <c r="T15" i="7"/>
  <c r="E15" i="7"/>
  <c r="BM15" i="7"/>
  <c r="DI15" i="7"/>
  <c r="F200" i="7"/>
  <c r="C200" i="7"/>
  <c r="DI200" i="7"/>
  <c r="BM200" i="7"/>
  <c r="AY200" i="7"/>
  <c r="A200" i="7"/>
  <c r="AI200" i="7"/>
  <c r="DH200" i="7"/>
  <c r="E200" i="7"/>
  <c r="DL200" i="7"/>
  <c r="DJ200" i="7"/>
  <c r="U200" i="7"/>
  <c r="DF200" i="7"/>
  <c r="DK200" i="7"/>
  <c r="CD200" i="7"/>
  <c r="DG200" i="7"/>
  <c r="F196" i="7"/>
  <c r="DI196" i="7"/>
  <c r="A196" i="7"/>
  <c r="AY196" i="7"/>
  <c r="DH196" i="7"/>
  <c r="E196" i="7"/>
  <c r="CR196" i="7"/>
  <c r="C196" i="7"/>
  <c r="DL196" i="7"/>
  <c r="U196" i="7"/>
  <c r="CD196" i="7"/>
  <c r="DK196" i="7"/>
  <c r="DG196" i="7"/>
  <c r="DJ196" i="7"/>
  <c r="A13" i="7"/>
  <c r="F13" i="7"/>
  <c r="CR13" i="7"/>
  <c r="DJ13" i="7"/>
  <c r="DL13" i="7"/>
  <c r="U13" i="7"/>
  <c r="AJ13" i="7"/>
  <c r="DF13" i="7"/>
  <c r="DH13" i="7"/>
  <c r="DK13" i="7"/>
  <c r="T13" i="7"/>
  <c r="AI13" i="7"/>
  <c r="DI13" i="7"/>
  <c r="CD13" i="7"/>
  <c r="DG13" i="7"/>
  <c r="AY13" i="7"/>
  <c r="AK13" i="7"/>
  <c r="BM13" i="7"/>
  <c r="C13" i="7"/>
  <c r="E13" i="7"/>
  <c r="AX194" i="7"/>
  <c r="AM196" i="3" s="1"/>
  <c r="DQ194" i="7"/>
  <c r="DE195" i="7"/>
  <c r="AW197" i="3" s="1"/>
  <c r="AH195" i="7"/>
  <c r="AG197" i="3" s="1"/>
  <c r="AH196" i="7"/>
  <c r="AG198" i="3" s="1"/>
  <c r="AI196" i="7" s="1"/>
  <c r="CC196" i="7"/>
  <c r="AQ198" i="3" s="1"/>
  <c r="DF196" i="7" s="1"/>
  <c r="CC197" i="7"/>
  <c r="AQ199" i="3" s="1"/>
  <c r="DU197" i="7"/>
  <c r="AX198" i="7"/>
  <c r="AM200" i="3" s="1"/>
  <c r="DQ198" i="7"/>
  <c r="CQ199" i="7"/>
  <c r="AU201" i="3" s="1"/>
  <c r="AH199" i="7"/>
  <c r="AG201" i="3" s="1"/>
  <c r="CQ200" i="7"/>
  <c r="AU202" i="3" s="1"/>
  <c r="CR200" i="7" s="1"/>
  <c r="DM200" i="7"/>
  <c r="S200" i="7"/>
  <c r="AD202" i="3" s="1"/>
  <c r="T200" i="7" s="1"/>
  <c r="DU200" i="7"/>
  <c r="S201" i="7"/>
  <c r="AD203" i="3" s="1"/>
  <c r="T201" i="7" s="1"/>
  <c r="DM201" i="7"/>
  <c r="DU201" i="7"/>
  <c r="AX202" i="7"/>
  <c r="AM204" i="3" s="1"/>
  <c r="AY202" i="7" s="1"/>
  <c r="DQ202" i="7"/>
  <c r="CC204" i="7"/>
  <c r="AQ206" i="3" s="1"/>
  <c r="DE204" i="7"/>
  <c r="AW206" i="3" s="1"/>
  <c r="DQ204" i="7"/>
  <c r="DN194" i="7"/>
  <c r="DN195" i="7"/>
  <c r="DN196" i="7"/>
  <c r="DN197" i="7"/>
  <c r="DN198" i="7"/>
  <c r="DN200" i="7"/>
  <c r="DN201" i="7"/>
  <c r="DN202" i="7"/>
  <c r="DV204" i="7"/>
  <c r="DO194" i="7"/>
  <c r="DO195" i="7"/>
  <c r="DS196" i="7"/>
  <c r="DW199" i="7"/>
  <c r="DW200" i="7"/>
  <c r="DW204" i="7"/>
  <c r="DX194" i="7"/>
  <c r="DT195" i="7"/>
  <c r="DP196" i="7"/>
  <c r="DP197" i="7"/>
  <c r="DT199" i="7"/>
  <c r="DP200" i="7"/>
  <c r="DX201" i="7"/>
  <c r="DX202" i="7"/>
  <c r="DP204" i="7"/>
  <c r="F194" i="7"/>
  <c r="BM194" i="7"/>
  <c r="DF194" i="7"/>
  <c r="DL194" i="7"/>
  <c r="U194" i="7"/>
  <c r="CD194" i="7"/>
  <c r="C194" i="7"/>
  <c r="DK194" i="7"/>
  <c r="A194" i="7"/>
  <c r="DI194" i="7"/>
  <c r="DH194" i="7"/>
  <c r="DJ194" i="7"/>
  <c r="DG194" i="7"/>
  <c r="E194" i="7"/>
  <c r="CR194" i="7"/>
  <c r="AY194" i="7"/>
  <c r="AI194" i="7"/>
  <c r="F204" i="7"/>
  <c r="DF204" i="7"/>
  <c r="DJ204" i="7"/>
  <c r="DG204" i="7"/>
  <c r="DK204" i="7"/>
  <c r="DH204" i="7"/>
  <c r="DL204" i="7"/>
  <c r="CD204" i="7"/>
  <c r="DI204" i="7"/>
  <c r="E204" i="7"/>
  <c r="C204" i="7"/>
  <c r="CR204" i="7"/>
  <c r="AI204" i="7"/>
  <c r="AY204" i="7"/>
  <c r="A204" i="7"/>
  <c r="U204" i="7"/>
  <c r="F199" i="7"/>
  <c r="C199" i="7"/>
  <c r="E199" i="7"/>
  <c r="A199" i="7"/>
  <c r="CD199" i="7"/>
  <c r="DH199" i="7"/>
  <c r="DJ199" i="7"/>
  <c r="AY199" i="7"/>
  <c r="DL199" i="7"/>
  <c r="DF199" i="7"/>
  <c r="U199" i="7"/>
  <c r="DK199" i="7"/>
  <c r="DI199" i="7"/>
  <c r="DG199" i="7"/>
  <c r="AI199" i="7"/>
  <c r="CR199" i="7"/>
  <c r="F195" i="7"/>
  <c r="E195" i="7"/>
  <c r="A195" i="7"/>
  <c r="C195" i="7"/>
  <c r="U195" i="7"/>
  <c r="AI195" i="7"/>
  <c r="DG195" i="7"/>
  <c r="DL195" i="7"/>
  <c r="DH195" i="7"/>
  <c r="DK195" i="7"/>
  <c r="DF195" i="7"/>
  <c r="DI195" i="7"/>
  <c r="AY195" i="7"/>
  <c r="DJ195" i="7"/>
  <c r="CD195" i="7"/>
  <c r="BM195" i="7"/>
  <c r="CR195" i="7"/>
  <c r="DM195" i="7"/>
  <c r="S195" i="7"/>
  <c r="AD197" i="3" s="1"/>
  <c r="T195" i="7" s="1"/>
  <c r="DU195" i="7"/>
  <c r="DM196" i="7"/>
  <c r="S196" i="7"/>
  <c r="AD198" i="3" s="1"/>
  <c r="T196" i="7" s="1"/>
  <c r="DQ197" i="7"/>
  <c r="DM199" i="7"/>
  <c r="S199" i="7"/>
  <c r="AD201" i="3" s="1"/>
  <c r="T199" i="7" s="1"/>
  <c r="DU199" i="7"/>
  <c r="DV194" i="7"/>
  <c r="DV195" i="7"/>
  <c r="BL196" i="7"/>
  <c r="AO198" i="3" s="1"/>
  <c r="BM196" i="7" s="1"/>
  <c r="DV197" i="7"/>
  <c r="DV198" i="7"/>
  <c r="DR199" i="7"/>
  <c r="DV199" i="7"/>
  <c r="DV200" i="7"/>
  <c r="BL201" i="7"/>
  <c r="AO203" i="3" s="1"/>
  <c r="DV202" i="7"/>
  <c r="BL204" i="7"/>
  <c r="AO206" i="3" s="1"/>
  <c r="BM204" i="7" s="1"/>
  <c r="DW194" i="7"/>
  <c r="DO197" i="7"/>
  <c r="DO201" i="7"/>
  <c r="DS202" i="7"/>
  <c r="DP195" i="7"/>
  <c r="DX196" i="7"/>
  <c r="DT198" i="7"/>
  <c r="DP199" i="7"/>
  <c r="DX200" i="7"/>
  <c r="DT201" i="7"/>
  <c r="DX204" i="7"/>
  <c r="F198" i="7"/>
  <c r="CR198" i="7"/>
  <c r="DJ198" i="7"/>
  <c r="DK198" i="7"/>
  <c r="CD198" i="7"/>
  <c r="C198" i="7"/>
  <c r="DF198" i="7"/>
  <c r="DH198" i="7"/>
  <c r="DL198" i="7"/>
  <c r="A198" i="7"/>
  <c r="U198" i="7"/>
  <c r="BM198" i="7"/>
  <c r="DG198" i="7"/>
  <c r="E198" i="7"/>
  <c r="AI198" i="7"/>
  <c r="DI198" i="7"/>
  <c r="AY198" i="7"/>
  <c r="DM194" i="7"/>
  <c r="S194" i="7"/>
  <c r="AD196" i="3" s="1"/>
  <c r="T194" i="7" s="1"/>
  <c r="S198" i="7"/>
  <c r="AD200" i="3" s="1"/>
  <c r="T198" i="7" s="1"/>
  <c r="DM198" i="7"/>
  <c r="DU198" i="7"/>
  <c r="DQ200" i="7"/>
  <c r="DQ201" i="7"/>
  <c r="DM202" i="7"/>
  <c r="S202" i="7"/>
  <c r="AD204" i="3" s="1"/>
  <c r="T202" i="7" s="1"/>
  <c r="S204" i="7"/>
  <c r="AD206" i="3" s="1"/>
  <c r="T204" i="7" s="1"/>
  <c r="DM204" i="7"/>
  <c r="DU204" i="7"/>
  <c r="DR194" i="7"/>
  <c r="DR195" i="7"/>
  <c r="DV196" i="7"/>
  <c r="DR197" i="7"/>
  <c r="DR198" i="7"/>
  <c r="BL199" i="7"/>
  <c r="AO201" i="3" s="1"/>
  <c r="BM199" i="7" s="1"/>
  <c r="DR200" i="7"/>
  <c r="DV201" i="7"/>
  <c r="DR202" i="7"/>
  <c r="DS194" i="7"/>
  <c r="DS195" i="7"/>
  <c r="DO196" i="7"/>
  <c r="DW197" i="7"/>
  <c r="DW198" i="7"/>
  <c r="DS199" i="7"/>
  <c r="DW201" i="7"/>
  <c r="DW202" i="7"/>
  <c r="DS204" i="7"/>
  <c r="DX195" i="7"/>
  <c r="DT196" i="7"/>
  <c r="DT197" i="7"/>
  <c r="DP198" i="7"/>
  <c r="DX199" i="7"/>
  <c r="AX16" i="7"/>
  <c r="AX20" i="7"/>
  <c r="AH23" i="7"/>
  <c r="AG25" i="3" s="1"/>
  <c r="AX25" i="7"/>
  <c r="AH29" i="7"/>
  <c r="AG31" i="3" s="1"/>
  <c r="AH30" i="7"/>
  <c r="AG32" i="3" s="1"/>
  <c r="AH33" i="7"/>
  <c r="AG35" i="3" s="1"/>
  <c r="AX36" i="7"/>
  <c r="AH41" i="7"/>
  <c r="AG43" i="3" s="1"/>
  <c r="AH42" i="7"/>
  <c r="AG44" i="3" s="1"/>
  <c r="AH45" i="7"/>
  <c r="AG47" i="3" s="1"/>
  <c r="AH46" i="7"/>
  <c r="AG48" i="3" s="1"/>
  <c r="AX52" i="7"/>
  <c r="AX60" i="7"/>
  <c r="AX61" i="7"/>
  <c r="AX64" i="7"/>
  <c r="AX65" i="7"/>
  <c r="AH69" i="7"/>
  <c r="AG71" i="3" s="1"/>
  <c r="AX72" i="7"/>
  <c r="AH77" i="7"/>
  <c r="AG79" i="3" s="1"/>
  <c r="AH81" i="7"/>
  <c r="AG83" i="3" s="1"/>
  <c r="AX23" i="7"/>
  <c r="AH26" i="7"/>
  <c r="AG28" i="3" s="1"/>
  <c r="AX15" i="7"/>
  <c r="AH16" i="7"/>
  <c r="AG18" i="3" s="1"/>
  <c r="AH25" i="7"/>
  <c r="AG27" i="3" s="1"/>
  <c r="AX27" i="7"/>
  <c r="AH36" i="7"/>
  <c r="AG38" i="3" s="1"/>
  <c r="AX43" i="7"/>
  <c r="AX44" i="7"/>
  <c r="AX47" i="7"/>
  <c r="AH52" i="7"/>
  <c r="AG54" i="3" s="1"/>
  <c r="AH53" i="7"/>
  <c r="AG55" i="3" s="1"/>
  <c r="AH87" i="7"/>
  <c r="AG89" i="3" s="1"/>
  <c r="AH88" i="7"/>
  <c r="AG90" i="3" s="1"/>
  <c r="AH91" i="7"/>
  <c r="AG93" i="3" s="1"/>
  <c r="AX94" i="7"/>
  <c r="AX98" i="7"/>
  <c r="AX102" i="7"/>
  <c r="AX106" i="7"/>
  <c r="AH111" i="7"/>
  <c r="AG113" i="3" s="1"/>
  <c r="AH115" i="7"/>
  <c r="AG117" i="3" s="1"/>
  <c r="AH116" i="7"/>
  <c r="AG118" i="3" s="1"/>
  <c r="AH118" i="7"/>
  <c r="AG120" i="3" s="1"/>
  <c r="AH119" i="7"/>
  <c r="AG121" i="3" s="1"/>
  <c r="AX122" i="7"/>
  <c r="AM124" i="3" s="1"/>
  <c r="AX123" i="7"/>
  <c r="AM125" i="3" s="1"/>
  <c r="AH131" i="7"/>
  <c r="AG133" i="3" s="1"/>
  <c r="AH132" i="7"/>
  <c r="AG134" i="3" s="1"/>
  <c r="AH135" i="7"/>
  <c r="AG137" i="3" s="1"/>
  <c r="AH136" i="7"/>
  <c r="AG138" i="3" s="1"/>
  <c r="AX146" i="7"/>
  <c r="AM148" i="3" s="1"/>
  <c r="AX147" i="7"/>
  <c r="AM149" i="3" s="1"/>
  <c r="AX150" i="7"/>
  <c r="AM152" i="3" s="1"/>
  <c r="AH56" i="7"/>
  <c r="AG58" i="3" s="1"/>
  <c r="AH60" i="7"/>
  <c r="AG62" i="3" s="1"/>
  <c r="AH61" i="7"/>
  <c r="AG63" i="3" s="1"/>
  <c r="AH64" i="7"/>
  <c r="AG66" i="3" s="1"/>
  <c r="AH65" i="7"/>
  <c r="AG67" i="3" s="1"/>
  <c r="AX68" i="7"/>
  <c r="AH84" i="7"/>
  <c r="AG86" i="3" s="1"/>
  <c r="AX87" i="7"/>
  <c r="AX91" i="7"/>
  <c r="AH96" i="7"/>
  <c r="AG98" i="3" s="1"/>
  <c r="AH100" i="7"/>
  <c r="AG102" i="3" s="1"/>
  <c r="AH104" i="7"/>
  <c r="AG106" i="3" s="1"/>
  <c r="AH108" i="7"/>
  <c r="AG110" i="3" s="1"/>
  <c r="AX111" i="7"/>
  <c r="AM113" i="3" s="1"/>
  <c r="AH112" i="7"/>
  <c r="AG114" i="3" s="1"/>
  <c r="AH113" i="7"/>
  <c r="AG115" i="3" s="1"/>
  <c r="AX115" i="7"/>
  <c r="AM117" i="3" s="1"/>
  <c r="AX116" i="7"/>
  <c r="AM118" i="3" s="1"/>
  <c r="AX118" i="7"/>
  <c r="AM120" i="3" s="1"/>
  <c r="AX119" i="7"/>
  <c r="AM121" i="3" s="1"/>
  <c r="AH124" i="7"/>
  <c r="AG126" i="3" s="1"/>
  <c r="AX131" i="7"/>
  <c r="AM133" i="3" s="1"/>
  <c r="AX132" i="7"/>
  <c r="AM134" i="3" s="1"/>
  <c r="AX135" i="7"/>
  <c r="AM137" i="3" s="1"/>
  <c r="AX136" i="7"/>
  <c r="AM138" i="3" s="1"/>
  <c r="AH140" i="7"/>
  <c r="AG142" i="3" s="1"/>
  <c r="AX143" i="7"/>
  <c r="AM145" i="3" s="1"/>
  <c r="AX58" i="7"/>
  <c r="DR127" i="7"/>
  <c r="DS24" i="7"/>
  <c r="DW27" i="7"/>
  <c r="DW31" i="7"/>
  <c r="DO34" i="7"/>
  <c r="DS36" i="7"/>
  <c r="DW43" i="7"/>
  <c r="DW47" i="7"/>
  <c r="DS49" i="7"/>
  <c r="DO50" i="7"/>
  <c r="DS52" i="7"/>
  <c r="DO54" i="7"/>
  <c r="DS56" i="7"/>
  <c r="DS60" i="7"/>
  <c r="DO62" i="7"/>
  <c r="DS64" i="7"/>
  <c r="DO70" i="7"/>
  <c r="DS72" i="7"/>
  <c r="DW75" i="7"/>
  <c r="AX53" i="7"/>
  <c r="AX56" i="7"/>
  <c r="AX24" i="7"/>
  <c r="AX32" i="7"/>
  <c r="AX39" i="7"/>
  <c r="AX40" i="7"/>
  <c r="AX48" i="7"/>
  <c r="AH58" i="7"/>
  <c r="AG60" i="3" s="1"/>
  <c r="AX67" i="7"/>
  <c r="AX83" i="7"/>
  <c r="AH92" i="7"/>
  <c r="AG94" i="3" s="1"/>
  <c r="AX95" i="7"/>
  <c r="AX99" i="7"/>
  <c r="AX103" i="7"/>
  <c r="AX107" i="7"/>
  <c r="AH128" i="7"/>
  <c r="AG130" i="3" s="1"/>
  <c r="AX139" i="7"/>
  <c r="AM141" i="3" s="1"/>
  <c r="AH144" i="7"/>
  <c r="AG146" i="3" s="1"/>
  <c r="AH152" i="7"/>
  <c r="AG154" i="3" s="1"/>
  <c r="CC81" i="7"/>
  <c r="CQ84" i="7"/>
  <c r="CC85" i="7"/>
  <c r="DE87" i="7"/>
  <c r="AW89" i="3" s="1"/>
  <c r="CC89" i="7"/>
  <c r="DE91" i="7"/>
  <c r="AW93" i="3" s="1"/>
  <c r="CQ92" i="7"/>
  <c r="CQ96" i="7"/>
  <c r="CQ100" i="7"/>
  <c r="CQ104" i="7"/>
  <c r="DE111" i="7"/>
  <c r="AW113" i="3" s="1"/>
  <c r="DE115" i="7"/>
  <c r="AW117" i="3" s="1"/>
  <c r="CC120" i="7"/>
  <c r="AQ122" i="3" s="1"/>
  <c r="CC125" i="7"/>
  <c r="AQ127" i="3" s="1"/>
  <c r="CC127" i="7"/>
  <c r="AQ129" i="3" s="1"/>
  <c r="CC129" i="7"/>
  <c r="AQ131" i="3" s="1"/>
  <c r="CC133" i="7"/>
  <c r="AQ135" i="3" s="1"/>
  <c r="CC137" i="7"/>
  <c r="AQ139" i="3" s="1"/>
  <c r="CC141" i="7"/>
  <c r="AQ143" i="3" s="1"/>
  <c r="CC145" i="7"/>
  <c r="AQ147" i="3" s="1"/>
  <c r="CC149" i="7"/>
  <c r="AQ151" i="3" s="1"/>
  <c r="CC14" i="7"/>
  <c r="CQ18" i="7"/>
  <c r="DE24" i="7"/>
  <c r="AW26" i="3" s="1"/>
  <c r="CC31" i="7"/>
  <c r="DE32" i="7"/>
  <c r="AW34" i="3" s="1"/>
  <c r="CQ33" i="7"/>
  <c r="CC34" i="7"/>
  <c r="CQ37" i="7"/>
  <c r="CC38" i="7"/>
  <c r="CC40" i="7"/>
  <c r="CQ41" i="7"/>
  <c r="CQ44" i="7"/>
  <c r="CQ45" i="7"/>
  <c r="CQ48" i="7"/>
  <c r="CC49" i="7"/>
  <c r="CC50" i="7"/>
  <c r="DE51" i="7"/>
  <c r="AW53" i="3" s="1"/>
  <c r="DE52" i="7"/>
  <c r="AW54" i="3" s="1"/>
  <c r="CC53" i="7"/>
  <c r="DE56" i="7"/>
  <c r="AW58" i="3" s="1"/>
  <c r="CQ57" i="7"/>
  <c r="DE59" i="7"/>
  <c r="AW61" i="3" s="1"/>
  <c r="DE60" i="7"/>
  <c r="AW62" i="3" s="1"/>
  <c r="CC61" i="7"/>
  <c r="CC62" i="7"/>
  <c r="DE64" i="7"/>
  <c r="AW66" i="3" s="1"/>
  <c r="CC65" i="7"/>
  <c r="CC66" i="7"/>
  <c r="DE84" i="7"/>
  <c r="AW86" i="3" s="1"/>
  <c r="DE92" i="7"/>
  <c r="AW94" i="3" s="1"/>
  <c r="CQ93" i="7"/>
  <c r="CC94" i="7"/>
  <c r="DE96" i="7"/>
  <c r="AW98" i="3" s="1"/>
  <c r="CC98" i="7"/>
  <c r="DE100" i="7"/>
  <c r="AW102" i="3" s="1"/>
  <c r="CQ101" i="7"/>
  <c r="CC102" i="7"/>
  <c r="DE104" i="7"/>
  <c r="AW106" i="3" s="1"/>
  <c r="CQ105" i="7"/>
  <c r="CC106" i="7"/>
  <c r="DE112" i="7"/>
  <c r="AW114" i="3" s="1"/>
  <c r="CQ120" i="7"/>
  <c r="AU122" i="3" s="1"/>
  <c r="CC122" i="7"/>
  <c r="AQ124" i="3" s="1"/>
  <c r="DE124" i="7"/>
  <c r="AW126" i="3" s="1"/>
  <c r="CQ125" i="7"/>
  <c r="AU127" i="3" s="1"/>
  <c r="CQ127" i="7"/>
  <c r="AU129" i="3" s="1"/>
  <c r="CC142" i="7"/>
  <c r="AQ144" i="3" s="1"/>
  <c r="CC146" i="7"/>
  <c r="AQ148" i="3" s="1"/>
  <c r="CC150" i="7"/>
  <c r="AQ152" i="3" s="1"/>
  <c r="CC154" i="7"/>
  <c r="AQ156" i="3" s="1"/>
  <c r="CC15" i="7"/>
  <c r="CC18" i="7"/>
  <c r="CC20" i="7"/>
  <c r="DE19" i="7"/>
  <c r="AW21" i="3" s="1"/>
  <c r="DE21" i="7"/>
  <c r="AW23" i="3" s="1"/>
  <c r="CC27" i="7"/>
  <c r="DE31" i="7"/>
  <c r="AW33" i="3" s="1"/>
  <c r="DE33" i="7"/>
  <c r="AW35" i="3" s="1"/>
  <c r="CQ34" i="7"/>
  <c r="CQ38" i="7"/>
  <c r="DE41" i="7"/>
  <c r="AW43" i="3" s="1"/>
  <c r="CC43" i="7"/>
  <c r="DE45" i="7"/>
  <c r="AW47" i="3" s="1"/>
  <c r="CC47" i="7"/>
  <c r="CQ50" i="7"/>
  <c r="CQ54" i="7"/>
  <c r="CQ62" i="7"/>
  <c r="CQ66" i="7"/>
  <c r="DE69" i="7"/>
  <c r="AW71" i="3" s="1"/>
  <c r="CQ70" i="7"/>
  <c r="CQ74" i="7"/>
  <c r="DE77" i="7"/>
  <c r="AW79" i="3" s="1"/>
  <c r="CC79" i="7"/>
  <c r="DE81" i="7"/>
  <c r="AW83" i="3" s="1"/>
  <c r="CQ109" i="7"/>
  <c r="DU110" i="7"/>
  <c r="CC113" i="7"/>
  <c r="AQ115" i="3" s="1"/>
  <c r="CC114" i="7"/>
  <c r="AQ116" i="3" s="1"/>
  <c r="CQ117" i="7"/>
  <c r="AU119" i="3" s="1"/>
  <c r="CQ121" i="7"/>
  <c r="AU123" i="3" s="1"/>
  <c r="CC126" i="7"/>
  <c r="AQ128" i="3" s="1"/>
  <c r="CC130" i="7"/>
  <c r="AQ132" i="3" s="1"/>
  <c r="DE40" i="7"/>
  <c r="AW42" i="3" s="1"/>
  <c r="DE13" i="7"/>
  <c r="AW15" i="3" s="1"/>
  <c r="DE35" i="7"/>
  <c r="AW37" i="3" s="1"/>
  <c r="DE36" i="7"/>
  <c r="AW38" i="3" s="1"/>
  <c r="DE55" i="7"/>
  <c r="AW57" i="3" s="1"/>
  <c r="DE63" i="7"/>
  <c r="AW65" i="3" s="1"/>
  <c r="DE108" i="7"/>
  <c r="AW110" i="3" s="1"/>
  <c r="DE110" i="7"/>
  <c r="AW112" i="3" s="1"/>
  <c r="DE123" i="7"/>
  <c r="AW125" i="3" s="1"/>
  <c r="DE79" i="7"/>
  <c r="AW81" i="3" s="1"/>
  <c r="CQ112" i="7"/>
  <c r="AU114" i="3" s="1"/>
  <c r="DE119" i="7"/>
  <c r="AW121" i="3" s="1"/>
  <c r="CQ124" i="7"/>
  <c r="AU126" i="3" s="1"/>
  <c r="DE131" i="7"/>
  <c r="AW133" i="3" s="1"/>
  <c r="DE135" i="7"/>
  <c r="AW137" i="3" s="1"/>
  <c r="CQ140" i="7"/>
  <c r="AU142" i="3" s="1"/>
  <c r="DE14" i="7"/>
  <c r="AW16" i="3" s="1"/>
  <c r="DE39" i="7"/>
  <c r="AW41" i="3" s="1"/>
  <c r="DS140" i="7"/>
  <c r="DU46" i="7"/>
  <c r="DE128" i="7"/>
  <c r="AW130" i="3" s="1"/>
  <c r="CQ129" i="7"/>
  <c r="AU131" i="3" s="1"/>
  <c r="CQ132" i="7"/>
  <c r="AU134" i="3" s="1"/>
  <c r="CQ133" i="7"/>
  <c r="AU135" i="3" s="1"/>
  <c r="CQ136" i="7"/>
  <c r="AU138" i="3" s="1"/>
  <c r="CQ137" i="7"/>
  <c r="AU139" i="3" s="1"/>
  <c r="DU138" i="7"/>
  <c r="DE140" i="7"/>
  <c r="AW142" i="3" s="1"/>
  <c r="CQ141" i="7"/>
  <c r="AU143" i="3" s="1"/>
  <c r="DE144" i="7"/>
  <c r="AW146" i="3" s="1"/>
  <c r="CQ145" i="7"/>
  <c r="AU147" i="3" s="1"/>
  <c r="DE147" i="7"/>
  <c r="AW149" i="3" s="1"/>
  <c r="DE148" i="7"/>
  <c r="AW150" i="3" s="1"/>
  <c r="CQ149" i="7"/>
  <c r="AU151" i="3" s="1"/>
  <c r="DE151" i="7"/>
  <c r="AW153" i="3" s="1"/>
  <c r="DE152" i="7"/>
  <c r="AW154" i="3" s="1"/>
  <c r="CQ153" i="7"/>
  <c r="AU155" i="3" s="1"/>
  <c r="DW109" i="7"/>
  <c r="DE29" i="7"/>
  <c r="AW31" i="3" s="1"/>
  <c r="CC16" i="7"/>
  <c r="DT148" i="7"/>
  <c r="DT152" i="7"/>
  <c r="DE15" i="7"/>
  <c r="AW17" i="3" s="1"/>
  <c r="AH15" i="7"/>
  <c r="AG17" i="3" s="1"/>
  <c r="CC19" i="7"/>
  <c r="CC21" i="7"/>
  <c r="CQ24" i="7"/>
  <c r="DE27" i="7"/>
  <c r="AW29" i="3" s="1"/>
  <c r="AH27" i="7"/>
  <c r="AG29" i="3" s="1"/>
  <c r="AH28" i="7"/>
  <c r="AG30" i="3" s="1"/>
  <c r="CC29" i="7"/>
  <c r="CQ32" i="7"/>
  <c r="CC33" i="7"/>
  <c r="AX34" i="7"/>
  <c r="AX35" i="7"/>
  <c r="CQ36" i="7"/>
  <c r="AX38" i="7"/>
  <c r="CC41" i="7"/>
  <c r="DE43" i="7"/>
  <c r="AW45" i="3" s="1"/>
  <c r="AH43" i="7"/>
  <c r="AG45" i="3" s="1"/>
  <c r="AH44" i="7"/>
  <c r="AG46" i="3" s="1"/>
  <c r="CC45" i="7"/>
  <c r="DE47" i="7"/>
  <c r="AW49" i="3" s="1"/>
  <c r="AH47" i="7"/>
  <c r="AG49" i="3" s="1"/>
  <c r="AX50" i="7"/>
  <c r="AX51" i="7"/>
  <c r="CQ52" i="7"/>
  <c r="AX54" i="7"/>
  <c r="AX55" i="7"/>
  <c r="CQ56" i="7"/>
  <c r="AX59" i="7"/>
  <c r="CQ59" i="7"/>
  <c r="CQ60" i="7"/>
  <c r="AX62" i="7"/>
  <c r="AX63" i="7"/>
  <c r="CQ64" i="7"/>
  <c r="AX66" i="7"/>
  <c r="AH68" i="7"/>
  <c r="AG70" i="3" s="1"/>
  <c r="CC69" i="7"/>
  <c r="AX70" i="7"/>
  <c r="AX71" i="7"/>
  <c r="CQ72" i="7"/>
  <c r="AX74" i="7"/>
  <c r="DE75" i="7"/>
  <c r="AW77" i="3" s="1"/>
  <c r="CC77" i="7"/>
  <c r="AH79" i="7"/>
  <c r="AG81" i="3" s="1"/>
  <c r="AX13" i="7"/>
  <c r="DE16" i="7"/>
  <c r="AW18" i="3" s="1"/>
  <c r="AH18" i="7"/>
  <c r="AG20" i="3" s="1"/>
  <c r="AX19" i="7"/>
  <c r="AH19" i="7"/>
  <c r="AG21" i="3" s="1"/>
  <c r="AX21" i="7"/>
  <c r="DE22" i="7"/>
  <c r="AW24" i="3" s="1"/>
  <c r="AH22" i="7"/>
  <c r="AG24" i="3" s="1"/>
  <c r="CC23" i="7"/>
  <c r="DQ23" i="7"/>
  <c r="DU23" i="7"/>
  <c r="CC24" i="7"/>
  <c r="DE25" i="7"/>
  <c r="AW27" i="3" s="1"/>
  <c r="AX26" i="7"/>
  <c r="CQ26" i="7"/>
  <c r="DQ26" i="7"/>
  <c r="CQ27" i="7"/>
  <c r="DU28" i="7"/>
  <c r="AX29" i="7"/>
  <c r="AX30" i="7"/>
  <c r="CQ30" i="7"/>
  <c r="DQ30" i="7"/>
  <c r="AH31" i="7"/>
  <c r="AG33" i="3" s="1"/>
  <c r="CC32" i="7"/>
  <c r="AX33" i="7"/>
  <c r="DE34" i="7"/>
  <c r="AW36" i="3" s="1"/>
  <c r="AH34" i="7"/>
  <c r="AG36" i="3" s="1"/>
  <c r="AH35" i="7"/>
  <c r="AG37" i="3" s="1"/>
  <c r="CC35" i="7"/>
  <c r="CC36" i="7"/>
  <c r="AX37" i="7"/>
  <c r="DE38" i="7"/>
  <c r="AW40" i="3" s="1"/>
  <c r="AH38" i="7"/>
  <c r="AG40" i="3" s="1"/>
  <c r="AX41" i="7"/>
  <c r="AX42" i="7"/>
  <c r="CQ42" i="7"/>
  <c r="CQ43" i="7"/>
  <c r="DU44" i="7"/>
  <c r="AX45" i="7"/>
  <c r="AX46" i="7"/>
  <c r="CQ46" i="7"/>
  <c r="CQ47" i="7"/>
  <c r="DE50" i="7"/>
  <c r="AW52" i="3" s="1"/>
  <c r="AH50" i="7"/>
  <c r="AG52" i="3" s="1"/>
  <c r="AH51" i="7"/>
  <c r="AG53" i="3" s="1"/>
  <c r="CC51" i="7"/>
  <c r="CC52" i="7"/>
  <c r="DE53" i="7"/>
  <c r="AW55" i="3" s="1"/>
  <c r="DE54" i="7"/>
  <c r="AW56" i="3" s="1"/>
  <c r="AH54" i="7"/>
  <c r="AG56" i="3" s="1"/>
  <c r="AH55" i="7"/>
  <c r="AG57" i="3" s="1"/>
  <c r="CC55" i="7"/>
  <c r="CC56" i="7"/>
  <c r="AX57" i="7"/>
  <c r="CQ58" i="7"/>
  <c r="AH59" i="7"/>
  <c r="AG61" i="3" s="1"/>
  <c r="CC59" i="7"/>
  <c r="CC60" i="7"/>
  <c r="DE61" i="7"/>
  <c r="DE62" i="7"/>
  <c r="AW64" i="3" s="1"/>
  <c r="AH62" i="7"/>
  <c r="AG64" i="3" s="1"/>
  <c r="AH63" i="7"/>
  <c r="AG65" i="3" s="1"/>
  <c r="CC63" i="7"/>
  <c r="CC64" i="7"/>
  <c r="DE65" i="7"/>
  <c r="AW67" i="3" s="1"/>
  <c r="DE66" i="7"/>
  <c r="AW68" i="3" s="1"/>
  <c r="AH66" i="7"/>
  <c r="AG68" i="3" s="1"/>
  <c r="CQ67" i="7"/>
  <c r="DU68" i="7"/>
  <c r="AX69" i="7"/>
  <c r="DE70" i="7"/>
  <c r="AW72" i="3" s="1"/>
  <c r="AH70" i="7"/>
  <c r="AG72" i="3" s="1"/>
  <c r="AH71" i="7"/>
  <c r="AG73" i="3" s="1"/>
  <c r="CC71" i="7"/>
  <c r="CC72" i="7"/>
  <c r="AX73" i="7"/>
  <c r="DE74" i="7"/>
  <c r="AW76" i="3" s="1"/>
  <c r="AH74" i="7"/>
  <c r="AG76" i="3" s="1"/>
  <c r="CQ75" i="7"/>
  <c r="CC76" i="7"/>
  <c r="AX77" i="7"/>
  <c r="DE78" i="7"/>
  <c r="AW80" i="3" s="1"/>
  <c r="AH78" i="7"/>
  <c r="AG80" i="3" s="1"/>
  <c r="CQ79" i="7"/>
  <c r="CC80" i="7"/>
  <c r="AX81" i="7"/>
  <c r="AX82" i="7"/>
  <c r="CQ82" i="7"/>
  <c r="DQ82" i="7"/>
  <c r="CQ83" i="7"/>
  <c r="CC84" i="7"/>
  <c r="AX85" i="7"/>
  <c r="AX86" i="7"/>
  <c r="CQ86" i="7"/>
  <c r="DQ86" i="7"/>
  <c r="CQ87" i="7"/>
  <c r="DU88" i="7"/>
  <c r="AX89" i="7"/>
  <c r="AX90" i="7"/>
  <c r="CQ90" i="7"/>
  <c r="DQ90" i="7"/>
  <c r="CQ91" i="7"/>
  <c r="CC92" i="7"/>
  <c r="AX93" i="7"/>
  <c r="DE94" i="7"/>
  <c r="AW96" i="3" s="1"/>
  <c r="AH94" i="7"/>
  <c r="AG96" i="3" s="1"/>
  <c r="CQ95" i="7"/>
  <c r="CC96" i="7"/>
  <c r="AX97" i="7"/>
  <c r="DE98" i="7"/>
  <c r="AW100" i="3" s="1"/>
  <c r="AH98" i="7"/>
  <c r="AG100" i="3" s="1"/>
  <c r="CQ99" i="7"/>
  <c r="CC100" i="7"/>
  <c r="AX101" i="7"/>
  <c r="DE102" i="7"/>
  <c r="AW104" i="3" s="1"/>
  <c r="AH102" i="7"/>
  <c r="AG104" i="3" s="1"/>
  <c r="CQ103" i="7"/>
  <c r="CC104" i="7"/>
  <c r="AX105" i="7"/>
  <c r="DE106" i="7"/>
  <c r="AW108" i="3" s="1"/>
  <c r="AH106" i="7"/>
  <c r="AG108" i="3" s="1"/>
  <c r="AX84" i="7"/>
  <c r="DE85" i="7"/>
  <c r="AW87" i="3" s="1"/>
  <c r="AH85" i="7"/>
  <c r="AG87" i="3" s="1"/>
  <c r="AH86" i="7"/>
  <c r="AG88" i="3" s="1"/>
  <c r="CC87" i="7"/>
  <c r="DE89" i="7"/>
  <c r="AW91" i="3" s="1"/>
  <c r="AH89" i="7"/>
  <c r="AG91" i="3" s="1"/>
  <c r="AH90" i="7"/>
  <c r="AG92" i="3" s="1"/>
  <c r="CC91" i="7"/>
  <c r="CQ94" i="7"/>
  <c r="AX96" i="7"/>
  <c r="CQ98" i="7"/>
  <c r="AX100" i="7"/>
  <c r="CQ102" i="7"/>
  <c r="CQ107" i="7"/>
  <c r="CC108" i="7"/>
  <c r="AX109" i="7"/>
  <c r="AX110" i="7"/>
  <c r="CC110" i="7"/>
  <c r="CQ111" i="7"/>
  <c r="CC112" i="7"/>
  <c r="AQ114" i="3" s="1"/>
  <c r="DE113" i="7"/>
  <c r="AW115" i="3" s="1"/>
  <c r="DE114" i="7"/>
  <c r="AW116" i="3" s="1"/>
  <c r="AH114" i="7"/>
  <c r="AG116" i="3" s="1"/>
  <c r="CQ115" i="7"/>
  <c r="AU117" i="3" s="1"/>
  <c r="DU116" i="7"/>
  <c r="AX117" i="7"/>
  <c r="AM119" i="3" s="1"/>
  <c r="CQ118" i="7"/>
  <c r="AU120" i="3" s="1"/>
  <c r="CQ119" i="7"/>
  <c r="AU121" i="3" s="1"/>
  <c r="AX120" i="7"/>
  <c r="AM122" i="3" s="1"/>
  <c r="AX121" i="7"/>
  <c r="AM123" i="3" s="1"/>
  <c r="DE122" i="7"/>
  <c r="AW124" i="3" s="1"/>
  <c r="AH122" i="7"/>
  <c r="AG124" i="3" s="1"/>
  <c r="AH123" i="7"/>
  <c r="AG125" i="3" s="1"/>
  <c r="CC123" i="7"/>
  <c r="AQ125" i="3" s="1"/>
  <c r="CC124" i="7"/>
  <c r="AQ126" i="3" s="1"/>
  <c r="AX125" i="7"/>
  <c r="AM127" i="3" s="1"/>
  <c r="DE126" i="7"/>
  <c r="AW128" i="3" s="1"/>
  <c r="AH126" i="7"/>
  <c r="AG128" i="3" s="1"/>
  <c r="AH127" i="7"/>
  <c r="AG129" i="3" s="1"/>
  <c r="CC128" i="7"/>
  <c r="AQ130" i="3" s="1"/>
  <c r="AX129" i="7"/>
  <c r="AM131" i="3" s="1"/>
  <c r="DE130" i="7"/>
  <c r="AW132" i="3" s="1"/>
  <c r="AH130" i="7"/>
  <c r="AG132" i="3" s="1"/>
  <c r="CQ131" i="7"/>
  <c r="AU133" i="3" s="1"/>
  <c r="DU132" i="7"/>
  <c r="AX133" i="7"/>
  <c r="AM135" i="3" s="1"/>
  <c r="AX134" i="7"/>
  <c r="AM136" i="3" s="1"/>
  <c r="CQ134" i="7"/>
  <c r="AU136" i="3" s="1"/>
  <c r="CQ135" i="7"/>
  <c r="AU137" i="3" s="1"/>
  <c r="DU136" i="7"/>
  <c r="AX137" i="7"/>
  <c r="AM139" i="3" s="1"/>
  <c r="AX138" i="7"/>
  <c r="AM140" i="3" s="1"/>
  <c r="CQ138" i="7"/>
  <c r="AU140" i="3" s="1"/>
  <c r="CQ139" i="7"/>
  <c r="AU141" i="3" s="1"/>
  <c r="CC140" i="7"/>
  <c r="AQ142" i="3" s="1"/>
  <c r="AX141" i="7"/>
  <c r="AM143" i="3" s="1"/>
  <c r="DE142" i="7"/>
  <c r="AW144" i="3" s="1"/>
  <c r="AH142" i="7"/>
  <c r="AG144" i="3" s="1"/>
  <c r="CQ143" i="7"/>
  <c r="AU145" i="3" s="1"/>
  <c r="CC144" i="7"/>
  <c r="AQ146" i="3" s="1"/>
  <c r="AX145" i="7"/>
  <c r="AM147" i="3" s="1"/>
  <c r="DE146" i="7"/>
  <c r="AW148" i="3" s="1"/>
  <c r="AH146" i="7"/>
  <c r="AG148" i="3" s="1"/>
  <c r="AH147" i="7"/>
  <c r="AG149" i="3" s="1"/>
  <c r="CC147" i="7"/>
  <c r="AQ149" i="3" s="1"/>
  <c r="CC148" i="7"/>
  <c r="AQ150" i="3" s="1"/>
  <c r="AX149" i="7"/>
  <c r="AM151" i="3" s="1"/>
  <c r="DE150" i="7"/>
  <c r="AW152" i="3" s="1"/>
  <c r="AH150" i="7"/>
  <c r="AG152" i="3" s="1"/>
  <c r="AH151" i="7"/>
  <c r="AG153" i="3" s="1"/>
  <c r="CC151" i="7"/>
  <c r="AQ153" i="3" s="1"/>
  <c r="CC152" i="7"/>
  <c r="AQ154" i="3" s="1"/>
  <c r="AX153" i="7"/>
  <c r="AM155" i="3" s="1"/>
  <c r="DE154" i="7"/>
  <c r="AW156" i="3" s="1"/>
  <c r="AH154" i="7"/>
  <c r="AG156" i="3" s="1"/>
  <c r="DR23" i="7"/>
  <c r="DN49" i="7"/>
  <c r="DN82" i="7"/>
  <c r="DW80" i="7"/>
  <c r="DW87" i="7"/>
  <c r="DW91" i="7"/>
  <c r="DW111" i="7"/>
  <c r="DT13" i="7"/>
  <c r="DX13" i="7"/>
  <c r="DP18" i="7"/>
  <c r="DP21" i="7"/>
  <c r="DT22" i="7"/>
  <c r="DX57" i="7"/>
  <c r="DX93" i="7"/>
  <c r="DX97" i="7"/>
  <c r="DX101" i="7"/>
  <c r="DX105" i="7"/>
  <c r="DX109" i="7"/>
  <c r="DT114" i="7"/>
  <c r="DX117" i="7"/>
  <c r="DX121" i="7"/>
  <c r="DT126" i="7"/>
  <c r="DX128" i="7"/>
  <c r="AX104" i="7"/>
  <c r="CQ106" i="7"/>
  <c r="AH110" i="7"/>
  <c r="AG112" i="3" s="1"/>
  <c r="CC111" i="7"/>
  <c r="AX112" i="7"/>
  <c r="AM114" i="3" s="1"/>
  <c r="AX113" i="7"/>
  <c r="AM115" i="3" s="1"/>
  <c r="CC115" i="7"/>
  <c r="AQ117" i="3" s="1"/>
  <c r="CC118" i="7"/>
  <c r="AQ120" i="3" s="1"/>
  <c r="CC119" i="7"/>
  <c r="AQ121" i="3" s="1"/>
  <c r="AH120" i="7"/>
  <c r="AG122" i="3" s="1"/>
  <c r="CQ122" i="7"/>
  <c r="AU124" i="3" s="1"/>
  <c r="AX124" i="7"/>
  <c r="AM126" i="3" s="1"/>
  <c r="DE125" i="7"/>
  <c r="AW127" i="3" s="1"/>
  <c r="AH125" i="7"/>
  <c r="AG127" i="3" s="1"/>
  <c r="DE127" i="7"/>
  <c r="AW129" i="3" s="1"/>
  <c r="DE129" i="7"/>
  <c r="AW131" i="3" s="1"/>
  <c r="AH129" i="7"/>
  <c r="AG131" i="3" s="1"/>
  <c r="CC131" i="7"/>
  <c r="AQ133" i="3" s="1"/>
  <c r="DE133" i="7"/>
  <c r="AW135" i="3" s="1"/>
  <c r="AH133" i="7"/>
  <c r="AG135" i="3" s="1"/>
  <c r="AH134" i="7"/>
  <c r="AG136" i="3" s="1"/>
  <c r="CC135" i="7"/>
  <c r="AQ137" i="3" s="1"/>
  <c r="DE137" i="7"/>
  <c r="AW139" i="3" s="1"/>
  <c r="AH137" i="7"/>
  <c r="AG139" i="3" s="1"/>
  <c r="AH138" i="7"/>
  <c r="AG140" i="3" s="1"/>
  <c r="AX140" i="7"/>
  <c r="AM142" i="3" s="1"/>
  <c r="DE141" i="7"/>
  <c r="AW143" i="3" s="1"/>
  <c r="AH141" i="7"/>
  <c r="AG143" i="3" s="1"/>
  <c r="CC143" i="7"/>
  <c r="AQ145" i="3" s="1"/>
  <c r="DE145" i="7"/>
  <c r="AW147" i="3" s="1"/>
  <c r="AH145" i="7"/>
  <c r="AG147" i="3" s="1"/>
  <c r="CQ146" i="7"/>
  <c r="AU148" i="3" s="1"/>
  <c r="DE149" i="7"/>
  <c r="AW151" i="3" s="1"/>
  <c r="AH149" i="7"/>
  <c r="AG151" i="3" s="1"/>
  <c r="CQ150" i="7"/>
  <c r="AU152" i="3" s="1"/>
  <c r="DE153" i="7"/>
  <c r="AW155" i="3" s="1"/>
  <c r="AH153" i="7"/>
  <c r="AG155" i="3" s="1"/>
  <c r="CQ154" i="7"/>
  <c r="AU156" i="3" s="1"/>
  <c r="DR16" i="7"/>
  <c r="DR19" i="7"/>
  <c r="DR59" i="7"/>
  <c r="DV66" i="7"/>
  <c r="DV69" i="7"/>
  <c r="DV74" i="7"/>
  <c r="DN75" i="7"/>
  <c r="DR75" i="7"/>
  <c r="DV94" i="7"/>
  <c r="DV96" i="7"/>
  <c r="DV98" i="7"/>
  <c r="DV100" i="7"/>
  <c r="DV102" i="7"/>
  <c r="DV104" i="7"/>
  <c r="DV106" i="7"/>
  <c r="DN110" i="7"/>
  <c r="DV135" i="7"/>
  <c r="DV141" i="7"/>
  <c r="DV143" i="7"/>
  <c r="DV146" i="7"/>
  <c r="DV154" i="7"/>
  <c r="DW20" i="7"/>
  <c r="DS122" i="7"/>
  <c r="DW125" i="7"/>
  <c r="DW133" i="7"/>
  <c r="DT18" i="7"/>
  <c r="DX67" i="7"/>
  <c r="DX68" i="7"/>
  <c r="DP75" i="7"/>
  <c r="DT76" i="7"/>
  <c r="DP78" i="7"/>
  <c r="DT80" i="7"/>
  <c r="DP130" i="7"/>
  <c r="DX139" i="7"/>
  <c r="DP142" i="7"/>
  <c r="DT144" i="7"/>
  <c r="A153" i="7"/>
  <c r="E153" i="7"/>
  <c r="C153" i="7"/>
  <c r="DL153" i="7"/>
  <c r="AK153" i="7"/>
  <c r="CD153" i="7"/>
  <c r="DH153" i="7"/>
  <c r="T153" i="7"/>
  <c r="CR153" i="7"/>
  <c r="DF153" i="7"/>
  <c r="BM153" i="7"/>
  <c r="AY153" i="7"/>
  <c r="U153" i="7"/>
  <c r="DK153" i="7"/>
  <c r="AJ153" i="7"/>
  <c r="DI153" i="7"/>
  <c r="DG153" i="7"/>
  <c r="DJ153" i="7"/>
  <c r="AI153" i="7"/>
  <c r="A145" i="7"/>
  <c r="E145" i="7"/>
  <c r="C145" i="7"/>
  <c r="CD145" i="7"/>
  <c r="AI145" i="7"/>
  <c r="DG145" i="7"/>
  <c r="DJ145" i="7"/>
  <c r="AK145" i="7"/>
  <c r="T145" i="7"/>
  <c r="DH145" i="7"/>
  <c r="DK145" i="7"/>
  <c r="DL145" i="7"/>
  <c r="DF145" i="7"/>
  <c r="AJ145" i="7"/>
  <c r="DI145" i="7"/>
  <c r="CR145" i="7"/>
  <c r="BM145" i="7"/>
  <c r="AY145" i="7"/>
  <c r="U145" i="7"/>
  <c r="A137" i="7"/>
  <c r="E137" i="7"/>
  <c r="C137" i="7"/>
  <c r="T137" i="7"/>
  <c r="DH137" i="7"/>
  <c r="AJ137" i="7"/>
  <c r="DF137" i="7"/>
  <c r="BM137" i="7"/>
  <c r="DJ137" i="7"/>
  <c r="DL137" i="7"/>
  <c r="CD137" i="7"/>
  <c r="CR137" i="7"/>
  <c r="DI137" i="7"/>
  <c r="DK137" i="7"/>
  <c r="U137" i="7"/>
  <c r="AI137" i="7"/>
  <c r="AY137" i="7"/>
  <c r="AK137" i="7"/>
  <c r="DG137" i="7"/>
  <c r="A129" i="7"/>
  <c r="E129" i="7"/>
  <c r="C129" i="7"/>
  <c r="DL129" i="7"/>
  <c r="CD129" i="7"/>
  <c r="DF129" i="7"/>
  <c r="DI129" i="7"/>
  <c r="BM129" i="7"/>
  <c r="DH129" i="7"/>
  <c r="AJ129" i="7"/>
  <c r="T129" i="7"/>
  <c r="AK129" i="7"/>
  <c r="DJ129" i="7"/>
  <c r="CR129" i="7"/>
  <c r="DK129" i="7"/>
  <c r="AY129" i="7"/>
  <c r="DG129" i="7"/>
  <c r="AI129" i="7"/>
  <c r="U129" i="7"/>
  <c r="A121" i="7"/>
  <c r="E121" i="7"/>
  <c r="C121" i="7"/>
  <c r="DI121" i="7"/>
  <c r="AY121" i="7"/>
  <c r="CR121" i="7"/>
  <c r="DF121" i="7"/>
  <c r="DG121" i="7"/>
  <c r="T121" i="7"/>
  <c r="DL121" i="7"/>
  <c r="AK121" i="7"/>
  <c r="DH121" i="7"/>
  <c r="CD121" i="7"/>
  <c r="BM121" i="7"/>
  <c r="DJ121" i="7"/>
  <c r="AJ121" i="7"/>
  <c r="DK121" i="7"/>
  <c r="U121" i="7"/>
  <c r="AI121" i="7"/>
  <c r="C113" i="7"/>
  <c r="E113" i="7"/>
  <c r="A113" i="7"/>
  <c r="DH113" i="7"/>
  <c r="DF113" i="7"/>
  <c r="DL113" i="7"/>
  <c r="DG113" i="7"/>
  <c r="AJ113" i="7"/>
  <c r="CD113" i="7"/>
  <c r="BM113" i="7"/>
  <c r="DI113" i="7"/>
  <c r="T113" i="7"/>
  <c r="DJ113" i="7"/>
  <c r="DK113" i="7"/>
  <c r="CR113" i="7"/>
  <c r="AY113" i="7"/>
  <c r="AK113" i="7"/>
  <c r="U113" i="7"/>
  <c r="AI113" i="7"/>
  <c r="E105" i="7"/>
  <c r="DH105" i="7"/>
  <c r="DI105" i="7"/>
  <c r="A105" i="7"/>
  <c r="CD105" i="7"/>
  <c r="T105" i="7"/>
  <c r="CR105" i="7"/>
  <c r="C105" i="7"/>
  <c r="AY105" i="7"/>
  <c r="DL105" i="7"/>
  <c r="AK105" i="7"/>
  <c r="U105" i="7"/>
  <c r="DK105" i="7"/>
  <c r="DF105" i="7"/>
  <c r="DG105" i="7"/>
  <c r="BM105" i="7"/>
  <c r="AI105" i="7"/>
  <c r="AJ105" i="7"/>
  <c r="DJ105" i="7"/>
  <c r="A97" i="7"/>
  <c r="CD97" i="7"/>
  <c r="BM97" i="7"/>
  <c r="C97" i="7"/>
  <c r="AJ97" i="7"/>
  <c r="AK97" i="7"/>
  <c r="CR97" i="7"/>
  <c r="AI97" i="7"/>
  <c r="DJ97" i="7"/>
  <c r="DI97" i="7"/>
  <c r="DL97" i="7"/>
  <c r="DK97" i="7"/>
  <c r="AY97" i="7"/>
  <c r="DH97" i="7"/>
  <c r="DF97" i="7"/>
  <c r="DG97" i="7"/>
  <c r="U97" i="7"/>
  <c r="T97" i="7"/>
  <c r="E97" i="7"/>
  <c r="T89" i="7"/>
  <c r="DK89" i="7"/>
  <c r="AY89" i="7"/>
  <c r="E89" i="7"/>
  <c r="CD89" i="7"/>
  <c r="BM89" i="7"/>
  <c r="DG89" i="7"/>
  <c r="DI89" i="7"/>
  <c r="AI89" i="7"/>
  <c r="DJ89" i="7"/>
  <c r="DL89" i="7"/>
  <c r="U89" i="7"/>
  <c r="DF89" i="7"/>
  <c r="DH89" i="7"/>
  <c r="C89" i="7"/>
  <c r="A89" i="7"/>
  <c r="CR89" i="7"/>
  <c r="AK89" i="7"/>
  <c r="AJ89" i="7"/>
  <c r="E77" i="7"/>
  <c r="DF77" i="7"/>
  <c r="AI77" i="7"/>
  <c r="DJ77" i="7"/>
  <c r="T77" i="7"/>
  <c r="AK77" i="7"/>
  <c r="DG77" i="7"/>
  <c r="DL77" i="7"/>
  <c r="BM77" i="7"/>
  <c r="DK77" i="7"/>
  <c r="DH77" i="7"/>
  <c r="C77" i="7"/>
  <c r="CR77" i="7"/>
  <c r="A77" i="7"/>
  <c r="CD77" i="7"/>
  <c r="AJ77" i="7"/>
  <c r="AY77" i="7"/>
  <c r="U77" i="7"/>
  <c r="DI77" i="7"/>
  <c r="C69" i="7"/>
  <c r="DL69" i="7"/>
  <c r="AK69" i="7"/>
  <c r="DK69" i="7"/>
  <c r="DF69" i="7"/>
  <c r="CR69" i="7"/>
  <c r="T69" i="7"/>
  <c r="DG69" i="7"/>
  <c r="A69" i="7"/>
  <c r="AI69" i="7"/>
  <c r="E69" i="7"/>
  <c r="AY69" i="7"/>
  <c r="CD69" i="7"/>
  <c r="BM69" i="7"/>
  <c r="U69" i="7"/>
  <c r="DH69" i="7"/>
  <c r="AJ69" i="7"/>
  <c r="DJ69" i="7"/>
  <c r="DI69" i="7"/>
  <c r="CR61" i="7"/>
  <c r="AK61" i="7"/>
  <c r="DI61" i="7"/>
  <c r="U61" i="7"/>
  <c r="DK61" i="7"/>
  <c r="DH61" i="7"/>
  <c r="DL61" i="7"/>
  <c r="DG61" i="7"/>
  <c r="BM61" i="7"/>
  <c r="AY61" i="7"/>
  <c r="AI61" i="7"/>
  <c r="C61" i="7"/>
  <c r="T61" i="7"/>
  <c r="DJ61" i="7"/>
  <c r="AJ61" i="7"/>
  <c r="A61" i="7"/>
  <c r="CD61" i="7"/>
  <c r="E61" i="7"/>
  <c r="DF61" i="7"/>
  <c r="T57" i="7"/>
  <c r="AK57" i="7"/>
  <c r="DH57" i="7"/>
  <c r="U57" i="7"/>
  <c r="AY57" i="7"/>
  <c r="DK57" i="7"/>
  <c r="DI57" i="7"/>
  <c r="A57" i="7"/>
  <c r="CR57" i="7"/>
  <c r="BM57" i="7"/>
  <c r="C57" i="7"/>
  <c r="DL57" i="7"/>
  <c r="E57" i="7"/>
  <c r="DG57" i="7"/>
  <c r="AI57" i="7"/>
  <c r="AJ57" i="7"/>
  <c r="DJ57" i="7"/>
  <c r="DF57" i="7"/>
  <c r="CD57" i="7"/>
  <c r="A49" i="7"/>
  <c r="BM49" i="7"/>
  <c r="AI49" i="7"/>
  <c r="AK49" i="7"/>
  <c r="DK49" i="7"/>
  <c r="DH49" i="7"/>
  <c r="AY49" i="7"/>
  <c r="CR49" i="7"/>
  <c r="DL49" i="7"/>
  <c r="DI49" i="7"/>
  <c r="DG49" i="7"/>
  <c r="C49" i="7"/>
  <c r="U49" i="7"/>
  <c r="DJ49" i="7"/>
  <c r="T49" i="7"/>
  <c r="E49" i="7"/>
  <c r="DF49" i="7"/>
  <c r="CD49" i="7"/>
  <c r="AJ49" i="7"/>
  <c r="A41" i="7"/>
  <c r="DH41" i="7"/>
  <c r="CD41" i="7"/>
  <c r="AY41" i="7"/>
  <c r="DL41" i="7"/>
  <c r="U41" i="7"/>
  <c r="AK41" i="7"/>
  <c r="BM41" i="7"/>
  <c r="DI41" i="7"/>
  <c r="C41" i="7"/>
  <c r="T41" i="7"/>
  <c r="AJ41" i="7"/>
  <c r="CR41" i="7"/>
  <c r="DK41" i="7"/>
  <c r="DJ41" i="7"/>
  <c r="E41" i="7"/>
  <c r="DG41" i="7"/>
  <c r="DF41" i="7"/>
  <c r="AI41" i="7"/>
  <c r="T33" i="7"/>
  <c r="DL33" i="7"/>
  <c r="DJ33" i="7"/>
  <c r="AY33" i="7"/>
  <c r="DK33" i="7"/>
  <c r="U33" i="7"/>
  <c r="DF33" i="7"/>
  <c r="AI33" i="7"/>
  <c r="BM33" i="7"/>
  <c r="DH33" i="7"/>
  <c r="DG33" i="7"/>
  <c r="CR33" i="7"/>
  <c r="AK33" i="7"/>
  <c r="DI33" i="7"/>
  <c r="C33" i="7"/>
  <c r="A33" i="7"/>
  <c r="CD33" i="7"/>
  <c r="AJ33" i="7"/>
  <c r="E33" i="7"/>
  <c r="A25" i="7"/>
  <c r="DG25" i="7"/>
  <c r="DK25" i="7"/>
  <c r="CR25" i="7"/>
  <c r="DH25" i="7"/>
  <c r="AI25" i="7"/>
  <c r="CD25" i="7"/>
  <c r="DJ25" i="7"/>
  <c r="BM25" i="7"/>
  <c r="DF25" i="7"/>
  <c r="DI25" i="7"/>
  <c r="DL25" i="7"/>
  <c r="C25" i="7"/>
  <c r="AY25" i="7"/>
  <c r="AK25" i="7"/>
  <c r="U25" i="7"/>
  <c r="E25" i="7"/>
  <c r="AJ25" i="7"/>
  <c r="T25" i="7"/>
  <c r="A17" i="7"/>
  <c r="DJ17" i="7"/>
  <c r="DL17" i="7"/>
  <c r="DI17" i="7"/>
  <c r="CR17" i="7"/>
  <c r="AY17" i="7"/>
  <c r="DH17" i="7"/>
  <c r="DF17" i="7"/>
  <c r="BM17" i="7"/>
  <c r="AI17" i="7"/>
  <c r="DK17" i="7"/>
  <c r="DG17" i="7"/>
  <c r="CD17" i="7"/>
  <c r="E17" i="7"/>
  <c r="AJ17" i="7"/>
  <c r="C17" i="7"/>
  <c r="AK17" i="7"/>
  <c r="T17" i="7"/>
  <c r="U17" i="7"/>
  <c r="A152" i="7"/>
  <c r="E152" i="7"/>
  <c r="DF152" i="7"/>
  <c r="CD152" i="7"/>
  <c r="C152" i="7"/>
  <c r="DL152" i="7"/>
  <c r="CR152" i="7"/>
  <c r="AJ152" i="7"/>
  <c r="DK152" i="7"/>
  <c r="DG152" i="7"/>
  <c r="DJ152" i="7"/>
  <c r="DH152" i="7"/>
  <c r="AK152" i="7"/>
  <c r="U152" i="7"/>
  <c r="BM152" i="7"/>
  <c r="T152" i="7"/>
  <c r="DI152" i="7"/>
  <c r="AY152" i="7"/>
  <c r="AI152" i="7"/>
  <c r="A148" i="7"/>
  <c r="C148" i="7"/>
  <c r="U148" i="7"/>
  <c r="E148" i="7"/>
  <c r="DJ148" i="7"/>
  <c r="CR148" i="7"/>
  <c r="DF148" i="7"/>
  <c r="DH148" i="7"/>
  <c r="BM148" i="7"/>
  <c r="CD148" i="7"/>
  <c r="DI148" i="7"/>
  <c r="AJ148" i="7"/>
  <c r="T148" i="7"/>
  <c r="DL148" i="7"/>
  <c r="DK148" i="7"/>
  <c r="DG148" i="7"/>
  <c r="AK148" i="7"/>
  <c r="AY148" i="7"/>
  <c r="AI148" i="7"/>
  <c r="A144" i="7"/>
  <c r="BM144" i="7"/>
  <c r="DH144" i="7"/>
  <c r="DF144" i="7"/>
  <c r="AK144" i="7"/>
  <c r="DG144" i="7"/>
  <c r="DK144" i="7"/>
  <c r="CD144" i="7"/>
  <c r="E144" i="7"/>
  <c r="U144" i="7"/>
  <c r="DJ144" i="7"/>
  <c r="C144" i="7"/>
  <c r="DL144" i="7"/>
  <c r="CR144" i="7"/>
  <c r="T144" i="7"/>
  <c r="DI144" i="7"/>
  <c r="AY144" i="7"/>
  <c r="AJ144" i="7"/>
  <c r="AI144" i="7"/>
  <c r="A140" i="7"/>
  <c r="CR140" i="7"/>
  <c r="DH140" i="7"/>
  <c r="CD140" i="7"/>
  <c r="DG140" i="7"/>
  <c r="DJ140" i="7"/>
  <c r="DK140" i="7"/>
  <c r="C140" i="7"/>
  <c r="AJ140" i="7"/>
  <c r="DF140" i="7"/>
  <c r="BM140" i="7"/>
  <c r="E140" i="7"/>
  <c r="AK140" i="7"/>
  <c r="DL140" i="7"/>
  <c r="U140" i="7"/>
  <c r="AY140" i="7"/>
  <c r="AI140" i="7"/>
  <c r="DI140" i="7"/>
  <c r="T140" i="7"/>
  <c r="A136" i="7"/>
  <c r="E136" i="7"/>
  <c r="DF136" i="7"/>
  <c r="AK136" i="7"/>
  <c r="DG136" i="7"/>
  <c r="C136" i="7"/>
  <c r="U136" i="7"/>
  <c r="AI136" i="7"/>
  <c r="DL136" i="7"/>
  <c r="T136" i="7"/>
  <c r="BM136" i="7"/>
  <c r="DI136" i="7"/>
  <c r="CR136" i="7"/>
  <c r="AY136" i="7"/>
  <c r="DH136" i="7"/>
  <c r="AJ136" i="7"/>
  <c r="DJ136" i="7"/>
  <c r="CD136" i="7"/>
  <c r="DK136" i="7"/>
  <c r="A132" i="7"/>
  <c r="DH132" i="7"/>
  <c r="C132" i="7"/>
  <c r="DL132" i="7"/>
  <c r="DK132" i="7"/>
  <c r="U132" i="7"/>
  <c r="DJ132" i="7"/>
  <c r="E132" i="7"/>
  <c r="T132" i="7"/>
  <c r="DI132" i="7"/>
  <c r="CR132" i="7"/>
  <c r="CD132" i="7"/>
  <c r="DF132" i="7"/>
  <c r="AY132" i="7"/>
  <c r="AJ132" i="7"/>
  <c r="AK132" i="7"/>
  <c r="AI132" i="7"/>
  <c r="DG132" i="7"/>
  <c r="BM132" i="7"/>
  <c r="A128" i="7"/>
  <c r="DJ128" i="7"/>
  <c r="DI128" i="7"/>
  <c r="T128" i="7"/>
  <c r="DH128" i="7"/>
  <c r="AJ128" i="7"/>
  <c r="AK128" i="7"/>
  <c r="BM128" i="7"/>
  <c r="E128" i="7"/>
  <c r="DL128" i="7"/>
  <c r="AI128" i="7"/>
  <c r="C128" i="7"/>
  <c r="DF128" i="7"/>
  <c r="CR128" i="7"/>
  <c r="CD128" i="7"/>
  <c r="AY128" i="7"/>
  <c r="U128" i="7"/>
  <c r="DK128" i="7"/>
  <c r="DG128" i="7"/>
  <c r="A124" i="7"/>
  <c r="DJ124" i="7"/>
  <c r="AJ124" i="7"/>
  <c r="DK124" i="7"/>
  <c r="AK124" i="7"/>
  <c r="DI124" i="7"/>
  <c r="DF124" i="7"/>
  <c r="DL124" i="7"/>
  <c r="C124" i="7"/>
  <c r="BM124" i="7"/>
  <c r="DH124" i="7"/>
  <c r="E124" i="7"/>
  <c r="DG124" i="7"/>
  <c r="CR124" i="7"/>
  <c r="T124" i="7"/>
  <c r="U124" i="7"/>
  <c r="AY124" i="7"/>
  <c r="CD124" i="7"/>
  <c r="AI124" i="7"/>
  <c r="A120" i="7"/>
  <c r="CR120" i="7"/>
  <c r="E120" i="7"/>
  <c r="DK120" i="7"/>
  <c r="AI120" i="7"/>
  <c r="AK120" i="7"/>
  <c r="C120" i="7"/>
  <c r="DI120" i="7"/>
  <c r="DG120" i="7"/>
  <c r="DL120" i="7"/>
  <c r="T120" i="7"/>
  <c r="U120" i="7"/>
  <c r="AJ120" i="7"/>
  <c r="AY120" i="7"/>
  <c r="DJ120" i="7"/>
  <c r="DH120" i="7"/>
  <c r="BM120" i="7"/>
  <c r="DF120" i="7"/>
  <c r="CD120" i="7"/>
  <c r="A116" i="7"/>
  <c r="C116" i="7"/>
  <c r="E116" i="7"/>
  <c r="DF116" i="7"/>
  <c r="DJ116" i="7"/>
  <c r="DL116" i="7"/>
  <c r="AI116" i="7"/>
  <c r="DH116" i="7"/>
  <c r="BM116" i="7"/>
  <c r="T116" i="7"/>
  <c r="AK116" i="7"/>
  <c r="CR116" i="7"/>
  <c r="CD116" i="7"/>
  <c r="AY116" i="7"/>
  <c r="U116" i="7"/>
  <c r="AJ116" i="7"/>
  <c r="DK116" i="7"/>
  <c r="DI116" i="7"/>
  <c r="DG116" i="7"/>
  <c r="A112" i="7"/>
  <c r="DG112" i="7"/>
  <c r="DH112" i="7"/>
  <c r="U112" i="7"/>
  <c r="AY112" i="7"/>
  <c r="T112" i="7"/>
  <c r="DK112" i="7"/>
  <c r="CD112" i="7"/>
  <c r="AJ112" i="7"/>
  <c r="AK112" i="7"/>
  <c r="E112" i="7"/>
  <c r="BM112" i="7"/>
  <c r="DL112" i="7"/>
  <c r="DJ112" i="7"/>
  <c r="DI112" i="7"/>
  <c r="C112" i="7"/>
  <c r="DF112" i="7"/>
  <c r="CR112" i="7"/>
  <c r="AI112" i="7"/>
  <c r="C108" i="7"/>
  <c r="CR108" i="7"/>
  <c r="DF108" i="7"/>
  <c r="DL108" i="7"/>
  <c r="T108" i="7"/>
  <c r="DG108" i="7"/>
  <c r="AY108" i="7"/>
  <c r="AI108" i="7"/>
  <c r="DH108" i="7"/>
  <c r="CD108" i="7"/>
  <c r="DJ108" i="7"/>
  <c r="DI108" i="7"/>
  <c r="E108" i="7"/>
  <c r="A108" i="7"/>
  <c r="AK108" i="7"/>
  <c r="U108" i="7"/>
  <c r="AJ108" i="7"/>
  <c r="DK108" i="7"/>
  <c r="BM108" i="7"/>
  <c r="C104" i="7"/>
  <c r="U104" i="7"/>
  <c r="DJ104" i="7"/>
  <c r="E104" i="7"/>
  <c r="AY104" i="7"/>
  <c r="CD104" i="7"/>
  <c r="DF104" i="7"/>
  <c r="BM104" i="7"/>
  <c r="DL104" i="7"/>
  <c r="AK104" i="7"/>
  <c r="DK104" i="7"/>
  <c r="DI104" i="7"/>
  <c r="T104" i="7"/>
  <c r="DH104" i="7"/>
  <c r="DG104" i="7"/>
  <c r="AJ104" i="7"/>
  <c r="CR104" i="7"/>
  <c r="A104" i="7"/>
  <c r="AI104" i="7"/>
  <c r="C100" i="7"/>
  <c r="DH100" i="7"/>
  <c r="CD100" i="7"/>
  <c r="DL100" i="7"/>
  <c r="AY100" i="7"/>
  <c r="AI100" i="7"/>
  <c r="DK100" i="7"/>
  <c r="BM100" i="7"/>
  <c r="DJ100" i="7"/>
  <c r="AJ100" i="7"/>
  <c r="DI100" i="7"/>
  <c r="DG100" i="7"/>
  <c r="AK100" i="7"/>
  <c r="DF100" i="7"/>
  <c r="T100" i="7"/>
  <c r="CR100" i="7"/>
  <c r="U100" i="7"/>
  <c r="A100" i="7"/>
  <c r="E100" i="7"/>
  <c r="A96" i="7"/>
  <c r="DI96" i="7"/>
  <c r="CR96" i="7"/>
  <c r="U96" i="7"/>
  <c r="AY96" i="7"/>
  <c r="DH96" i="7"/>
  <c r="DG96" i="7"/>
  <c r="AJ96" i="7"/>
  <c r="CD96" i="7"/>
  <c r="DJ96" i="7"/>
  <c r="AI96" i="7"/>
  <c r="AK96" i="7"/>
  <c r="DF96" i="7"/>
  <c r="C96" i="7"/>
  <c r="DL96" i="7"/>
  <c r="T96" i="7"/>
  <c r="DK96" i="7"/>
  <c r="BM96" i="7"/>
  <c r="E96" i="7"/>
  <c r="A92" i="7"/>
  <c r="DJ92" i="7"/>
  <c r="DF92" i="7"/>
  <c r="AI92" i="7"/>
  <c r="DG92" i="7"/>
  <c r="AJ92" i="7"/>
  <c r="CR92" i="7"/>
  <c r="DH92" i="7"/>
  <c r="C92" i="7"/>
  <c r="CD92" i="7"/>
  <c r="BM92" i="7"/>
  <c r="AY92" i="7"/>
  <c r="AK92" i="7"/>
  <c r="DK92" i="7"/>
  <c r="DI92" i="7"/>
  <c r="T92" i="7"/>
  <c r="DL92" i="7"/>
  <c r="U92" i="7"/>
  <c r="E92" i="7"/>
  <c r="C88" i="7"/>
  <c r="DL88" i="7"/>
  <c r="DH88" i="7"/>
  <c r="CD88" i="7"/>
  <c r="DJ88" i="7"/>
  <c r="AI88" i="7"/>
  <c r="DF88" i="7"/>
  <c r="DG88" i="7"/>
  <c r="T88" i="7"/>
  <c r="BM88" i="7"/>
  <c r="AY88" i="7"/>
  <c r="U88" i="7"/>
  <c r="AJ88" i="7"/>
  <c r="DI88" i="7"/>
  <c r="DK88" i="7"/>
  <c r="CR88" i="7"/>
  <c r="AK88" i="7"/>
  <c r="E88" i="7"/>
  <c r="A88" i="7"/>
  <c r="C84" i="7"/>
  <c r="DF84" i="7"/>
  <c r="AI84" i="7"/>
  <c r="DL84" i="7"/>
  <c r="DK84" i="7"/>
  <c r="DH84" i="7"/>
  <c r="AY84" i="7"/>
  <c r="CD84" i="7"/>
  <c r="DJ84" i="7"/>
  <c r="DG84" i="7"/>
  <c r="BM84" i="7"/>
  <c r="AJ84" i="7"/>
  <c r="DI84" i="7"/>
  <c r="CR84" i="7"/>
  <c r="A84" i="7"/>
  <c r="AK84" i="7"/>
  <c r="T84" i="7"/>
  <c r="U84" i="7"/>
  <c r="E84" i="7"/>
  <c r="C80" i="7"/>
  <c r="DL80" i="7"/>
  <c r="CD80" i="7"/>
  <c r="DH80" i="7"/>
  <c r="DJ80" i="7"/>
  <c r="CR80" i="7"/>
  <c r="DK80" i="7"/>
  <c r="DG80" i="7"/>
  <c r="DF80" i="7"/>
  <c r="DI80" i="7"/>
  <c r="AI80" i="7"/>
  <c r="BM80" i="7"/>
  <c r="AY80" i="7"/>
  <c r="U80" i="7"/>
  <c r="T80" i="7"/>
  <c r="E80" i="7"/>
  <c r="A80" i="7"/>
  <c r="AK80" i="7"/>
  <c r="AJ80" i="7"/>
  <c r="C76" i="7"/>
  <c r="DL76" i="7"/>
  <c r="CD76" i="7"/>
  <c r="DJ76" i="7"/>
  <c r="CR76" i="7"/>
  <c r="DG76" i="7"/>
  <c r="DH76" i="7"/>
  <c r="AK76" i="7"/>
  <c r="DK76" i="7"/>
  <c r="U76" i="7"/>
  <c r="E76" i="7"/>
  <c r="DF76" i="7"/>
  <c r="A76" i="7"/>
  <c r="BM76" i="7"/>
  <c r="AJ76" i="7"/>
  <c r="AI76" i="7"/>
  <c r="T76" i="7"/>
  <c r="DI76" i="7"/>
  <c r="AY76" i="7"/>
  <c r="C72" i="7"/>
  <c r="DL72" i="7"/>
  <c r="DG72" i="7"/>
  <c r="DI72" i="7"/>
  <c r="DK72" i="7"/>
  <c r="AK72" i="7"/>
  <c r="CD72" i="7"/>
  <c r="CR72" i="7"/>
  <c r="DH72" i="7"/>
  <c r="BM72" i="7"/>
  <c r="E72" i="7"/>
  <c r="DJ72" i="7"/>
  <c r="U72" i="7"/>
  <c r="DF72" i="7"/>
  <c r="A72" i="7"/>
  <c r="AY72" i="7"/>
  <c r="AJ72" i="7"/>
  <c r="AI72" i="7"/>
  <c r="T72" i="7"/>
  <c r="C68" i="7"/>
  <c r="CD68" i="7"/>
  <c r="DL68" i="7"/>
  <c r="DF68" i="7"/>
  <c r="DH68" i="7"/>
  <c r="DJ68" i="7"/>
  <c r="DI68" i="7"/>
  <c r="DK68" i="7"/>
  <c r="E68" i="7"/>
  <c r="A68" i="7"/>
  <c r="CR68" i="7"/>
  <c r="DG68" i="7"/>
  <c r="AJ68" i="7"/>
  <c r="U68" i="7"/>
  <c r="T68" i="7"/>
  <c r="AY68" i="7"/>
  <c r="BM68" i="7"/>
  <c r="AK68" i="7"/>
  <c r="AI68" i="7"/>
  <c r="C64" i="7"/>
  <c r="CD64" i="7"/>
  <c r="DK64" i="7"/>
  <c r="AK64" i="7"/>
  <c r="AY64" i="7"/>
  <c r="DL64" i="7"/>
  <c r="AI64" i="7"/>
  <c r="DG64" i="7"/>
  <c r="U64" i="7"/>
  <c r="BM64" i="7"/>
  <c r="DJ64" i="7"/>
  <c r="A64" i="7"/>
  <c r="DH64" i="7"/>
  <c r="DF64" i="7"/>
  <c r="DI64" i="7"/>
  <c r="E64" i="7"/>
  <c r="T64" i="7"/>
  <c r="CR64" i="7"/>
  <c r="AJ64" i="7"/>
  <c r="AI60" i="7"/>
  <c r="DF60" i="7"/>
  <c r="DL60" i="7"/>
  <c r="CD60" i="7"/>
  <c r="DH60" i="7"/>
  <c r="AJ60" i="7"/>
  <c r="C60" i="7"/>
  <c r="DJ60" i="7"/>
  <c r="BM60" i="7"/>
  <c r="T60" i="7"/>
  <c r="AY60" i="7"/>
  <c r="CR60" i="7"/>
  <c r="DI60" i="7"/>
  <c r="AK60" i="7"/>
  <c r="U60" i="7"/>
  <c r="DK60" i="7"/>
  <c r="E60" i="7"/>
  <c r="DG60" i="7"/>
  <c r="A60" i="7"/>
  <c r="C56" i="7"/>
  <c r="DJ56" i="7"/>
  <c r="DL56" i="7"/>
  <c r="DI56" i="7"/>
  <c r="AY56" i="7"/>
  <c r="CR56" i="7"/>
  <c r="AJ56" i="7"/>
  <c r="CD56" i="7"/>
  <c r="DF56" i="7"/>
  <c r="DH56" i="7"/>
  <c r="T56" i="7"/>
  <c r="BM56" i="7"/>
  <c r="AK56" i="7"/>
  <c r="U56" i="7"/>
  <c r="AI56" i="7"/>
  <c r="DK56" i="7"/>
  <c r="E56" i="7"/>
  <c r="DG56" i="7"/>
  <c r="A56" i="7"/>
  <c r="C52" i="7"/>
  <c r="BM52" i="7"/>
  <c r="DJ52" i="7"/>
  <c r="AY52" i="7"/>
  <c r="DI52" i="7"/>
  <c r="AJ52" i="7"/>
  <c r="T52" i="7"/>
  <c r="AI52" i="7"/>
  <c r="DL52" i="7"/>
  <c r="CR52" i="7"/>
  <c r="DH52" i="7"/>
  <c r="CD52" i="7"/>
  <c r="DF52" i="7"/>
  <c r="U52" i="7"/>
  <c r="DK52" i="7"/>
  <c r="E52" i="7"/>
  <c r="DG52" i="7"/>
  <c r="A52" i="7"/>
  <c r="AK52" i="7"/>
  <c r="A48" i="7"/>
  <c r="AY48" i="7"/>
  <c r="T48" i="7"/>
  <c r="CR48" i="7"/>
  <c r="DL48" i="7"/>
  <c r="DF48" i="7"/>
  <c r="DJ48" i="7"/>
  <c r="AI48" i="7"/>
  <c r="CD48" i="7"/>
  <c r="DH48" i="7"/>
  <c r="C48" i="7"/>
  <c r="AJ48" i="7"/>
  <c r="BM48" i="7"/>
  <c r="DI48" i="7"/>
  <c r="U48" i="7"/>
  <c r="DK48" i="7"/>
  <c r="E48" i="7"/>
  <c r="DG48" i="7"/>
  <c r="AK48" i="7"/>
  <c r="C44" i="7"/>
  <c r="DK44" i="7"/>
  <c r="DJ44" i="7"/>
  <c r="DI44" i="7"/>
  <c r="DG44" i="7"/>
  <c r="CD44" i="7"/>
  <c r="AK44" i="7"/>
  <c r="DL44" i="7"/>
  <c r="DF44" i="7"/>
  <c r="AI44" i="7"/>
  <c r="DH44" i="7"/>
  <c r="BM44" i="7"/>
  <c r="CR44" i="7"/>
  <c r="AY44" i="7"/>
  <c r="E44" i="7"/>
  <c r="AJ44" i="7"/>
  <c r="T44" i="7"/>
  <c r="U44" i="7"/>
  <c r="A44" i="7"/>
  <c r="CD40" i="7"/>
  <c r="DG40" i="7"/>
  <c r="CR40" i="7"/>
  <c r="AJ40" i="7"/>
  <c r="DJ40" i="7"/>
  <c r="DL40" i="7"/>
  <c r="A40" i="7"/>
  <c r="DF40" i="7"/>
  <c r="DH40" i="7"/>
  <c r="DK40" i="7"/>
  <c r="T40" i="7"/>
  <c r="BM40" i="7"/>
  <c r="AI40" i="7"/>
  <c r="C40" i="7"/>
  <c r="AK40" i="7"/>
  <c r="DI40" i="7"/>
  <c r="U40" i="7"/>
  <c r="AY40" i="7"/>
  <c r="E40" i="7"/>
  <c r="A36" i="7"/>
  <c r="CR36" i="7"/>
  <c r="DK36" i="7"/>
  <c r="BM36" i="7"/>
  <c r="DH36" i="7"/>
  <c r="DL36" i="7"/>
  <c r="DI36" i="7"/>
  <c r="DG36" i="7"/>
  <c r="DJ36" i="7"/>
  <c r="CD36" i="7"/>
  <c r="DF36" i="7"/>
  <c r="AJ36" i="7"/>
  <c r="T36" i="7"/>
  <c r="AI36" i="7"/>
  <c r="E36" i="7"/>
  <c r="C36" i="7"/>
  <c r="AK36" i="7"/>
  <c r="AY36" i="7"/>
  <c r="U36" i="7"/>
  <c r="A32" i="7"/>
  <c r="DL32" i="7"/>
  <c r="DH32" i="7"/>
  <c r="CD32" i="7"/>
  <c r="DG32" i="7"/>
  <c r="DJ32" i="7"/>
  <c r="DI32" i="7"/>
  <c r="BM32" i="7"/>
  <c r="DF32" i="7"/>
  <c r="AY32" i="7"/>
  <c r="CR32" i="7"/>
  <c r="AI32" i="7"/>
  <c r="DK32" i="7"/>
  <c r="C32" i="7"/>
  <c r="T32" i="7"/>
  <c r="AJ32" i="7"/>
  <c r="U32" i="7"/>
  <c r="E32" i="7"/>
  <c r="AK32" i="7"/>
  <c r="E28" i="7"/>
  <c r="T28" i="7"/>
  <c r="CR28" i="7"/>
  <c r="DK28" i="7"/>
  <c r="BM28" i="7"/>
  <c r="DJ28" i="7"/>
  <c r="AY28" i="7"/>
  <c r="AK28" i="7"/>
  <c r="DG28" i="7"/>
  <c r="AJ28" i="7"/>
  <c r="DF28" i="7"/>
  <c r="DL28" i="7"/>
  <c r="DH28" i="7"/>
  <c r="CD28" i="7"/>
  <c r="AI28" i="7"/>
  <c r="A28" i="7"/>
  <c r="DI28" i="7"/>
  <c r="U28" i="7"/>
  <c r="C28" i="7"/>
  <c r="E24" i="7"/>
  <c r="DI24" i="7"/>
  <c r="DK24" i="7"/>
  <c r="DL24" i="7"/>
  <c r="U24" i="7"/>
  <c r="AK24" i="7"/>
  <c r="DG24" i="7"/>
  <c r="CR24" i="7"/>
  <c r="DF24" i="7"/>
  <c r="T24" i="7"/>
  <c r="C24" i="7"/>
  <c r="A24" i="7"/>
  <c r="DH24" i="7"/>
  <c r="CD24" i="7"/>
  <c r="BM24" i="7"/>
  <c r="AI24" i="7"/>
  <c r="AJ24" i="7"/>
  <c r="DJ24" i="7"/>
  <c r="AY24" i="7"/>
  <c r="AJ20" i="7"/>
  <c r="DG20" i="7"/>
  <c r="U20" i="7"/>
  <c r="A20" i="7"/>
  <c r="DK20" i="7"/>
  <c r="DI20" i="7"/>
  <c r="CR20" i="7"/>
  <c r="E20" i="7"/>
  <c r="BM20" i="7"/>
  <c r="AY20" i="7"/>
  <c r="CD20" i="7"/>
  <c r="DF20" i="7"/>
  <c r="AK20" i="7"/>
  <c r="AI20" i="7"/>
  <c r="DL20" i="7"/>
  <c r="T20" i="7"/>
  <c r="C20" i="7"/>
  <c r="DH20" i="7"/>
  <c r="DJ20" i="7"/>
  <c r="A16" i="7"/>
  <c r="CR16" i="7"/>
  <c r="DK16" i="7"/>
  <c r="CD16" i="7"/>
  <c r="AJ16" i="7"/>
  <c r="DI16" i="7"/>
  <c r="AY16" i="7"/>
  <c r="DG16" i="7"/>
  <c r="BM16" i="7"/>
  <c r="U16" i="7"/>
  <c r="AK16" i="7"/>
  <c r="C16" i="7"/>
  <c r="E16" i="7"/>
  <c r="T16" i="7"/>
  <c r="DJ16" i="7"/>
  <c r="DL16" i="7"/>
  <c r="DF16" i="7"/>
  <c r="DH16" i="7"/>
  <c r="AI16" i="7"/>
  <c r="CQ13" i="7"/>
  <c r="DU13" i="7"/>
  <c r="AX14" i="7"/>
  <c r="CQ16" i="7"/>
  <c r="DM16" i="7"/>
  <c r="S16" i="7"/>
  <c r="AD18" i="3" s="1"/>
  <c r="DU16" i="7"/>
  <c r="AX18" i="7"/>
  <c r="DQ18" i="7"/>
  <c r="S19" i="7"/>
  <c r="AD21" i="3" s="1"/>
  <c r="DM19" i="7"/>
  <c r="DE20" i="7"/>
  <c r="AW22" i="3" s="1"/>
  <c r="DM20" i="7"/>
  <c r="S20" i="7"/>
  <c r="AD22" i="3" s="1"/>
  <c r="DU20" i="7"/>
  <c r="DU21" i="7"/>
  <c r="AX22" i="7"/>
  <c r="DQ22" i="7"/>
  <c r="CQ23" i="7"/>
  <c r="DM24" i="7"/>
  <c r="S24" i="7"/>
  <c r="AD26" i="3" s="1"/>
  <c r="DU24" i="7"/>
  <c r="DM25" i="7"/>
  <c r="S25" i="7"/>
  <c r="AD27" i="3" s="1"/>
  <c r="DU25" i="7"/>
  <c r="DE26" i="7"/>
  <c r="AW28" i="3" s="1"/>
  <c r="CC28" i="7"/>
  <c r="DE30" i="7"/>
  <c r="AW32" i="3" s="1"/>
  <c r="CQ31" i="7"/>
  <c r="AX31" i="7"/>
  <c r="DQ31" i="7"/>
  <c r="AH32" i="7"/>
  <c r="AG34" i="3" s="1"/>
  <c r="DU32" i="7"/>
  <c r="DQ34" i="7"/>
  <c r="CQ35" i="7"/>
  <c r="DQ35" i="7"/>
  <c r="DM36" i="7"/>
  <c r="S36" i="7"/>
  <c r="AD38" i="3" s="1"/>
  <c r="DU36" i="7"/>
  <c r="CC37" i="7"/>
  <c r="DU37" i="7"/>
  <c r="DQ38" i="7"/>
  <c r="AH39" i="7"/>
  <c r="AG41" i="3" s="1"/>
  <c r="AH40" i="7"/>
  <c r="AG42" i="3" s="1"/>
  <c r="DM40" i="7"/>
  <c r="S40" i="7"/>
  <c r="AD42" i="3" s="1"/>
  <c r="DE42" i="7"/>
  <c r="AW44" i="3" s="1"/>
  <c r="CC44" i="7"/>
  <c r="DE46" i="7"/>
  <c r="AW48" i="3" s="1"/>
  <c r="AH48" i="7"/>
  <c r="AG50" i="3" s="1"/>
  <c r="CC48" i="7"/>
  <c r="AX49" i="7"/>
  <c r="DU49" i="7"/>
  <c r="DQ50" i="7"/>
  <c r="CQ51" i="7"/>
  <c r="DQ51" i="7"/>
  <c r="DM52" i="7"/>
  <c r="S52" i="7"/>
  <c r="AD54" i="3" s="1"/>
  <c r="DU52" i="7"/>
  <c r="DM53" i="7"/>
  <c r="S53" i="7"/>
  <c r="AD55" i="3" s="1"/>
  <c r="DU53" i="7"/>
  <c r="DQ54" i="7"/>
  <c r="CQ55" i="7"/>
  <c r="DQ55" i="7"/>
  <c r="S56" i="7"/>
  <c r="AD58" i="3" s="1"/>
  <c r="DM56" i="7"/>
  <c r="DU56" i="7"/>
  <c r="CC57" i="7"/>
  <c r="DU57" i="7"/>
  <c r="DE58" i="7"/>
  <c r="AW60" i="3" s="1"/>
  <c r="DQ59" i="7"/>
  <c r="DM60" i="7"/>
  <c r="S60" i="7"/>
  <c r="AD62" i="3" s="1"/>
  <c r="DU60" i="7"/>
  <c r="DM61" i="7"/>
  <c r="S61" i="7"/>
  <c r="AD63" i="3" s="1"/>
  <c r="DU61" i="7"/>
  <c r="DQ62" i="7"/>
  <c r="CQ63" i="7"/>
  <c r="DQ63" i="7"/>
  <c r="DM64" i="7"/>
  <c r="S64" i="7"/>
  <c r="AD66" i="3" s="1"/>
  <c r="DU64" i="7"/>
  <c r="DM65" i="7"/>
  <c r="S65" i="7"/>
  <c r="AD67" i="3" s="1"/>
  <c r="DU65" i="7"/>
  <c r="DQ66" i="7"/>
  <c r="DE67" i="7"/>
  <c r="AW69" i="3" s="1"/>
  <c r="AH67" i="7"/>
  <c r="AG69" i="3" s="1"/>
  <c r="CC68" i="7"/>
  <c r="DQ70" i="7"/>
  <c r="CQ71" i="7"/>
  <c r="DQ71" i="7"/>
  <c r="DM72" i="7"/>
  <c r="S72" i="7"/>
  <c r="AD74" i="3" s="1"/>
  <c r="DU72" i="7"/>
  <c r="CC73" i="7"/>
  <c r="DU73" i="7"/>
  <c r="DQ74" i="7"/>
  <c r="AH75" i="7"/>
  <c r="AG77" i="3" s="1"/>
  <c r="CQ76" i="7"/>
  <c r="DM76" i="7"/>
  <c r="S76" i="7"/>
  <c r="AD78" i="3" s="1"/>
  <c r="AX78" i="7"/>
  <c r="DQ78" i="7"/>
  <c r="CQ80" i="7"/>
  <c r="DM80" i="7"/>
  <c r="S80" i="7"/>
  <c r="AD82" i="3" s="1"/>
  <c r="DE82" i="7"/>
  <c r="AW84" i="3" s="1"/>
  <c r="DU82" i="7"/>
  <c r="DE83" i="7"/>
  <c r="AW85" i="3" s="1"/>
  <c r="AH83" i="7"/>
  <c r="AG85" i="3" s="1"/>
  <c r="DM84" i="7"/>
  <c r="S84" i="7"/>
  <c r="AD86" i="3" s="1"/>
  <c r="DU84" i="7"/>
  <c r="DE86" i="7"/>
  <c r="AW88" i="3" s="1"/>
  <c r="CC88" i="7"/>
  <c r="DE90" i="7"/>
  <c r="AW92" i="3" s="1"/>
  <c r="S92" i="7"/>
  <c r="AD94" i="3" s="1"/>
  <c r="DM92" i="7"/>
  <c r="CC93" i="7"/>
  <c r="DU93" i="7"/>
  <c r="DQ94" i="7"/>
  <c r="DE95" i="7"/>
  <c r="AW97" i="3" s="1"/>
  <c r="AH95" i="7"/>
  <c r="AG97" i="3" s="1"/>
  <c r="DM96" i="7"/>
  <c r="S96" i="7"/>
  <c r="AD98" i="3" s="1"/>
  <c r="DU96" i="7"/>
  <c r="CC97" i="7"/>
  <c r="DU97" i="7"/>
  <c r="DQ98" i="7"/>
  <c r="DE99" i="7"/>
  <c r="AW101" i="3" s="1"/>
  <c r="AH99" i="7"/>
  <c r="AG101" i="3" s="1"/>
  <c r="DM100" i="7"/>
  <c r="S100" i="7"/>
  <c r="AD102" i="3" s="1"/>
  <c r="DU100" i="7"/>
  <c r="CC101" i="7"/>
  <c r="DU101" i="7"/>
  <c r="DQ102" i="7"/>
  <c r="DE103" i="7"/>
  <c r="AW105" i="3" s="1"/>
  <c r="AH103" i="7"/>
  <c r="AG105" i="3" s="1"/>
  <c r="S104" i="7"/>
  <c r="AD106" i="3" s="1"/>
  <c r="DM104" i="7"/>
  <c r="DU104" i="7"/>
  <c r="CC105" i="7"/>
  <c r="DU105" i="7"/>
  <c r="DQ106" i="7"/>
  <c r="DE107" i="7"/>
  <c r="AW109" i="3" s="1"/>
  <c r="AH107" i="7"/>
  <c r="AG109" i="3" s="1"/>
  <c r="CQ108" i="7"/>
  <c r="S108" i="7"/>
  <c r="AD110" i="3" s="1"/>
  <c r="DM108" i="7"/>
  <c r="DU108" i="7"/>
  <c r="CC109" i="7"/>
  <c r="DU109" i="7"/>
  <c r="CQ110" i="7"/>
  <c r="DM112" i="7"/>
  <c r="S112" i="7"/>
  <c r="AD114" i="3" s="1"/>
  <c r="DU112" i="7"/>
  <c r="DM113" i="7"/>
  <c r="S113" i="7"/>
  <c r="AD115" i="3" s="1"/>
  <c r="DU113" i="7"/>
  <c r="AX114" i="7"/>
  <c r="AM116" i="3" s="1"/>
  <c r="DQ114" i="7"/>
  <c r="CC116" i="7"/>
  <c r="AQ118" i="3" s="1"/>
  <c r="CC117" i="7"/>
  <c r="AQ119" i="3" s="1"/>
  <c r="DU117" i="7"/>
  <c r="DE120" i="7"/>
  <c r="AW122" i="3" s="1"/>
  <c r="CC121" i="7"/>
  <c r="AQ123" i="3" s="1"/>
  <c r="DU121" i="7"/>
  <c r="DQ122" i="7"/>
  <c r="CQ123" i="7"/>
  <c r="AU125" i="3" s="1"/>
  <c r="DQ123" i="7"/>
  <c r="DM124" i="7"/>
  <c r="S124" i="7"/>
  <c r="AD126" i="3" s="1"/>
  <c r="DU124" i="7"/>
  <c r="AX126" i="7"/>
  <c r="AM128" i="3" s="1"/>
  <c r="DQ126" i="7"/>
  <c r="AX127" i="7"/>
  <c r="AM129" i="3" s="1"/>
  <c r="CQ128" i="7"/>
  <c r="AU130" i="3" s="1"/>
  <c r="DM128" i="7"/>
  <c r="S128" i="7"/>
  <c r="AD130" i="3" s="1"/>
  <c r="AX130" i="7"/>
  <c r="AM132" i="3" s="1"/>
  <c r="DQ130" i="7"/>
  <c r="CC132" i="7"/>
  <c r="AQ134" i="3" s="1"/>
  <c r="DE134" i="7"/>
  <c r="AW136" i="3" s="1"/>
  <c r="CC136" i="7"/>
  <c r="AQ138" i="3" s="1"/>
  <c r="DE138" i="7"/>
  <c r="AW140" i="3" s="1"/>
  <c r="DE139" i="7"/>
  <c r="AW141" i="3" s="1"/>
  <c r="AH139" i="7"/>
  <c r="AG141" i="3" s="1"/>
  <c r="DM140" i="7"/>
  <c r="S140" i="7"/>
  <c r="AD142" i="3" s="1"/>
  <c r="DU140" i="7"/>
  <c r="AX142" i="7"/>
  <c r="AM144" i="3" s="1"/>
  <c r="DQ142" i="7"/>
  <c r="DE143" i="7"/>
  <c r="AW145" i="3" s="1"/>
  <c r="AH143" i="7"/>
  <c r="AG145" i="3" s="1"/>
  <c r="CQ144" i="7"/>
  <c r="AU146" i="3" s="1"/>
  <c r="DM144" i="7"/>
  <c r="S144" i="7"/>
  <c r="AD146" i="3" s="1"/>
  <c r="DQ146" i="7"/>
  <c r="CQ147" i="7"/>
  <c r="AU149" i="3" s="1"/>
  <c r="DQ147" i="7"/>
  <c r="CQ148" i="7"/>
  <c r="AU150" i="3" s="1"/>
  <c r="DM148" i="7"/>
  <c r="S148" i="7"/>
  <c r="AD150" i="3" s="1"/>
  <c r="DQ150" i="7"/>
  <c r="AX151" i="7"/>
  <c r="AM153" i="3" s="1"/>
  <c r="CQ151" i="7"/>
  <c r="AU153" i="3" s="1"/>
  <c r="DQ151" i="7"/>
  <c r="CQ152" i="7"/>
  <c r="AU154" i="3" s="1"/>
  <c r="DM152" i="7"/>
  <c r="S152" i="7"/>
  <c r="AD154" i="3" s="1"/>
  <c r="CC153" i="7"/>
  <c r="AQ155" i="3" s="1"/>
  <c r="AX154" i="7"/>
  <c r="AM156" i="3" s="1"/>
  <c r="DQ154" i="7"/>
  <c r="DN13" i="7"/>
  <c r="BL13" i="7"/>
  <c r="AO15" i="3" s="1"/>
  <c r="DN15" i="7"/>
  <c r="DR15" i="7"/>
  <c r="DN18" i="7"/>
  <c r="BL18" i="7"/>
  <c r="AO20" i="3" s="1"/>
  <c r="DN20" i="7"/>
  <c r="BL20" i="7"/>
  <c r="AO22" i="3" s="1"/>
  <c r="DR21" i="7"/>
  <c r="BL22" i="7"/>
  <c r="AO24" i="3" s="1"/>
  <c r="DV23" i="7"/>
  <c r="BL24" i="7"/>
  <c r="AO26" i="3" s="1"/>
  <c r="DR25" i="7"/>
  <c r="DR26" i="7"/>
  <c r="BL27" i="7"/>
  <c r="AO29" i="3" s="1"/>
  <c r="DR28" i="7"/>
  <c r="BL29" i="7"/>
  <c r="AO31" i="3" s="1"/>
  <c r="DR30" i="7"/>
  <c r="BL31" i="7"/>
  <c r="AO33" i="3" s="1"/>
  <c r="DR32" i="7"/>
  <c r="DR33" i="7"/>
  <c r="BL34" i="7"/>
  <c r="AO36" i="3" s="1"/>
  <c r="DR35" i="7"/>
  <c r="DN36" i="7"/>
  <c r="BL37" i="7"/>
  <c r="AO39" i="3" s="1"/>
  <c r="DR38" i="7"/>
  <c r="BL39" i="7"/>
  <c r="AO41" i="3" s="1"/>
  <c r="DR40" i="7"/>
  <c r="BL41" i="7"/>
  <c r="AO43" i="3" s="1"/>
  <c r="DR42" i="7"/>
  <c r="BL43" i="7"/>
  <c r="AO45" i="3" s="1"/>
  <c r="DR44" i="7"/>
  <c r="BL45" i="7"/>
  <c r="AO47" i="3" s="1"/>
  <c r="DR46" i="7"/>
  <c r="BL47" i="7"/>
  <c r="AO49" i="3" s="1"/>
  <c r="DR48" i="7"/>
  <c r="BL50" i="7"/>
  <c r="AO52" i="3" s="1"/>
  <c r="DR51" i="7"/>
  <c r="BL52" i="7"/>
  <c r="AO54" i="3" s="1"/>
  <c r="DR53" i="7"/>
  <c r="BL54" i="7"/>
  <c r="AO56" i="3" s="1"/>
  <c r="DR55" i="7"/>
  <c r="BL56" i="7"/>
  <c r="AO58" i="3" s="1"/>
  <c r="BL57" i="7"/>
  <c r="DV58" i="7"/>
  <c r="DN59" i="7"/>
  <c r="BL60" i="7"/>
  <c r="AO62" i="3" s="1"/>
  <c r="DR61" i="7"/>
  <c r="BL62" i="7"/>
  <c r="AO64" i="3" s="1"/>
  <c r="DR63" i="7"/>
  <c r="BL64" i="7"/>
  <c r="AO66" i="3" s="1"/>
  <c r="DR65" i="7"/>
  <c r="DR66" i="7"/>
  <c r="BL67" i="7"/>
  <c r="AO69" i="3" s="1"/>
  <c r="DR68" i="7"/>
  <c r="DR69" i="7"/>
  <c r="BL70" i="7"/>
  <c r="AO72" i="3" s="1"/>
  <c r="DR71" i="7"/>
  <c r="BL72" i="7"/>
  <c r="AO74" i="3" s="1"/>
  <c r="BL73" i="7"/>
  <c r="AO75" i="3" s="1"/>
  <c r="DR74" i="7"/>
  <c r="BL75" i="7"/>
  <c r="AO77" i="3" s="1"/>
  <c r="BL76" i="7"/>
  <c r="AO78" i="3" s="1"/>
  <c r="DR77" i="7"/>
  <c r="BL78" i="7"/>
  <c r="AO80" i="3" s="1"/>
  <c r="DR79" i="7"/>
  <c r="BL80" i="7"/>
  <c r="AO82" i="3" s="1"/>
  <c r="DR81" i="7"/>
  <c r="DR82" i="7"/>
  <c r="BL83" i="7"/>
  <c r="AO85" i="3" s="1"/>
  <c r="DR84" i="7"/>
  <c r="BL85" i="7"/>
  <c r="AO87" i="3" s="1"/>
  <c r="DR86" i="7"/>
  <c r="BL87" i="7"/>
  <c r="AO89" i="3" s="1"/>
  <c r="DR88" i="7"/>
  <c r="BL89" i="7"/>
  <c r="AO91" i="3" s="1"/>
  <c r="DR90" i="7"/>
  <c r="DN91" i="7"/>
  <c r="BL92" i="7"/>
  <c r="AO94" i="3" s="1"/>
  <c r="BL93" i="7"/>
  <c r="AO95" i="3" s="1"/>
  <c r="DR94" i="7"/>
  <c r="BL95" i="7"/>
  <c r="AO97" i="3" s="1"/>
  <c r="DR96" i="7"/>
  <c r="BL97" i="7"/>
  <c r="AO99" i="3" s="1"/>
  <c r="DR98" i="7"/>
  <c r="BL99" i="7"/>
  <c r="AO101" i="3" s="1"/>
  <c r="DR100" i="7"/>
  <c r="BL101" i="7"/>
  <c r="AO103" i="3" s="1"/>
  <c r="DR102" i="7"/>
  <c r="BL103" i="7"/>
  <c r="AO105" i="3" s="1"/>
  <c r="DR104" i="7"/>
  <c r="BL105" i="7"/>
  <c r="AO107" i="3" s="1"/>
  <c r="DR106" i="7"/>
  <c r="BL107" i="7"/>
  <c r="AO109" i="3" s="1"/>
  <c r="DV108" i="7"/>
  <c r="BL109" i="7"/>
  <c r="DR110" i="7"/>
  <c r="BL111" i="7"/>
  <c r="AO113" i="3" s="1"/>
  <c r="DR112" i="7"/>
  <c r="DR113" i="7"/>
  <c r="BL114" i="7"/>
  <c r="AO116" i="3" s="1"/>
  <c r="DR115" i="7"/>
  <c r="DR116" i="7"/>
  <c r="BL117" i="7"/>
  <c r="AO119" i="3" s="1"/>
  <c r="DR118" i="7"/>
  <c r="BL119" i="7"/>
  <c r="AO121" i="3" s="1"/>
  <c r="DR120" i="7"/>
  <c r="BL121" i="7"/>
  <c r="AO123" i="3" s="1"/>
  <c r="BL122" i="7"/>
  <c r="AO124" i="3" s="1"/>
  <c r="DR123" i="7"/>
  <c r="DR124" i="7"/>
  <c r="BL125" i="7"/>
  <c r="AO127" i="3" s="1"/>
  <c r="BL126" i="7"/>
  <c r="AO128" i="3" s="1"/>
  <c r="DV127" i="7"/>
  <c r="DR128" i="7"/>
  <c r="DR129" i="7"/>
  <c r="BL130" i="7"/>
  <c r="AO132" i="3" s="1"/>
  <c r="DR131" i="7"/>
  <c r="DR132" i="7"/>
  <c r="BL133" i="7"/>
  <c r="AO135" i="3" s="1"/>
  <c r="DR134" i="7"/>
  <c r="DR135" i="7"/>
  <c r="DR136" i="7"/>
  <c r="BL137" i="7"/>
  <c r="AO139" i="3" s="1"/>
  <c r="DR138" i="7"/>
  <c r="BL139" i="7"/>
  <c r="AO141" i="3" s="1"/>
  <c r="BL140" i="7"/>
  <c r="AO142" i="3" s="1"/>
  <c r="DR141" i="7"/>
  <c r="BL142" i="7"/>
  <c r="AO144" i="3" s="1"/>
  <c r="DR143" i="7"/>
  <c r="BL144" i="7"/>
  <c r="AO146" i="3" s="1"/>
  <c r="BL145" i="7"/>
  <c r="AO147" i="3" s="1"/>
  <c r="DR146" i="7"/>
  <c r="DR147" i="7"/>
  <c r="BL148" i="7"/>
  <c r="AO150" i="3" s="1"/>
  <c r="BL149" i="7"/>
  <c r="AO151" i="3" s="1"/>
  <c r="DR150" i="7"/>
  <c r="DR151" i="7"/>
  <c r="BL152" i="7"/>
  <c r="AO154" i="3" s="1"/>
  <c r="BL153" i="7"/>
  <c r="AO155" i="3" s="1"/>
  <c r="DR154" i="7"/>
  <c r="DO14" i="7"/>
  <c r="DW15" i="7"/>
  <c r="DW19" i="7"/>
  <c r="DO21" i="7"/>
  <c r="DW21" i="7"/>
  <c r="DO22" i="7"/>
  <c r="DW23" i="7"/>
  <c r="DW24" i="7"/>
  <c r="DO26" i="7"/>
  <c r="DO27" i="7"/>
  <c r="DS28" i="7"/>
  <c r="DS29" i="7"/>
  <c r="DO30" i="7"/>
  <c r="DO31" i="7"/>
  <c r="DS33" i="7"/>
  <c r="DW35" i="7"/>
  <c r="DW36" i="7"/>
  <c r="DO38" i="7"/>
  <c r="DW39" i="7"/>
  <c r="DS41" i="7"/>
  <c r="DO42" i="7"/>
  <c r="DO43" i="7"/>
  <c r="DS44" i="7"/>
  <c r="DS45" i="7"/>
  <c r="DO46" i="7"/>
  <c r="DO47" i="7"/>
  <c r="DS48" i="7"/>
  <c r="DW49" i="7"/>
  <c r="DW51" i="7"/>
  <c r="DW52" i="7"/>
  <c r="DW55" i="7"/>
  <c r="DW56" i="7"/>
  <c r="DO58" i="7"/>
  <c r="DS59" i="7"/>
  <c r="DW60" i="7"/>
  <c r="DW63" i="7"/>
  <c r="DW64" i="7"/>
  <c r="DO66" i="7"/>
  <c r="DW67" i="7"/>
  <c r="DS68" i="7"/>
  <c r="DS69" i="7"/>
  <c r="DW71" i="7"/>
  <c r="DW72" i="7"/>
  <c r="DO74" i="7"/>
  <c r="DS76" i="7"/>
  <c r="DS77" i="7"/>
  <c r="DO78" i="7"/>
  <c r="DW79" i="7"/>
  <c r="DO80" i="7"/>
  <c r="DS81" i="7"/>
  <c r="DO82" i="7"/>
  <c r="DW83" i="7"/>
  <c r="DS85" i="7"/>
  <c r="DO86" i="7"/>
  <c r="DO87" i="7"/>
  <c r="DS88" i="7"/>
  <c r="DS89" i="7"/>
  <c r="DO90" i="7"/>
  <c r="DO91" i="7"/>
  <c r="DO94" i="7"/>
  <c r="DW95" i="7"/>
  <c r="DO98" i="7"/>
  <c r="DW99" i="7"/>
  <c r="DO102" i="7"/>
  <c r="DW103" i="7"/>
  <c r="DO106" i="7"/>
  <c r="DW107" i="7"/>
  <c r="DO110" i="7"/>
  <c r="DO111" i="7"/>
  <c r="DO114" i="7"/>
  <c r="DW115" i="7"/>
  <c r="DS116" i="7"/>
  <c r="DO118" i="7"/>
  <c r="DO119" i="7"/>
  <c r="DW123" i="7"/>
  <c r="DS125" i="7"/>
  <c r="DO126" i="7"/>
  <c r="DW127" i="7"/>
  <c r="DS129" i="7"/>
  <c r="DO130" i="7"/>
  <c r="DW131" i="7"/>
  <c r="DS132" i="7"/>
  <c r="DS133" i="7"/>
  <c r="DO134" i="7"/>
  <c r="DW135" i="7"/>
  <c r="DS136" i="7"/>
  <c r="DS137" i="7"/>
  <c r="DO138" i="7"/>
  <c r="DW139" i="7"/>
  <c r="DW140" i="7"/>
  <c r="DS141" i="7"/>
  <c r="DO142" i="7"/>
  <c r="DW143" i="7"/>
  <c r="DS144" i="7"/>
  <c r="DS145" i="7"/>
  <c r="DO146" i="7"/>
  <c r="DW147" i="7"/>
  <c r="DS148" i="7"/>
  <c r="DS149" i="7"/>
  <c r="DO150" i="7"/>
  <c r="DW151" i="7"/>
  <c r="DS152" i="7"/>
  <c r="DS153" i="7"/>
  <c r="DO154" i="7"/>
  <c r="DT14" i="7"/>
  <c r="DP16" i="7"/>
  <c r="DX18" i="7"/>
  <c r="DT19" i="7"/>
  <c r="DP20" i="7"/>
  <c r="DX22" i="7"/>
  <c r="DT23" i="7"/>
  <c r="DP24" i="7"/>
  <c r="DX25" i="7"/>
  <c r="DT26" i="7"/>
  <c r="DT27" i="7"/>
  <c r="DP28" i="7"/>
  <c r="DX29" i="7"/>
  <c r="DT30" i="7"/>
  <c r="DT31" i="7"/>
  <c r="DP32" i="7"/>
  <c r="DX33" i="7"/>
  <c r="DP36" i="7"/>
  <c r="DP37" i="7"/>
  <c r="DT38" i="7"/>
  <c r="DX41" i="7"/>
  <c r="DT42" i="7"/>
  <c r="DT43" i="7"/>
  <c r="DP44" i="7"/>
  <c r="DX45" i="7"/>
  <c r="DT46" i="7"/>
  <c r="DT47" i="7"/>
  <c r="DP48" i="7"/>
  <c r="DX49" i="7"/>
  <c r="DP52" i="7"/>
  <c r="DX53" i="7"/>
  <c r="DP56" i="7"/>
  <c r="DP57" i="7"/>
  <c r="DT59" i="7"/>
  <c r="DP60" i="7"/>
  <c r="DX61" i="7"/>
  <c r="DP64" i="7"/>
  <c r="DX65" i="7"/>
  <c r="DT66" i="7"/>
  <c r="DT67" i="7"/>
  <c r="DT68" i="7"/>
  <c r="DX69" i="7"/>
  <c r="DP72" i="7"/>
  <c r="DP73" i="7"/>
  <c r="DT74" i="7"/>
  <c r="DX75" i="7"/>
  <c r="DX77" i="7"/>
  <c r="DX78" i="7"/>
  <c r="DX81" i="7"/>
  <c r="DT83" i="7"/>
  <c r="DP84" i="7"/>
  <c r="DX85" i="7"/>
  <c r="DT86" i="7"/>
  <c r="DT87" i="7"/>
  <c r="DP88" i="7"/>
  <c r="DX89" i="7"/>
  <c r="DT90" i="7"/>
  <c r="DT91" i="7"/>
  <c r="DP93" i="7"/>
  <c r="DT94" i="7"/>
  <c r="DT95" i="7"/>
  <c r="DP96" i="7"/>
  <c r="DP97" i="7"/>
  <c r="DT98" i="7"/>
  <c r="DT99" i="7"/>
  <c r="DP100" i="7"/>
  <c r="DP101" i="7"/>
  <c r="DT102" i="7"/>
  <c r="DT103" i="7"/>
  <c r="DP104" i="7"/>
  <c r="DP105" i="7"/>
  <c r="DT106" i="7"/>
  <c r="DT107" i="7"/>
  <c r="DP108" i="7"/>
  <c r="DP109" i="7"/>
  <c r="DT110" i="7"/>
  <c r="DT111" i="7"/>
  <c r="DP112" i="7"/>
  <c r="DX113" i="7"/>
  <c r="DX114" i="7"/>
  <c r="DP116" i="7"/>
  <c r="DP117" i="7"/>
  <c r="DT118" i="7"/>
  <c r="DT119" i="7"/>
  <c r="DP120" i="7"/>
  <c r="DP121" i="7"/>
  <c r="DP123" i="7"/>
  <c r="DP124" i="7"/>
  <c r="DX125" i="7"/>
  <c r="DX126" i="7"/>
  <c r="DP128" i="7"/>
  <c r="DX129" i="7"/>
  <c r="DX130" i="7"/>
  <c r="DP132" i="7"/>
  <c r="DX133" i="7"/>
  <c r="DT134" i="7"/>
  <c r="DP136" i="7"/>
  <c r="DX137" i="7"/>
  <c r="DT138" i="7"/>
  <c r="DT139" i="7"/>
  <c r="DP140" i="7"/>
  <c r="DX141" i="7"/>
  <c r="DX142" i="7"/>
  <c r="DX145" i="7"/>
  <c r="DT146" i="7"/>
  <c r="DX149" i="7"/>
  <c r="DT150" i="7"/>
  <c r="DX153" i="7"/>
  <c r="DT154" i="7"/>
  <c r="A147" i="7"/>
  <c r="E147" i="7"/>
  <c r="C147" i="7"/>
  <c r="DH147" i="7"/>
  <c r="CR147" i="7"/>
  <c r="DI147" i="7"/>
  <c r="DG147" i="7"/>
  <c r="BM147" i="7"/>
  <c r="AY147" i="7"/>
  <c r="DK147" i="7"/>
  <c r="DL147" i="7"/>
  <c r="DJ147" i="7"/>
  <c r="T147" i="7"/>
  <c r="AK147" i="7"/>
  <c r="DF147" i="7"/>
  <c r="U147" i="7"/>
  <c r="CD147" i="7"/>
  <c r="AI147" i="7"/>
  <c r="AJ147" i="7"/>
  <c r="C135" i="7"/>
  <c r="A135" i="7"/>
  <c r="E135" i="7"/>
  <c r="T135" i="7"/>
  <c r="CR135" i="7"/>
  <c r="DH135" i="7"/>
  <c r="DL135" i="7"/>
  <c r="AI135" i="7"/>
  <c r="DK135" i="7"/>
  <c r="U135" i="7"/>
  <c r="CD135" i="7"/>
  <c r="BM135" i="7"/>
  <c r="DJ135" i="7"/>
  <c r="AK135" i="7"/>
  <c r="DF135" i="7"/>
  <c r="DI135" i="7"/>
  <c r="AJ135" i="7"/>
  <c r="AY135" i="7"/>
  <c r="DG135" i="7"/>
  <c r="C127" i="7"/>
  <c r="A127" i="7"/>
  <c r="E127" i="7"/>
  <c r="BM127" i="7"/>
  <c r="T127" i="7"/>
  <c r="CR127" i="7"/>
  <c r="DH127" i="7"/>
  <c r="DL127" i="7"/>
  <c r="AY127" i="7"/>
  <c r="DG127" i="7"/>
  <c r="DJ127" i="7"/>
  <c r="DI127" i="7"/>
  <c r="AK127" i="7"/>
  <c r="DF127" i="7"/>
  <c r="AI127" i="7"/>
  <c r="U127" i="7"/>
  <c r="CD127" i="7"/>
  <c r="DK127" i="7"/>
  <c r="AJ127" i="7"/>
  <c r="C119" i="7"/>
  <c r="A119" i="7"/>
  <c r="E119" i="7"/>
  <c r="T119" i="7"/>
  <c r="DH119" i="7"/>
  <c r="CR119" i="7"/>
  <c r="BM119" i="7"/>
  <c r="DL119" i="7"/>
  <c r="AI119" i="7"/>
  <c r="DK119" i="7"/>
  <c r="U119" i="7"/>
  <c r="DJ119" i="7"/>
  <c r="AY119" i="7"/>
  <c r="DG119" i="7"/>
  <c r="AJ119" i="7"/>
  <c r="AK119" i="7"/>
  <c r="DF119" i="7"/>
  <c r="DI119" i="7"/>
  <c r="CD119" i="7"/>
  <c r="C111" i="7"/>
  <c r="DK111" i="7"/>
  <c r="CR111" i="7"/>
  <c r="AK111" i="7"/>
  <c r="BM111" i="7"/>
  <c r="U111" i="7"/>
  <c r="DL111" i="7"/>
  <c r="A111" i="7"/>
  <c r="E111" i="7"/>
  <c r="DI111" i="7"/>
  <c r="DG111" i="7"/>
  <c r="DH111" i="7"/>
  <c r="DJ111" i="7"/>
  <c r="AY111" i="7"/>
  <c r="CD111" i="7"/>
  <c r="DF111" i="7"/>
  <c r="AJ111" i="7"/>
  <c r="T111" i="7"/>
  <c r="AI111" i="7"/>
  <c r="C103" i="7"/>
  <c r="AI103" i="7"/>
  <c r="DK103" i="7"/>
  <c r="CD103" i="7"/>
  <c r="DI103" i="7"/>
  <c r="AY103" i="7"/>
  <c r="DJ103" i="7"/>
  <c r="AK103" i="7"/>
  <c r="DL103" i="7"/>
  <c r="U103" i="7"/>
  <c r="DF103" i="7"/>
  <c r="DG103" i="7"/>
  <c r="DH103" i="7"/>
  <c r="A103" i="7"/>
  <c r="BM103" i="7"/>
  <c r="E103" i="7"/>
  <c r="CR103" i="7"/>
  <c r="AJ103" i="7"/>
  <c r="T103" i="7"/>
  <c r="E95" i="7"/>
  <c r="BM95" i="7"/>
  <c r="AK95" i="7"/>
  <c r="DF95" i="7"/>
  <c r="DJ95" i="7"/>
  <c r="T95" i="7"/>
  <c r="DK95" i="7"/>
  <c r="U95" i="7"/>
  <c r="DI95" i="7"/>
  <c r="DH95" i="7"/>
  <c r="DG95" i="7"/>
  <c r="C95" i="7"/>
  <c r="CR95" i="7"/>
  <c r="CD95" i="7"/>
  <c r="A95" i="7"/>
  <c r="AY95" i="7"/>
  <c r="AJ95" i="7"/>
  <c r="DL95" i="7"/>
  <c r="AI95" i="7"/>
  <c r="C87" i="7"/>
  <c r="DK87" i="7"/>
  <c r="BM87" i="7"/>
  <c r="DG87" i="7"/>
  <c r="AY87" i="7"/>
  <c r="CD87" i="7"/>
  <c r="U87" i="7"/>
  <c r="DI87" i="7"/>
  <c r="AJ87" i="7"/>
  <c r="E87" i="7"/>
  <c r="DL87" i="7"/>
  <c r="AI87" i="7"/>
  <c r="AK87" i="7"/>
  <c r="DH87" i="7"/>
  <c r="DJ87" i="7"/>
  <c r="T87" i="7"/>
  <c r="CR87" i="7"/>
  <c r="A87" i="7"/>
  <c r="DF87" i="7"/>
  <c r="DH79" i="7"/>
  <c r="DG79" i="7"/>
  <c r="A79" i="7"/>
  <c r="BM79" i="7"/>
  <c r="DI79" i="7"/>
  <c r="AI79" i="7"/>
  <c r="AY79" i="7"/>
  <c r="DL79" i="7"/>
  <c r="AJ79" i="7"/>
  <c r="CR79" i="7"/>
  <c r="CD79" i="7"/>
  <c r="C79" i="7"/>
  <c r="T79" i="7"/>
  <c r="DK79" i="7"/>
  <c r="AK79" i="7"/>
  <c r="DJ79" i="7"/>
  <c r="E79" i="7"/>
  <c r="DF79" i="7"/>
  <c r="U79" i="7"/>
  <c r="C71" i="7"/>
  <c r="DK71" i="7"/>
  <c r="DJ71" i="7"/>
  <c r="AI71" i="7"/>
  <c r="AY71" i="7"/>
  <c r="DI71" i="7"/>
  <c r="DL71" i="7"/>
  <c r="DG71" i="7"/>
  <c r="DF71" i="7"/>
  <c r="CR71" i="7"/>
  <c r="DH71" i="7"/>
  <c r="BM71" i="7"/>
  <c r="AK71" i="7"/>
  <c r="AJ71" i="7"/>
  <c r="U71" i="7"/>
  <c r="T71" i="7"/>
  <c r="E71" i="7"/>
  <c r="A71" i="7"/>
  <c r="CD71" i="7"/>
  <c r="C63" i="7"/>
  <c r="DJ63" i="7"/>
  <c r="BM63" i="7"/>
  <c r="DL63" i="7"/>
  <c r="DG63" i="7"/>
  <c r="DH63" i="7"/>
  <c r="DK63" i="7"/>
  <c r="AI63" i="7"/>
  <c r="CD63" i="7"/>
  <c r="DF63" i="7"/>
  <c r="AK63" i="7"/>
  <c r="CR63" i="7"/>
  <c r="U63" i="7"/>
  <c r="AY63" i="7"/>
  <c r="DI63" i="7"/>
  <c r="E63" i="7"/>
  <c r="T63" i="7"/>
  <c r="A63" i="7"/>
  <c r="AJ63" i="7"/>
  <c r="DJ55" i="7"/>
  <c r="AK55" i="7"/>
  <c r="C55" i="7"/>
  <c r="AY55" i="7"/>
  <c r="BM55" i="7"/>
  <c r="DK55" i="7"/>
  <c r="T55" i="7"/>
  <c r="AJ55" i="7"/>
  <c r="DF55" i="7"/>
  <c r="CD55" i="7"/>
  <c r="A55" i="7"/>
  <c r="DI55" i="7"/>
  <c r="CR55" i="7"/>
  <c r="DG55" i="7"/>
  <c r="E55" i="7"/>
  <c r="DL55" i="7"/>
  <c r="AI55" i="7"/>
  <c r="DH55" i="7"/>
  <c r="U55" i="7"/>
  <c r="A47" i="7"/>
  <c r="CR47" i="7"/>
  <c r="DH47" i="7"/>
  <c r="AI47" i="7"/>
  <c r="DK47" i="7"/>
  <c r="AK47" i="7"/>
  <c r="CD47" i="7"/>
  <c r="DI47" i="7"/>
  <c r="DG47" i="7"/>
  <c r="T47" i="7"/>
  <c r="E47" i="7"/>
  <c r="DL47" i="7"/>
  <c r="BM47" i="7"/>
  <c r="C47" i="7"/>
  <c r="AJ47" i="7"/>
  <c r="AY47" i="7"/>
  <c r="DJ47" i="7"/>
  <c r="U47" i="7"/>
  <c r="DF47" i="7"/>
  <c r="T39" i="7"/>
  <c r="CR39" i="7"/>
  <c r="U39" i="7"/>
  <c r="CD39" i="7"/>
  <c r="DG39" i="7"/>
  <c r="DK39" i="7"/>
  <c r="DI39" i="7"/>
  <c r="DH39" i="7"/>
  <c r="E39" i="7"/>
  <c r="DJ39" i="7"/>
  <c r="AY39" i="7"/>
  <c r="C39" i="7"/>
  <c r="DF39" i="7"/>
  <c r="BM39" i="7"/>
  <c r="AK39" i="7"/>
  <c r="DL39" i="7"/>
  <c r="AI39" i="7"/>
  <c r="A39" i="7"/>
  <c r="AJ39" i="7"/>
  <c r="E31" i="7"/>
  <c r="DL31" i="7"/>
  <c r="DF31" i="7"/>
  <c r="A31" i="7"/>
  <c r="U31" i="7"/>
  <c r="DH31" i="7"/>
  <c r="DI31" i="7"/>
  <c r="DK31" i="7"/>
  <c r="DG31" i="7"/>
  <c r="CD31" i="7"/>
  <c r="AK31" i="7"/>
  <c r="CR31" i="7"/>
  <c r="BM31" i="7"/>
  <c r="C31" i="7"/>
  <c r="T31" i="7"/>
  <c r="DJ31" i="7"/>
  <c r="AI31" i="7"/>
  <c r="AJ31" i="7"/>
  <c r="AY31" i="7"/>
  <c r="C23" i="7"/>
  <c r="DL23" i="7"/>
  <c r="DI23" i="7"/>
  <c r="BM23" i="7"/>
  <c r="DF23" i="7"/>
  <c r="DJ23" i="7"/>
  <c r="DH23" i="7"/>
  <c r="AJ23" i="7"/>
  <c r="E23" i="7"/>
  <c r="DK23" i="7"/>
  <c r="U23" i="7"/>
  <c r="T23" i="7"/>
  <c r="A23" i="7"/>
  <c r="DG23" i="7"/>
  <c r="CR23" i="7"/>
  <c r="CD23" i="7"/>
  <c r="AK23" i="7"/>
  <c r="AY23" i="7"/>
  <c r="AI23" i="7"/>
  <c r="DQ13" i="7"/>
  <c r="DM14" i="7"/>
  <c r="S14" i="7"/>
  <c r="AD16" i="3" s="1"/>
  <c r="DU14" i="7"/>
  <c r="DM15" i="7"/>
  <c r="S15" i="7"/>
  <c r="AD17" i="3" s="1"/>
  <c r="DU15" i="7"/>
  <c r="DQ21" i="7"/>
  <c r="S23" i="7"/>
  <c r="AD25" i="3" s="1"/>
  <c r="DM23" i="7"/>
  <c r="S27" i="7"/>
  <c r="AD29" i="3" s="1"/>
  <c r="DM27" i="7"/>
  <c r="DU27" i="7"/>
  <c r="DM28" i="7"/>
  <c r="S28" i="7"/>
  <c r="AD30" i="3" s="1"/>
  <c r="DQ29" i="7"/>
  <c r="DM31" i="7"/>
  <c r="S31" i="7"/>
  <c r="AD33" i="3" s="1"/>
  <c r="DU31" i="7"/>
  <c r="DQ33" i="7"/>
  <c r="DQ37" i="7"/>
  <c r="S39" i="7"/>
  <c r="DM39" i="7"/>
  <c r="DU40" i="7"/>
  <c r="DQ41" i="7"/>
  <c r="DQ42" i="7"/>
  <c r="S43" i="7"/>
  <c r="AD45" i="3" s="1"/>
  <c r="DM43" i="7"/>
  <c r="DU43" i="7"/>
  <c r="DM44" i="7"/>
  <c r="S44" i="7"/>
  <c r="AD46" i="3" s="1"/>
  <c r="DQ45" i="7"/>
  <c r="DQ46" i="7"/>
  <c r="S47" i="7"/>
  <c r="AD49" i="3" s="1"/>
  <c r="DM47" i="7"/>
  <c r="DU47" i="7"/>
  <c r="DM48" i="7"/>
  <c r="S48" i="7"/>
  <c r="AD50" i="3" s="1"/>
  <c r="DM49" i="7"/>
  <c r="S49" i="7"/>
  <c r="AD51" i="3" s="1"/>
  <c r="DQ49" i="7"/>
  <c r="DQ57" i="7"/>
  <c r="DQ58" i="7"/>
  <c r="DM67" i="7"/>
  <c r="S67" i="7"/>
  <c r="AD69" i="3" s="1"/>
  <c r="S68" i="7"/>
  <c r="DM68" i="7"/>
  <c r="DQ69" i="7"/>
  <c r="DQ73" i="7"/>
  <c r="DM75" i="7"/>
  <c r="S75" i="7"/>
  <c r="AD77" i="3" s="1"/>
  <c r="DU76" i="7"/>
  <c r="DQ77" i="7"/>
  <c r="DM79" i="7"/>
  <c r="S79" i="7"/>
  <c r="AD81" i="3" s="1"/>
  <c r="DU79" i="7"/>
  <c r="DU80" i="7"/>
  <c r="DQ81" i="7"/>
  <c r="DM83" i="7"/>
  <c r="S83" i="7"/>
  <c r="AD85" i="3" s="1"/>
  <c r="DQ85" i="7"/>
  <c r="DM87" i="7"/>
  <c r="S87" i="7"/>
  <c r="AD89" i="3" s="1"/>
  <c r="DU87" i="7"/>
  <c r="DM88" i="7"/>
  <c r="S88" i="7"/>
  <c r="AD90" i="3" s="1"/>
  <c r="DQ89" i="7"/>
  <c r="DM91" i="7"/>
  <c r="S91" i="7"/>
  <c r="AD93" i="3" s="1"/>
  <c r="DU91" i="7"/>
  <c r="DU92" i="7"/>
  <c r="DQ93" i="7"/>
  <c r="DM95" i="7"/>
  <c r="S95" i="7"/>
  <c r="AD97" i="3" s="1"/>
  <c r="DQ97" i="7"/>
  <c r="S99" i="7"/>
  <c r="AD101" i="3" s="1"/>
  <c r="DM99" i="7"/>
  <c r="DQ101" i="7"/>
  <c r="DM103" i="7"/>
  <c r="S103" i="7"/>
  <c r="AD105" i="3" s="1"/>
  <c r="DQ105" i="7"/>
  <c r="S107" i="7"/>
  <c r="AD109" i="3" s="1"/>
  <c r="DM107" i="7"/>
  <c r="DQ109" i="7"/>
  <c r="DQ110" i="7"/>
  <c r="S111" i="7"/>
  <c r="AD113" i="3" s="1"/>
  <c r="DM111" i="7"/>
  <c r="DU111" i="7"/>
  <c r="DM115" i="7"/>
  <c r="S115" i="7"/>
  <c r="AD117" i="3" s="1"/>
  <c r="DU115" i="7"/>
  <c r="DM116" i="7"/>
  <c r="S116" i="7"/>
  <c r="AD118" i="3" s="1"/>
  <c r="DQ117" i="7"/>
  <c r="S118" i="7"/>
  <c r="AD120" i="3" s="1"/>
  <c r="DM118" i="7"/>
  <c r="DU118" i="7"/>
  <c r="S119" i="7"/>
  <c r="AD121" i="3" s="1"/>
  <c r="DM119" i="7"/>
  <c r="DU119" i="7"/>
  <c r="DQ120" i="7"/>
  <c r="DQ121" i="7"/>
  <c r="DQ125" i="7"/>
  <c r="DM127" i="7"/>
  <c r="S127" i="7"/>
  <c r="AD129" i="3" s="1"/>
  <c r="DU127" i="7"/>
  <c r="DU128" i="7"/>
  <c r="DQ129" i="7"/>
  <c r="DM131" i="7"/>
  <c r="S131" i="7"/>
  <c r="AD133" i="3" s="1"/>
  <c r="DU131" i="7"/>
  <c r="S132" i="7"/>
  <c r="AD134" i="3" s="1"/>
  <c r="DM132" i="7"/>
  <c r="DQ133" i="7"/>
  <c r="DQ134" i="7"/>
  <c r="S135" i="7"/>
  <c r="AD137" i="3" s="1"/>
  <c r="DM135" i="7"/>
  <c r="DU135" i="7"/>
  <c r="S136" i="7"/>
  <c r="AD138" i="3" s="1"/>
  <c r="DM136" i="7"/>
  <c r="DQ137" i="7"/>
  <c r="DQ138" i="7"/>
  <c r="DM139" i="7"/>
  <c r="S139" i="7"/>
  <c r="AD141" i="3" s="1"/>
  <c r="DQ141" i="7"/>
  <c r="DM143" i="7"/>
  <c r="S143" i="7"/>
  <c r="AD145" i="3" s="1"/>
  <c r="DU143" i="7"/>
  <c r="DU144" i="7"/>
  <c r="DQ145" i="7"/>
  <c r="DU148" i="7"/>
  <c r="DQ149" i="7"/>
  <c r="DU152" i="7"/>
  <c r="DQ153" i="7"/>
  <c r="BL15" i="7"/>
  <c r="AO17" i="3" s="1"/>
  <c r="BL16" i="7"/>
  <c r="AO18" i="3" s="1"/>
  <c r="DV16" i="7"/>
  <c r="DN19" i="7"/>
  <c r="DV20" i="7"/>
  <c r="DN21" i="7"/>
  <c r="DN22" i="7"/>
  <c r="DN24" i="7"/>
  <c r="DN25" i="7"/>
  <c r="DN26" i="7"/>
  <c r="DN27" i="7"/>
  <c r="DN28" i="7"/>
  <c r="DN29" i="7"/>
  <c r="DN30" i="7"/>
  <c r="DN32" i="7"/>
  <c r="BL32" i="7"/>
  <c r="AO34" i="3" s="1"/>
  <c r="BL33" i="7"/>
  <c r="AO35" i="3" s="1"/>
  <c r="DN34" i="7"/>
  <c r="DN35" i="7"/>
  <c r="DV36" i="7"/>
  <c r="DN37" i="7"/>
  <c r="BL38" i="7"/>
  <c r="AO40" i="3" s="1"/>
  <c r="DN39" i="7"/>
  <c r="DV39" i="7"/>
  <c r="DN40" i="7"/>
  <c r="DN41" i="7"/>
  <c r="DN42" i="7"/>
  <c r="DN43" i="7"/>
  <c r="DN44" i="7"/>
  <c r="DN45" i="7"/>
  <c r="DN46" i="7"/>
  <c r="DN47" i="7"/>
  <c r="DN48" i="7"/>
  <c r="BL48" i="7"/>
  <c r="AO50" i="3" s="1"/>
  <c r="DR49" i="7"/>
  <c r="DN50" i="7"/>
  <c r="DN51" i="7"/>
  <c r="DN52" i="7"/>
  <c r="DN53" i="7"/>
  <c r="DN54" i="7"/>
  <c r="DN55" i="7"/>
  <c r="DN56" i="7"/>
  <c r="DN57" i="7"/>
  <c r="DR58" i="7"/>
  <c r="DV59" i="7"/>
  <c r="DN60" i="7"/>
  <c r="DN61" i="7"/>
  <c r="DN62" i="7"/>
  <c r="DN63" i="7"/>
  <c r="DN64" i="7"/>
  <c r="DN65" i="7"/>
  <c r="BL66" i="7"/>
  <c r="AO68" i="3" s="1"/>
  <c r="DN67" i="7"/>
  <c r="DN68" i="7"/>
  <c r="BL69" i="7"/>
  <c r="AO71" i="3" s="1"/>
  <c r="DN70" i="7"/>
  <c r="DN71" i="7"/>
  <c r="DN72" i="7"/>
  <c r="DN73" i="7"/>
  <c r="BL74" i="7"/>
  <c r="AO76" i="3" s="1"/>
  <c r="DV75" i="7"/>
  <c r="DN76" i="7"/>
  <c r="BL77" i="7"/>
  <c r="AO79" i="3" s="1"/>
  <c r="DN78" i="7"/>
  <c r="BL79" i="7"/>
  <c r="AO81" i="3" s="1"/>
  <c r="DN80" i="7"/>
  <c r="BL81" i="7"/>
  <c r="AO83" i="3" s="1"/>
  <c r="DN83" i="7"/>
  <c r="BL84" i="7"/>
  <c r="AO86" i="3" s="1"/>
  <c r="DN85" i="7"/>
  <c r="DN86" i="7"/>
  <c r="DN87" i="7"/>
  <c r="DN88" i="7"/>
  <c r="DN89" i="7"/>
  <c r="DN90" i="7"/>
  <c r="DV91" i="7"/>
  <c r="DN92" i="7"/>
  <c r="DN93" i="7"/>
  <c r="BL94" i="7"/>
  <c r="AO96" i="3" s="1"/>
  <c r="DN95" i="7"/>
  <c r="BL96" i="7"/>
  <c r="AO98" i="3" s="1"/>
  <c r="DN97" i="7"/>
  <c r="BL98" i="7"/>
  <c r="AO100" i="3" s="1"/>
  <c r="DN99" i="7"/>
  <c r="BL100" i="7"/>
  <c r="AO102" i="3" s="1"/>
  <c r="DN101" i="7"/>
  <c r="BL102" i="7"/>
  <c r="AO104" i="3" s="1"/>
  <c r="DN103" i="7"/>
  <c r="BL104" i="7"/>
  <c r="AO106" i="3" s="1"/>
  <c r="DN105" i="7"/>
  <c r="BL106" i="7"/>
  <c r="AO108" i="3" s="1"/>
  <c r="DN107" i="7"/>
  <c r="DR108" i="7"/>
  <c r="DN109" i="7"/>
  <c r="DN111" i="7"/>
  <c r="BL112" i="7"/>
  <c r="AO114" i="3" s="1"/>
  <c r="DN113" i="7"/>
  <c r="DN114" i="7"/>
  <c r="BL115" i="7"/>
  <c r="AO117" i="3" s="1"/>
  <c r="DN116" i="7"/>
  <c r="DN117" i="7"/>
  <c r="BL118" i="7"/>
  <c r="AO120" i="3" s="1"/>
  <c r="DN119" i="7"/>
  <c r="BL120" i="7"/>
  <c r="AO122" i="3" s="1"/>
  <c r="DN121" i="7"/>
  <c r="DN122" i="7"/>
  <c r="DN123" i="7"/>
  <c r="BL124" i="7"/>
  <c r="AO126" i="3" s="1"/>
  <c r="DN125" i="7"/>
  <c r="DN126" i="7"/>
  <c r="DN128" i="7"/>
  <c r="BL128" i="7"/>
  <c r="AO130" i="3" s="1"/>
  <c r="BL129" i="7"/>
  <c r="AO131" i="3" s="1"/>
  <c r="DN130" i="7"/>
  <c r="BL131" i="7"/>
  <c r="AO133" i="3" s="1"/>
  <c r="DN132" i="7"/>
  <c r="DN133" i="7"/>
  <c r="DN134" i="7"/>
  <c r="BL135" i="7"/>
  <c r="AO137" i="3" s="1"/>
  <c r="DN136" i="7"/>
  <c r="DN137" i="7"/>
  <c r="DN138" i="7"/>
  <c r="DN139" i="7"/>
  <c r="DN140" i="7"/>
  <c r="BL141" i="7"/>
  <c r="AO143" i="3" s="1"/>
  <c r="DN142" i="7"/>
  <c r="BL143" i="7"/>
  <c r="AO145" i="3" s="1"/>
  <c r="DN144" i="7"/>
  <c r="DN145" i="7"/>
  <c r="BL146" i="7"/>
  <c r="AO148" i="3" s="1"/>
  <c r="DN147" i="7"/>
  <c r="DN148" i="7"/>
  <c r="DN149" i="7"/>
  <c r="BL150" i="7"/>
  <c r="AO152" i="3" s="1"/>
  <c r="DN151" i="7"/>
  <c r="DN152" i="7"/>
  <c r="DN153" i="7"/>
  <c r="BL154" i="7"/>
  <c r="AO156" i="3" s="1"/>
  <c r="DW14" i="7"/>
  <c r="DS16" i="7"/>
  <c r="DS18" i="7"/>
  <c r="DW18" i="7"/>
  <c r="DW22" i="7"/>
  <c r="DO25" i="7"/>
  <c r="DW26" i="7"/>
  <c r="DW30" i="7"/>
  <c r="DS32" i="7"/>
  <c r="DO33" i="7"/>
  <c r="DS35" i="7"/>
  <c r="DO37" i="7"/>
  <c r="DW38" i="7"/>
  <c r="DS40" i="7"/>
  <c r="DW42" i="7"/>
  <c r="DW46" i="7"/>
  <c r="DS51" i="7"/>
  <c r="DO53" i="7"/>
  <c r="DS55" i="7"/>
  <c r="DO57" i="7"/>
  <c r="DW58" i="7"/>
  <c r="DO61" i="7"/>
  <c r="DS63" i="7"/>
  <c r="DO65" i="7"/>
  <c r="DW66" i="7"/>
  <c r="DS67" i="7"/>
  <c r="DO69" i="7"/>
  <c r="DS71" i="7"/>
  <c r="DO73" i="7"/>
  <c r="DW74" i="7"/>
  <c r="DS75" i="7"/>
  <c r="DO77" i="7"/>
  <c r="DW78" i="7"/>
  <c r="DO81" i="7"/>
  <c r="DW82" i="7"/>
  <c r="DS83" i="7"/>
  <c r="DS84" i="7"/>
  <c r="DW86" i="7"/>
  <c r="DW90" i="7"/>
  <c r="DO93" i="7"/>
  <c r="DW94" i="7"/>
  <c r="DS95" i="7"/>
  <c r="DS96" i="7"/>
  <c r="DO97" i="7"/>
  <c r="DW98" i="7"/>
  <c r="DS99" i="7"/>
  <c r="DS100" i="7"/>
  <c r="DO101" i="7"/>
  <c r="DW102" i="7"/>
  <c r="DS103" i="7"/>
  <c r="DS104" i="7"/>
  <c r="DO105" i="7"/>
  <c r="DW106" i="7"/>
  <c r="DS107" i="7"/>
  <c r="DS108" i="7"/>
  <c r="DW110" i="7"/>
  <c r="DS112" i="7"/>
  <c r="DO113" i="7"/>
  <c r="DW114" i="7"/>
  <c r="DO117" i="7"/>
  <c r="DW118" i="7"/>
  <c r="DW119" i="7"/>
  <c r="DS120" i="7"/>
  <c r="DO121" i="7"/>
  <c r="DO122" i="7"/>
  <c r="DS123" i="7"/>
  <c r="DS124" i="7"/>
  <c r="DW126" i="7"/>
  <c r="DS128" i="7"/>
  <c r="DO129" i="7"/>
  <c r="DW130" i="7"/>
  <c r="DW134" i="7"/>
  <c r="DW138" i="7"/>
  <c r="DS139" i="7"/>
  <c r="DO141" i="7"/>
  <c r="DW142" i="7"/>
  <c r="DW146" i="7"/>
  <c r="DS147" i="7"/>
  <c r="DW150" i="7"/>
  <c r="DS151" i="7"/>
  <c r="DW154" i="7"/>
  <c r="DP14" i="7"/>
  <c r="DP15" i="7"/>
  <c r="DX16" i="7"/>
  <c r="DP19" i="7"/>
  <c r="DX20" i="7"/>
  <c r="DP23" i="7"/>
  <c r="DX24" i="7"/>
  <c r="DT25" i="7"/>
  <c r="DP27" i="7"/>
  <c r="DX28" i="7"/>
  <c r="DP31" i="7"/>
  <c r="DX32" i="7"/>
  <c r="DT33" i="7"/>
  <c r="DT34" i="7"/>
  <c r="DP35" i="7"/>
  <c r="DX36" i="7"/>
  <c r="DX37" i="7"/>
  <c r="DT39" i="7"/>
  <c r="DT40" i="7"/>
  <c r="DX40" i="7"/>
  <c r="DP43" i="7"/>
  <c r="DX44" i="7"/>
  <c r="DP47" i="7"/>
  <c r="DX48" i="7"/>
  <c r="DT50" i="7"/>
  <c r="DP51" i="7"/>
  <c r="DX52" i="7"/>
  <c r="DT53" i="7"/>
  <c r="DT54" i="7"/>
  <c r="DP55" i="7"/>
  <c r="DX56" i="7"/>
  <c r="DP59" i="7"/>
  <c r="DX60" i="7"/>
  <c r="DT61" i="7"/>
  <c r="DT62" i="7"/>
  <c r="DP63" i="7"/>
  <c r="DX64" i="7"/>
  <c r="DT65" i="7"/>
  <c r="DT69" i="7"/>
  <c r="DT70" i="7"/>
  <c r="DP71" i="7"/>
  <c r="DX72" i="7"/>
  <c r="DX73" i="7"/>
  <c r="DP76" i="7"/>
  <c r="DT77" i="7"/>
  <c r="DT78" i="7"/>
  <c r="DP79" i="7"/>
  <c r="DP80" i="7"/>
  <c r="DT81" i="7"/>
  <c r="DT82" i="7"/>
  <c r="DX84" i="7"/>
  <c r="DP87" i="7"/>
  <c r="DX88" i="7"/>
  <c r="DP91" i="7"/>
  <c r="DX92" i="7"/>
  <c r="DX96" i="7"/>
  <c r="DX100" i="7"/>
  <c r="DX104" i="7"/>
  <c r="DX108" i="7"/>
  <c r="DP111" i="7"/>
  <c r="DX112" i="7"/>
  <c r="DT113" i="7"/>
  <c r="DP115" i="7"/>
  <c r="DX116" i="7"/>
  <c r="DP119" i="7"/>
  <c r="DX120" i="7"/>
  <c r="DT122" i="7"/>
  <c r="DX123" i="7"/>
  <c r="DX124" i="7"/>
  <c r="DP127" i="7"/>
  <c r="DT129" i="7"/>
  <c r="DT130" i="7"/>
  <c r="DP131" i="7"/>
  <c r="DX132" i="7"/>
  <c r="DP135" i="7"/>
  <c r="DX136" i="7"/>
  <c r="DX140" i="7"/>
  <c r="DT141" i="7"/>
  <c r="DT142" i="7"/>
  <c r="DP143" i="7"/>
  <c r="DP144" i="7"/>
  <c r="DP147" i="7"/>
  <c r="DP148" i="7"/>
  <c r="DP151" i="7"/>
  <c r="DP152" i="7"/>
  <c r="C151" i="7"/>
  <c r="A151" i="7"/>
  <c r="E151" i="7"/>
  <c r="DG151" i="7"/>
  <c r="AY151" i="7"/>
  <c r="DL151" i="7"/>
  <c r="U151" i="7"/>
  <c r="DJ151" i="7"/>
  <c r="T151" i="7"/>
  <c r="CR151" i="7"/>
  <c r="DI151" i="7"/>
  <c r="DF151" i="7"/>
  <c r="AI151" i="7"/>
  <c r="DH151" i="7"/>
  <c r="DK151" i="7"/>
  <c r="BM151" i="7"/>
  <c r="CD151" i="7"/>
  <c r="AK151" i="7"/>
  <c r="AJ151" i="7"/>
  <c r="C143" i="7"/>
  <c r="A143" i="7"/>
  <c r="E143" i="7"/>
  <c r="DH143" i="7"/>
  <c r="AI143" i="7"/>
  <c r="DK143" i="7"/>
  <c r="BM143" i="7"/>
  <c r="DI143" i="7"/>
  <c r="CR143" i="7"/>
  <c r="DG143" i="7"/>
  <c r="DJ143" i="7"/>
  <c r="T143" i="7"/>
  <c r="AK143" i="7"/>
  <c r="DF143" i="7"/>
  <c r="AY143" i="7"/>
  <c r="DL143" i="7"/>
  <c r="U143" i="7"/>
  <c r="CD143" i="7"/>
  <c r="AJ143" i="7"/>
  <c r="A139" i="7"/>
  <c r="E139" i="7"/>
  <c r="C139" i="7"/>
  <c r="BM139" i="7"/>
  <c r="DL139" i="7"/>
  <c r="DG139" i="7"/>
  <c r="DI139" i="7"/>
  <c r="DH139" i="7"/>
  <c r="DK139" i="7"/>
  <c r="AK139" i="7"/>
  <c r="CD139" i="7"/>
  <c r="AI139" i="7"/>
  <c r="U139" i="7"/>
  <c r="AJ139" i="7"/>
  <c r="CR139" i="7"/>
  <c r="T139" i="7"/>
  <c r="AY139" i="7"/>
  <c r="DJ139" i="7"/>
  <c r="DF139" i="7"/>
  <c r="A131" i="7"/>
  <c r="E131" i="7"/>
  <c r="C131" i="7"/>
  <c r="T131" i="7"/>
  <c r="DH131" i="7"/>
  <c r="CR131" i="7"/>
  <c r="DL131" i="7"/>
  <c r="DI131" i="7"/>
  <c r="DK131" i="7"/>
  <c r="U131" i="7"/>
  <c r="DF131" i="7"/>
  <c r="BM131" i="7"/>
  <c r="AY131" i="7"/>
  <c r="DJ131" i="7"/>
  <c r="AI131" i="7"/>
  <c r="DG131" i="7"/>
  <c r="CD131" i="7"/>
  <c r="AJ131" i="7"/>
  <c r="AK131" i="7"/>
  <c r="A123" i="7"/>
  <c r="E123" i="7"/>
  <c r="C123" i="7"/>
  <c r="CR123" i="7"/>
  <c r="DL123" i="7"/>
  <c r="T123" i="7"/>
  <c r="DF123" i="7"/>
  <c r="DJ123" i="7"/>
  <c r="BM123" i="7"/>
  <c r="DH123" i="7"/>
  <c r="AY123" i="7"/>
  <c r="DG123" i="7"/>
  <c r="AJ123" i="7"/>
  <c r="AK123" i="7"/>
  <c r="DI123" i="7"/>
  <c r="U123" i="7"/>
  <c r="AI123" i="7"/>
  <c r="DK123" i="7"/>
  <c r="CD123" i="7"/>
  <c r="A115" i="7"/>
  <c r="E115" i="7"/>
  <c r="C115" i="7"/>
  <c r="T115" i="7"/>
  <c r="DJ115" i="7"/>
  <c r="DL115" i="7"/>
  <c r="CR115" i="7"/>
  <c r="DH115" i="7"/>
  <c r="BM115" i="7"/>
  <c r="DG115" i="7"/>
  <c r="DI115" i="7"/>
  <c r="U115" i="7"/>
  <c r="AY115" i="7"/>
  <c r="DK115" i="7"/>
  <c r="DF115" i="7"/>
  <c r="AI115" i="7"/>
  <c r="CD115" i="7"/>
  <c r="AK115" i="7"/>
  <c r="AJ115" i="7"/>
  <c r="C107" i="7"/>
  <c r="BM107" i="7"/>
  <c r="DK107" i="7"/>
  <c r="DG107" i="7"/>
  <c r="AK107" i="7"/>
  <c r="AY107" i="7"/>
  <c r="DJ107" i="7"/>
  <c r="U107" i="7"/>
  <c r="DI107" i="7"/>
  <c r="DF107" i="7"/>
  <c r="A107" i="7"/>
  <c r="CR107" i="7"/>
  <c r="DL107" i="7"/>
  <c r="E107" i="7"/>
  <c r="DH107" i="7"/>
  <c r="CD107" i="7"/>
  <c r="AJ107" i="7"/>
  <c r="T107" i="7"/>
  <c r="AI107" i="7"/>
  <c r="E99" i="7"/>
  <c r="DL99" i="7"/>
  <c r="CR99" i="7"/>
  <c r="DG99" i="7"/>
  <c r="DJ99" i="7"/>
  <c r="AI99" i="7"/>
  <c r="T99" i="7"/>
  <c r="DH99" i="7"/>
  <c r="DK99" i="7"/>
  <c r="AK99" i="7"/>
  <c r="DF99" i="7"/>
  <c r="C99" i="7"/>
  <c r="A99" i="7"/>
  <c r="DI99" i="7"/>
  <c r="U99" i="7"/>
  <c r="AY99" i="7"/>
  <c r="AJ99" i="7"/>
  <c r="CD99" i="7"/>
  <c r="BM99" i="7"/>
  <c r="C91" i="7"/>
  <c r="CR91" i="7"/>
  <c r="AK91" i="7"/>
  <c r="DI91" i="7"/>
  <c r="DJ91" i="7"/>
  <c r="AJ91" i="7"/>
  <c r="BM91" i="7"/>
  <c r="T91" i="7"/>
  <c r="AY91" i="7"/>
  <c r="DF91" i="7"/>
  <c r="AI91" i="7"/>
  <c r="A91" i="7"/>
  <c r="U91" i="7"/>
  <c r="DL91" i="7"/>
  <c r="E91" i="7"/>
  <c r="DK91" i="7"/>
  <c r="DH91" i="7"/>
  <c r="CD91" i="7"/>
  <c r="DG91" i="7"/>
  <c r="E83" i="7"/>
  <c r="U83" i="7"/>
  <c r="AY83" i="7"/>
  <c r="DK83" i="7"/>
  <c r="AJ83" i="7"/>
  <c r="DF83" i="7"/>
  <c r="CD83" i="7"/>
  <c r="T83" i="7"/>
  <c r="A83" i="7"/>
  <c r="DG83" i="7"/>
  <c r="CR83" i="7"/>
  <c r="DI83" i="7"/>
  <c r="DH83" i="7"/>
  <c r="DL83" i="7"/>
  <c r="AK83" i="7"/>
  <c r="BM83" i="7"/>
  <c r="DJ83" i="7"/>
  <c r="AI83" i="7"/>
  <c r="C83" i="7"/>
  <c r="C75" i="7"/>
  <c r="DL75" i="7"/>
  <c r="CR75" i="7"/>
  <c r="AI75" i="7"/>
  <c r="BM75" i="7"/>
  <c r="DK75" i="7"/>
  <c r="DG75" i="7"/>
  <c r="DH75" i="7"/>
  <c r="DI75" i="7"/>
  <c r="AY75" i="7"/>
  <c r="E75" i="7"/>
  <c r="AJ75" i="7"/>
  <c r="A75" i="7"/>
  <c r="DJ75" i="7"/>
  <c r="T75" i="7"/>
  <c r="AK75" i="7"/>
  <c r="DF75" i="7"/>
  <c r="U75" i="7"/>
  <c r="CD75" i="7"/>
  <c r="C67" i="7"/>
  <c r="DG67" i="7"/>
  <c r="DJ67" i="7"/>
  <c r="DH67" i="7"/>
  <c r="DF67" i="7"/>
  <c r="CD67" i="7"/>
  <c r="DL67" i="7"/>
  <c r="DK67" i="7"/>
  <c r="AI67" i="7"/>
  <c r="DI67" i="7"/>
  <c r="U67" i="7"/>
  <c r="BM67" i="7"/>
  <c r="CR67" i="7"/>
  <c r="AK67" i="7"/>
  <c r="AY67" i="7"/>
  <c r="E67" i="7"/>
  <c r="A67" i="7"/>
  <c r="AJ67" i="7"/>
  <c r="T67" i="7"/>
  <c r="E59" i="7"/>
  <c r="DJ59" i="7"/>
  <c r="DF59" i="7"/>
  <c r="CR59" i="7"/>
  <c r="A59" i="7"/>
  <c r="DL59" i="7"/>
  <c r="DG59" i="7"/>
  <c r="C59" i="7"/>
  <c r="DH59" i="7"/>
  <c r="BM59" i="7"/>
  <c r="AY59" i="7"/>
  <c r="CD59" i="7"/>
  <c r="U59" i="7"/>
  <c r="DI59" i="7"/>
  <c r="T59" i="7"/>
  <c r="AK59" i="7"/>
  <c r="DK59" i="7"/>
  <c r="AJ59" i="7"/>
  <c r="AI59" i="7"/>
  <c r="BM51" i="7"/>
  <c r="DH51" i="7"/>
  <c r="E51" i="7"/>
  <c r="DG51" i="7"/>
  <c r="AK51" i="7"/>
  <c r="T51" i="7"/>
  <c r="A51" i="7"/>
  <c r="AY51" i="7"/>
  <c r="AI51" i="7"/>
  <c r="DL51" i="7"/>
  <c r="CD51" i="7"/>
  <c r="DF51" i="7"/>
  <c r="DK51" i="7"/>
  <c r="DJ51" i="7"/>
  <c r="CR51" i="7"/>
  <c r="C51" i="7"/>
  <c r="U51" i="7"/>
  <c r="AJ51" i="7"/>
  <c r="DI51" i="7"/>
  <c r="C43" i="7"/>
  <c r="DL43" i="7"/>
  <c r="T43" i="7"/>
  <c r="CR43" i="7"/>
  <c r="AY43" i="7"/>
  <c r="CD43" i="7"/>
  <c r="DG43" i="7"/>
  <c r="DK43" i="7"/>
  <c r="DH43" i="7"/>
  <c r="BM43" i="7"/>
  <c r="U43" i="7"/>
  <c r="AI43" i="7"/>
  <c r="AK43" i="7"/>
  <c r="DI43" i="7"/>
  <c r="E43" i="7"/>
  <c r="DJ43" i="7"/>
  <c r="DF43" i="7"/>
  <c r="A43" i="7"/>
  <c r="AJ43" i="7"/>
  <c r="T35" i="7"/>
  <c r="CR35" i="7"/>
  <c r="AK35" i="7"/>
  <c r="BM35" i="7"/>
  <c r="DK35" i="7"/>
  <c r="DI35" i="7"/>
  <c r="DG35" i="7"/>
  <c r="DJ35" i="7"/>
  <c r="U35" i="7"/>
  <c r="CD35" i="7"/>
  <c r="C35" i="7"/>
  <c r="DF35" i="7"/>
  <c r="AY35" i="7"/>
  <c r="AI35" i="7"/>
  <c r="DL35" i="7"/>
  <c r="A35" i="7"/>
  <c r="DH35" i="7"/>
  <c r="E35" i="7"/>
  <c r="AJ35" i="7"/>
  <c r="C27" i="7"/>
  <c r="DJ27" i="7"/>
  <c r="AK27" i="7"/>
  <c r="DF27" i="7"/>
  <c r="DK27" i="7"/>
  <c r="AJ27" i="7"/>
  <c r="CD27" i="7"/>
  <c r="U27" i="7"/>
  <c r="DL27" i="7"/>
  <c r="DH27" i="7"/>
  <c r="DG27" i="7"/>
  <c r="CR27" i="7"/>
  <c r="AI27" i="7"/>
  <c r="E27" i="7"/>
  <c r="BM27" i="7"/>
  <c r="AY27" i="7"/>
  <c r="T27" i="7"/>
  <c r="DI27" i="7"/>
  <c r="A27" i="7"/>
  <c r="CR19" i="7"/>
  <c r="C19" i="7"/>
  <c r="DF19" i="7"/>
  <c r="AJ19" i="7"/>
  <c r="DK19" i="7"/>
  <c r="T19" i="7"/>
  <c r="DL19" i="7"/>
  <c r="A19" i="7"/>
  <c r="E19" i="7"/>
  <c r="AK19" i="7"/>
  <c r="DH19" i="7"/>
  <c r="BM19" i="7"/>
  <c r="DG19" i="7"/>
  <c r="DI19" i="7"/>
  <c r="DJ19" i="7"/>
  <c r="CD19" i="7"/>
  <c r="U19" i="7"/>
  <c r="AY19" i="7"/>
  <c r="AI19" i="7"/>
  <c r="C154" i="7"/>
  <c r="A154" i="7"/>
  <c r="DJ154" i="7"/>
  <c r="DI154" i="7"/>
  <c r="AI154" i="7"/>
  <c r="DH154" i="7"/>
  <c r="CD154" i="7"/>
  <c r="DF154" i="7"/>
  <c r="CR154" i="7"/>
  <c r="DK154" i="7"/>
  <c r="T154" i="7"/>
  <c r="DL154" i="7"/>
  <c r="AY154" i="7"/>
  <c r="DG154" i="7"/>
  <c r="E154" i="7"/>
  <c r="AJ154" i="7"/>
  <c r="BM154" i="7"/>
  <c r="U154" i="7"/>
  <c r="AK154" i="7"/>
  <c r="C150" i="7"/>
  <c r="CR150" i="7"/>
  <c r="E150" i="7"/>
  <c r="T150" i="7"/>
  <c r="A150" i="7"/>
  <c r="DI150" i="7"/>
  <c r="BM150" i="7"/>
  <c r="AY150" i="7"/>
  <c r="DL150" i="7"/>
  <c r="U150" i="7"/>
  <c r="AI150" i="7"/>
  <c r="DF150" i="7"/>
  <c r="DK150" i="7"/>
  <c r="DJ150" i="7"/>
  <c r="DH150" i="7"/>
  <c r="AJ150" i="7"/>
  <c r="CD150" i="7"/>
  <c r="DG150" i="7"/>
  <c r="AK150" i="7"/>
  <c r="C146" i="7"/>
  <c r="DH146" i="7"/>
  <c r="T146" i="7"/>
  <c r="DF146" i="7"/>
  <c r="E146" i="7"/>
  <c r="BM146" i="7"/>
  <c r="AY146" i="7"/>
  <c r="DI146" i="7"/>
  <c r="A146" i="7"/>
  <c r="DJ146" i="7"/>
  <c r="CD146" i="7"/>
  <c r="CR146" i="7"/>
  <c r="AI146" i="7"/>
  <c r="DL146" i="7"/>
  <c r="U146" i="7"/>
  <c r="AJ146" i="7"/>
  <c r="DK146" i="7"/>
  <c r="DG146" i="7"/>
  <c r="AK146" i="7"/>
  <c r="C142" i="7"/>
  <c r="CD142" i="7"/>
  <c r="E142" i="7"/>
  <c r="DI142" i="7"/>
  <c r="AI142" i="7"/>
  <c r="DL142" i="7"/>
  <c r="A142" i="7"/>
  <c r="DK142" i="7"/>
  <c r="T142" i="7"/>
  <c r="DG142" i="7"/>
  <c r="DJ142" i="7"/>
  <c r="DH142" i="7"/>
  <c r="DF142" i="7"/>
  <c r="CR142" i="7"/>
  <c r="AJ142" i="7"/>
  <c r="BM142" i="7"/>
  <c r="AY142" i="7"/>
  <c r="AK142" i="7"/>
  <c r="U142" i="7"/>
  <c r="C138" i="7"/>
  <c r="T138" i="7"/>
  <c r="A138" i="7"/>
  <c r="DI138" i="7"/>
  <c r="DH138" i="7"/>
  <c r="CR138" i="7"/>
  <c r="DL138" i="7"/>
  <c r="CD138" i="7"/>
  <c r="BM138" i="7"/>
  <c r="DG138" i="7"/>
  <c r="AK138" i="7"/>
  <c r="AI138" i="7"/>
  <c r="E138" i="7"/>
  <c r="DK138" i="7"/>
  <c r="AY138" i="7"/>
  <c r="AJ138" i="7"/>
  <c r="DJ138" i="7"/>
  <c r="DF138" i="7"/>
  <c r="U138" i="7"/>
  <c r="C134" i="7"/>
  <c r="DK134" i="7"/>
  <c r="T134" i="7"/>
  <c r="DG134" i="7"/>
  <c r="AK134" i="7"/>
  <c r="DH134" i="7"/>
  <c r="CD134" i="7"/>
  <c r="E134" i="7"/>
  <c r="DF134" i="7"/>
  <c r="DJ134" i="7"/>
  <c r="U134" i="7"/>
  <c r="A134" i="7"/>
  <c r="AY134" i="7"/>
  <c r="DL134" i="7"/>
  <c r="CR134" i="7"/>
  <c r="DI134" i="7"/>
  <c r="BM134" i="7"/>
  <c r="AI134" i="7"/>
  <c r="AJ134" i="7"/>
  <c r="C130" i="7"/>
  <c r="AK130" i="7"/>
  <c r="DJ130" i="7"/>
  <c r="AY130" i="7"/>
  <c r="E130" i="7"/>
  <c r="DF130" i="7"/>
  <c r="DL130" i="7"/>
  <c r="U130" i="7"/>
  <c r="CR130" i="7"/>
  <c r="A130" i="7"/>
  <c r="CD130" i="7"/>
  <c r="DH130" i="7"/>
  <c r="DG130" i="7"/>
  <c r="DI130" i="7"/>
  <c r="T130" i="7"/>
  <c r="DK130" i="7"/>
  <c r="BM130" i="7"/>
  <c r="AI130" i="7"/>
  <c r="AJ130" i="7"/>
  <c r="C126" i="7"/>
  <c r="T126" i="7"/>
  <c r="E126" i="7"/>
  <c r="DF126" i="7"/>
  <c r="CR126" i="7"/>
  <c r="AY126" i="7"/>
  <c r="DI126" i="7"/>
  <c r="AK126" i="7"/>
  <c r="A126" i="7"/>
  <c r="BM126" i="7"/>
  <c r="DK126" i="7"/>
  <c r="AI126" i="7"/>
  <c r="DL126" i="7"/>
  <c r="U126" i="7"/>
  <c r="DH126" i="7"/>
  <c r="DG126" i="7"/>
  <c r="DJ126" i="7"/>
  <c r="CD126" i="7"/>
  <c r="AJ126" i="7"/>
  <c r="C122" i="7"/>
  <c r="A122" i="7"/>
  <c r="DF122" i="7"/>
  <c r="DJ122" i="7"/>
  <c r="AJ122" i="7"/>
  <c r="DG122" i="7"/>
  <c r="CR122" i="7"/>
  <c r="AY122" i="7"/>
  <c r="U122" i="7"/>
  <c r="AK122" i="7"/>
  <c r="AI122" i="7"/>
  <c r="DH122" i="7"/>
  <c r="DL122" i="7"/>
  <c r="T122" i="7"/>
  <c r="E122" i="7"/>
  <c r="BM122" i="7"/>
  <c r="CD122" i="7"/>
  <c r="DK122" i="7"/>
  <c r="DI122" i="7"/>
  <c r="C118" i="7"/>
  <c r="CR118" i="7"/>
  <c r="DI118" i="7"/>
  <c r="AJ118" i="7"/>
  <c r="BM118" i="7"/>
  <c r="DL118" i="7"/>
  <c r="T118" i="7"/>
  <c r="DJ118" i="7"/>
  <c r="AY118" i="7"/>
  <c r="U118" i="7"/>
  <c r="DH118" i="7"/>
  <c r="DF118" i="7"/>
  <c r="E118" i="7"/>
  <c r="CD118" i="7"/>
  <c r="A118" i="7"/>
  <c r="DG118" i="7"/>
  <c r="DK118" i="7"/>
  <c r="AK118" i="7"/>
  <c r="AI118" i="7"/>
  <c r="C114" i="7"/>
  <c r="DH114" i="7"/>
  <c r="DG114" i="7"/>
  <c r="CR114" i="7"/>
  <c r="DJ114" i="7"/>
  <c r="E114" i="7"/>
  <c r="DI114" i="7"/>
  <c r="CD114" i="7"/>
  <c r="AY114" i="7"/>
  <c r="AI114" i="7"/>
  <c r="AK114" i="7"/>
  <c r="U114" i="7"/>
  <c r="DF114" i="7"/>
  <c r="A114" i="7"/>
  <c r="T114" i="7"/>
  <c r="BM114" i="7"/>
  <c r="DL114" i="7"/>
  <c r="DK114" i="7"/>
  <c r="AJ114" i="7"/>
  <c r="T110" i="7"/>
  <c r="DK110" i="7"/>
  <c r="DJ110" i="7"/>
  <c r="DL110" i="7"/>
  <c r="BM110" i="7"/>
  <c r="DI110" i="7"/>
  <c r="CR110" i="7"/>
  <c r="DH110" i="7"/>
  <c r="DG110" i="7"/>
  <c r="DF110" i="7"/>
  <c r="AY110" i="7"/>
  <c r="C110" i="7"/>
  <c r="AK110" i="7"/>
  <c r="AJ110" i="7"/>
  <c r="U110" i="7"/>
  <c r="E110" i="7"/>
  <c r="AI110" i="7"/>
  <c r="A110" i="7"/>
  <c r="CD110" i="7"/>
  <c r="T106" i="7"/>
  <c r="DL106" i="7"/>
  <c r="DH106" i="7"/>
  <c r="CD106" i="7"/>
  <c r="BM106" i="7"/>
  <c r="CR106" i="7"/>
  <c r="AI106" i="7"/>
  <c r="C106" i="7"/>
  <c r="AY106" i="7"/>
  <c r="DK106" i="7"/>
  <c r="DJ106" i="7"/>
  <c r="DI106" i="7"/>
  <c r="DG106" i="7"/>
  <c r="DF106" i="7"/>
  <c r="AK106" i="7"/>
  <c r="U106" i="7"/>
  <c r="E106" i="7"/>
  <c r="A106" i="7"/>
  <c r="AJ106" i="7"/>
  <c r="T102" i="7"/>
  <c r="DG102" i="7"/>
  <c r="DI102" i="7"/>
  <c r="AJ102" i="7"/>
  <c r="DK102" i="7"/>
  <c r="BM102" i="7"/>
  <c r="AY102" i="7"/>
  <c r="CR102" i="7"/>
  <c r="DJ102" i="7"/>
  <c r="AI102" i="7"/>
  <c r="DH102" i="7"/>
  <c r="DF102" i="7"/>
  <c r="CD102" i="7"/>
  <c r="DL102" i="7"/>
  <c r="U102" i="7"/>
  <c r="E102" i="7"/>
  <c r="C102" i="7"/>
  <c r="A102" i="7"/>
  <c r="AK102" i="7"/>
  <c r="AI98" i="7"/>
  <c r="DG98" i="7"/>
  <c r="AY98" i="7"/>
  <c r="DI98" i="7"/>
  <c r="AK98" i="7"/>
  <c r="BM98" i="7"/>
  <c r="U98" i="7"/>
  <c r="DK98" i="7"/>
  <c r="T98" i="7"/>
  <c r="CD98" i="7"/>
  <c r="AJ98" i="7"/>
  <c r="C98" i="7"/>
  <c r="DH98" i="7"/>
  <c r="DF98" i="7"/>
  <c r="CR98" i="7"/>
  <c r="DL98" i="7"/>
  <c r="DJ98" i="7"/>
  <c r="A98" i="7"/>
  <c r="E98" i="7"/>
  <c r="A94" i="7"/>
  <c r="AJ94" i="7"/>
  <c r="T94" i="7"/>
  <c r="DJ94" i="7"/>
  <c r="DL94" i="7"/>
  <c r="CD94" i="7"/>
  <c r="DH94" i="7"/>
  <c r="DF94" i="7"/>
  <c r="CR94" i="7"/>
  <c r="BM94" i="7"/>
  <c r="DK94" i="7"/>
  <c r="AK94" i="7"/>
  <c r="AY94" i="7"/>
  <c r="DG94" i="7"/>
  <c r="U94" i="7"/>
  <c r="DI94" i="7"/>
  <c r="AI94" i="7"/>
  <c r="E94" i="7"/>
  <c r="C94" i="7"/>
  <c r="A90" i="7"/>
  <c r="DJ90" i="7"/>
  <c r="U90" i="7"/>
  <c r="AK90" i="7"/>
  <c r="DK90" i="7"/>
  <c r="DI90" i="7"/>
  <c r="DL90" i="7"/>
  <c r="BM90" i="7"/>
  <c r="DG90" i="7"/>
  <c r="CR90" i="7"/>
  <c r="AJ90" i="7"/>
  <c r="DF90" i="7"/>
  <c r="T90" i="7"/>
  <c r="CD90" i="7"/>
  <c r="AI90" i="7"/>
  <c r="DH90" i="7"/>
  <c r="AY90" i="7"/>
  <c r="E90" i="7"/>
  <c r="C90" i="7"/>
  <c r="A86" i="7"/>
  <c r="DJ86" i="7"/>
  <c r="AI86" i="7"/>
  <c r="DL86" i="7"/>
  <c r="CD86" i="7"/>
  <c r="DF86" i="7"/>
  <c r="DH86" i="7"/>
  <c r="DK86" i="7"/>
  <c r="CR86" i="7"/>
  <c r="DG86" i="7"/>
  <c r="AJ86" i="7"/>
  <c r="AY86" i="7"/>
  <c r="T86" i="7"/>
  <c r="U86" i="7"/>
  <c r="BM86" i="7"/>
  <c r="DI86" i="7"/>
  <c r="AK86" i="7"/>
  <c r="C86" i="7"/>
  <c r="E86" i="7"/>
  <c r="C82" i="7"/>
  <c r="DF82" i="7"/>
  <c r="DG82" i="7"/>
  <c r="AJ82" i="7"/>
  <c r="DK82" i="7"/>
  <c r="DJ82" i="7"/>
  <c r="AI82" i="7"/>
  <c r="AY82" i="7"/>
  <c r="DH82" i="7"/>
  <c r="U82" i="7"/>
  <c r="CD82" i="7"/>
  <c r="BM82" i="7"/>
  <c r="CR82" i="7"/>
  <c r="DL82" i="7"/>
  <c r="T82" i="7"/>
  <c r="DI82" i="7"/>
  <c r="A82" i="7"/>
  <c r="AK82" i="7"/>
  <c r="E82" i="7"/>
  <c r="T78" i="7"/>
  <c r="DJ78" i="7"/>
  <c r="CD78" i="7"/>
  <c r="DH78" i="7"/>
  <c r="DG78" i="7"/>
  <c r="AJ78" i="7"/>
  <c r="DL78" i="7"/>
  <c r="DF78" i="7"/>
  <c r="C78" i="7"/>
  <c r="DI78" i="7"/>
  <c r="AI78" i="7"/>
  <c r="AY78" i="7"/>
  <c r="BM78" i="7"/>
  <c r="DK78" i="7"/>
  <c r="CR78" i="7"/>
  <c r="U78" i="7"/>
  <c r="AK78" i="7"/>
  <c r="A78" i="7"/>
  <c r="E78" i="7"/>
  <c r="A74" i="7"/>
  <c r="DG74" i="7"/>
  <c r="DH74" i="7"/>
  <c r="DI74" i="7"/>
  <c r="AY74" i="7"/>
  <c r="T74" i="7"/>
  <c r="DL74" i="7"/>
  <c r="DJ74" i="7"/>
  <c r="CR74" i="7"/>
  <c r="CD74" i="7"/>
  <c r="AI74" i="7"/>
  <c r="DK74" i="7"/>
  <c r="DF74" i="7"/>
  <c r="C74" i="7"/>
  <c r="BM74" i="7"/>
  <c r="AJ74" i="7"/>
  <c r="E74" i="7"/>
  <c r="AK74" i="7"/>
  <c r="U74" i="7"/>
  <c r="A70" i="7"/>
  <c r="T70" i="7"/>
  <c r="DK70" i="7"/>
  <c r="DL70" i="7"/>
  <c r="DG70" i="7"/>
  <c r="DF70" i="7"/>
  <c r="DH70" i="7"/>
  <c r="AY70" i="7"/>
  <c r="CR70" i="7"/>
  <c r="DJ70" i="7"/>
  <c r="CD70" i="7"/>
  <c r="AJ70" i="7"/>
  <c r="BM70" i="7"/>
  <c r="AI70" i="7"/>
  <c r="C70" i="7"/>
  <c r="DI70" i="7"/>
  <c r="E70" i="7"/>
  <c r="AK70" i="7"/>
  <c r="U70" i="7"/>
  <c r="A66" i="7"/>
  <c r="T66" i="7"/>
  <c r="DL66" i="7"/>
  <c r="CD66" i="7"/>
  <c r="DG66" i="7"/>
  <c r="BM66" i="7"/>
  <c r="CR66" i="7"/>
  <c r="AI66" i="7"/>
  <c r="AY66" i="7"/>
  <c r="C66" i="7"/>
  <c r="DJ66" i="7"/>
  <c r="DI66" i="7"/>
  <c r="DF66" i="7"/>
  <c r="AK66" i="7"/>
  <c r="AJ66" i="7"/>
  <c r="DH66" i="7"/>
  <c r="DK66" i="7"/>
  <c r="U66" i="7"/>
  <c r="E66" i="7"/>
  <c r="BM62" i="7"/>
  <c r="DF62" i="7"/>
  <c r="CD62" i="7"/>
  <c r="U62" i="7"/>
  <c r="DK62" i="7"/>
  <c r="DH62" i="7"/>
  <c r="DL62" i="7"/>
  <c r="E62" i="7"/>
  <c r="DG62" i="7"/>
  <c r="DJ62" i="7"/>
  <c r="AK62" i="7"/>
  <c r="T62" i="7"/>
  <c r="AJ62" i="7"/>
  <c r="CR62" i="7"/>
  <c r="A62" i="7"/>
  <c r="DI62" i="7"/>
  <c r="C62" i="7"/>
  <c r="AI62" i="7"/>
  <c r="AY62" i="7"/>
  <c r="A58" i="7"/>
  <c r="DL58" i="7"/>
  <c r="DG58" i="7"/>
  <c r="CR58" i="7"/>
  <c r="DH58" i="7"/>
  <c r="AK58" i="7"/>
  <c r="U58" i="7"/>
  <c r="BM58" i="7"/>
  <c r="DJ58" i="7"/>
  <c r="AJ58" i="7"/>
  <c r="DF58" i="7"/>
  <c r="CD58" i="7"/>
  <c r="DK58" i="7"/>
  <c r="T58" i="7"/>
  <c r="DI58" i="7"/>
  <c r="E58" i="7"/>
  <c r="AY58" i="7"/>
  <c r="AI58" i="7"/>
  <c r="C58" i="7"/>
  <c r="DL54" i="7"/>
  <c r="BM54" i="7"/>
  <c r="DG54" i="7"/>
  <c r="DJ54" i="7"/>
  <c r="T54" i="7"/>
  <c r="AJ54" i="7"/>
  <c r="CR54" i="7"/>
  <c r="DF54" i="7"/>
  <c r="A54" i="7"/>
  <c r="DK54" i="7"/>
  <c r="AK54" i="7"/>
  <c r="DH54" i="7"/>
  <c r="CD54" i="7"/>
  <c r="DI54" i="7"/>
  <c r="AY54" i="7"/>
  <c r="AI54" i="7"/>
  <c r="U54" i="7"/>
  <c r="C54" i="7"/>
  <c r="E54" i="7"/>
  <c r="DH50" i="7"/>
  <c r="DF50" i="7"/>
  <c r="U50" i="7"/>
  <c r="DK50" i="7"/>
  <c r="DL50" i="7"/>
  <c r="DJ50" i="7"/>
  <c r="T50" i="7"/>
  <c r="A50" i="7"/>
  <c r="DG50" i="7"/>
  <c r="CR50" i="7"/>
  <c r="CD50" i="7"/>
  <c r="BM50" i="7"/>
  <c r="AK50" i="7"/>
  <c r="AJ50" i="7"/>
  <c r="AY50" i="7"/>
  <c r="E50" i="7"/>
  <c r="AI50" i="7"/>
  <c r="C50" i="7"/>
  <c r="DI50" i="7"/>
  <c r="C46" i="7"/>
  <c r="DL46" i="7"/>
  <c r="CD46" i="7"/>
  <c r="DH46" i="7"/>
  <c r="AY46" i="7"/>
  <c r="CR46" i="7"/>
  <c r="DJ46" i="7"/>
  <c r="E46" i="7"/>
  <c r="A46" i="7"/>
  <c r="U46" i="7"/>
  <c r="DF46" i="7"/>
  <c r="AK46" i="7"/>
  <c r="BM46" i="7"/>
  <c r="DK46" i="7"/>
  <c r="AJ46" i="7"/>
  <c r="DI46" i="7"/>
  <c r="AI46" i="7"/>
  <c r="T46" i="7"/>
  <c r="DG46" i="7"/>
  <c r="DI42" i="7"/>
  <c r="C42" i="7"/>
  <c r="DF42" i="7"/>
  <c r="DL42" i="7"/>
  <c r="DJ42" i="7"/>
  <c r="CR42" i="7"/>
  <c r="T42" i="7"/>
  <c r="BM42" i="7"/>
  <c r="AJ42" i="7"/>
  <c r="DH42" i="7"/>
  <c r="CD42" i="7"/>
  <c r="DG42" i="7"/>
  <c r="A42" i="7"/>
  <c r="AI42" i="7"/>
  <c r="AK42" i="7"/>
  <c r="U42" i="7"/>
  <c r="DK42" i="7"/>
  <c r="E42" i="7"/>
  <c r="AY42" i="7"/>
  <c r="C38" i="7"/>
  <c r="CR38" i="7"/>
  <c r="DH38" i="7"/>
  <c r="DJ38" i="7"/>
  <c r="BM38" i="7"/>
  <c r="DF38" i="7"/>
  <c r="T38" i="7"/>
  <c r="DI38" i="7"/>
  <c r="AJ38" i="7"/>
  <c r="CD38" i="7"/>
  <c r="DL38" i="7"/>
  <c r="U38" i="7"/>
  <c r="AY38" i="7"/>
  <c r="DK38" i="7"/>
  <c r="E38" i="7"/>
  <c r="AI38" i="7"/>
  <c r="DG38" i="7"/>
  <c r="A38" i="7"/>
  <c r="AK38" i="7"/>
  <c r="T34" i="7"/>
  <c r="DH34" i="7"/>
  <c r="DG34" i="7"/>
  <c r="DK34" i="7"/>
  <c r="U34" i="7"/>
  <c r="DF34" i="7"/>
  <c r="CD34" i="7"/>
  <c r="DL34" i="7"/>
  <c r="DJ34" i="7"/>
  <c r="AJ34" i="7"/>
  <c r="BM34" i="7"/>
  <c r="CR34" i="7"/>
  <c r="AK34" i="7"/>
  <c r="AY34" i="7"/>
  <c r="DI34" i="7"/>
  <c r="C34" i="7"/>
  <c r="A34" i="7"/>
  <c r="AI34" i="7"/>
  <c r="E34" i="7"/>
  <c r="C30" i="7"/>
  <c r="BM30" i="7"/>
  <c r="DH30" i="7"/>
  <c r="CR30" i="7"/>
  <c r="DF30" i="7"/>
  <c r="DK30" i="7"/>
  <c r="DJ30" i="7"/>
  <c r="DL30" i="7"/>
  <c r="DG30" i="7"/>
  <c r="U30" i="7"/>
  <c r="AI30" i="7"/>
  <c r="E30" i="7"/>
  <c r="CD30" i="7"/>
  <c r="A30" i="7"/>
  <c r="AJ30" i="7"/>
  <c r="DI30" i="7"/>
  <c r="AK30" i="7"/>
  <c r="T30" i="7"/>
  <c r="AY30" i="7"/>
  <c r="C26" i="7"/>
  <c r="AK26" i="7"/>
  <c r="DL26" i="7"/>
  <c r="BM26" i="7"/>
  <c r="DJ26" i="7"/>
  <c r="DH26" i="7"/>
  <c r="DF26" i="7"/>
  <c r="DG26" i="7"/>
  <c r="DI26" i="7"/>
  <c r="CR26" i="7"/>
  <c r="DK26" i="7"/>
  <c r="U26" i="7"/>
  <c r="CD26" i="7"/>
  <c r="AY26" i="7"/>
  <c r="E26" i="7"/>
  <c r="AJ26" i="7"/>
  <c r="AI26" i="7"/>
  <c r="A26" i="7"/>
  <c r="T26" i="7"/>
  <c r="T22" i="7"/>
  <c r="DG22" i="7"/>
  <c r="DI22" i="7"/>
  <c r="BM22" i="7"/>
  <c r="CR22" i="7"/>
  <c r="DK22" i="7"/>
  <c r="DH22" i="7"/>
  <c r="DL22" i="7"/>
  <c r="AY22" i="7"/>
  <c r="AK22" i="7"/>
  <c r="DF22" i="7"/>
  <c r="AI22" i="7"/>
  <c r="U22" i="7"/>
  <c r="CD22" i="7"/>
  <c r="C22" i="7"/>
  <c r="E22" i="7"/>
  <c r="AJ22" i="7"/>
  <c r="A22" i="7"/>
  <c r="DJ22" i="7"/>
  <c r="T18" i="7"/>
  <c r="DL18" i="7"/>
  <c r="DF18" i="7"/>
  <c r="DH18" i="7"/>
  <c r="BM18" i="7"/>
  <c r="AY18" i="7"/>
  <c r="DJ18" i="7"/>
  <c r="DG18" i="7"/>
  <c r="AK18" i="7"/>
  <c r="CR18" i="7"/>
  <c r="DK18" i="7"/>
  <c r="DI18" i="7"/>
  <c r="AI18" i="7"/>
  <c r="CD18" i="7"/>
  <c r="C18" i="7"/>
  <c r="U18" i="7"/>
  <c r="AJ18" i="7"/>
  <c r="E18" i="7"/>
  <c r="A18" i="7"/>
  <c r="CC13" i="7"/>
  <c r="AH13" i="7"/>
  <c r="AG15" i="3" s="1"/>
  <c r="CQ14" i="7"/>
  <c r="AH14" i="7"/>
  <c r="DQ14" i="7"/>
  <c r="CQ15" i="7"/>
  <c r="DQ16" i="7"/>
  <c r="DE18" i="7"/>
  <c r="AW20" i="3" s="1"/>
  <c r="DM18" i="7"/>
  <c r="S18" i="7"/>
  <c r="AD20" i="3" s="1"/>
  <c r="DQ19" i="7"/>
  <c r="DQ20" i="7"/>
  <c r="AH21" i="7"/>
  <c r="AG23" i="3" s="1"/>
  <c r="CQ22" i="7"/>
  <c r="DM22" i="7"/>
  <c r="S22" i="7"/>
  <c r="AD24" i="3" s="1"/>
  <c r="DQ24" i="7"/>
  <c r="CQ25" i="7"/>
  <c r="DQ25" i="7"/>
  <c r="CC26" i="7"/>
  <c r="DE28" i="7"/>
  <c r="AW30" i="3" s="1"/>
  <c r="CC30" i="7"/>
  <c r="DM32" i="7"/>
  <c r="S32" i="7"/>
  <c r="AD34" i="3" s="1"/>
  <c r="DQ32" i="7"/>
  <c r="DM34" i="7"/>
  <c r="S34" i="7"/>
  <c r="AD36" i="3" s="1"/>
  <c r="DU34" i="7"/>
  <c r="DM35" i="7"/>
  <c r="S35" i="7"/>
  <c r="AD37" i="3" s="1"/>
  <c r="DU35" i="7"/>
  <c r="DQ36" i="7"/>
  <c r="DE37" i="7"/>
  <c r="AW39" i="3" s="1"/>
  <c r="AH37" i="7"/>
  <c r="AG39" i="3" s="1"/>
  <c r="S38" i="7"/>
  <c r="AD40" i="3" s="1"/>
  <c r="DM38" i="7"/>
  <c r="DU38" i="7"/>
  <c r="CC39" i="7"/>
  <c r="DU39" i="7"/>
  <c r="CQ40" i="7"/>
  <c r="DQ40" i="7"/>
  <c r="CC42" i="7"/>
  <c r="DE44" i="7"/>
  <c r="AW46" i="3" s="1"/>
  <c r="CC46" i="7"/>
  <c r="DE48" i="7"/>
  <c r="AW50" i="3" s="1"/>
  <c r="DU48" i="7"/>
  <c r="CQ49" i="7"/>
  <c r="S50" i="7"/>
  <c r="AD52" i="3" s="1"/>
  <c r="DM50" i="7"/>
  <c r="DU50" i="7"/>
  <c r="DM51" i="7"/>
  <c r="S51" i="7"/>
  <c r="AD53" i="3" s="1"/>
  <c r="DU51" i="7"/>
  <c r="DQ52" i="7"/>
  <c r="CQ53" i="7"/>
  <c r="DQ53" i="7"/>
  <c r="S54" i="7"/>
  <c r="AD56" i="3" s="1"/>
  <c r="DM54" i="7"/>
  <c r="DU54" i="7"/>
  <c r="DM55" i="7"/>
  <c r="S55" i="7"/>
  <c r="AD57" i="3" s="1"/>
  <c r="DU55" i="7"/>
  <c r="DQ56" i="7"/>
  <c r="DE57" i="7"/>
  <c r="AW59" i="3" s="1"/>
  <c r="AH57" i="7"/>
  <c r="AG59" i="3" s="1"/>
  <c r="S58" i="7"/>
  <c r="AD60" i="3" s="1"/>
  <c r="DM58" i="7"/>
  <c r="CC58" i="7"/>
  <c r="DU58" i="7"/>
  <c r="DM59" i="7"/>
  <c r="S59" i="7"/>
  <c r="AD61" i="3" s="1"/>
  <c r="DU59" i="7"/>
  <c r="DQ60" i="7"/>
  <c r="CQ61" i="7"/>
  <c r="DQ61" i="7"/>
  <c r="DM62" i="7"/>
  <c r="S62" i="7"/>
  <c r="AD64" i="3" s="1"/>
  <c r="DU62" i="7"/>
  <c r="DM63" i="7"/>
  <c r="S63" i="7"/>
  <c r="AD65" i="3" s="1"/>
  <c r="DU63" i="7"/>
  <c r="DQ64" i="7"/>
  <c r="CQ65" i="7"/>
  <c r="DQ65" i="7"/>
  <c r="DM66" i="7"/>
  <c r="S66" i="7"/>
  <c r="AD68" i="3" s="1"/>
  <c r="DU66" i="7"/>
  <c r="CC67" i="7"/>
  <c r="DU67" i="7"/>
  <c r="DE68" i="7"/>
  <c r="AW70" i="3" s="1"/>
  <c r="DM70" i="7"/>
  <c r="S70" i="7"/>
  <c r="AD72" i="3" s="1"/>
  <c r="DU70" i="7"/>
  <c r="DM71" i="7"/>
  <c r="S71" i="7"/>
  <c r="AD73" i="3" s="1"/>
  <c r="DU71" i="7"/>
  <c r="DQ72" i="7"/>
  <c r="DE73" i="7"/>
  <c r="AW75" i="3" s="1"/>
  <c r="AH73" i="7"/>
  <c r="AG75" i="3" s="1"/>
  <c r="DM74" i="7"/>
  <c r="S74" i="7"/>
  <c r="AD76" i="3" s="1"/>
  <c r="DU74" i="7"/>
  <c r="CC75" i="7"/>
  <c r="DU75" i="7"/>
  <c r="AX76" i="7"/>
  <c r="DQ76" i="7"/>
  <c r="CQ78" i="7"/>
  <c r="S78" i="7"/>
  <c r="AD80" i="3" s="1"/>
  <c r="DM78" i="7"/>
  <c r="AX80" i="7"/>
  <c r="DQ80" i="7"/>
  <c r="AH82" i="7"/>
  <c r="AG84" i="3" s="1"/>
  <c r="CC82" i="7"/>
  <c r="CC83" i="7"/>
  <c r="DU83" i="7"/>
  <c r="DQ84" i="7"/>
  <c r="CC86" i="7"/>
  <c r="DE88" i="7"/>
  <c r="AW90" i="3" s="1"/>
  <c r="CC90" i="7"/>
  <c r="AX92" i="7"/>
  <c r="DQ92" i="7"/>
  <c r="DE93" i="7"/>
  <c r="AW95" i="3" s="1"/>
  <c r="AH93" i="7"/>
  <c r="AG95" i="3" s="1"/>
  <c r="S94" i="7"/>
  <c r="AD96" i="3" s="1"/>
  <c r="DM94" i="7"/>
  <c r="DU94" i="7"/>
  <c r="CC95" i="7"/>
  <c r="DU95" i="7"/>
  <c r="DQ96" i="7"/>
  <c r="DE97" i="7"/>
  <c r="AW99" i="3" s="1"/>
  <c r="AH97" i="7"/>
  <c r="AG99" i="3" s="1"/>
  <c r="DM98" i="7"/>
  <c r="S98" i="7"/>
  <c r="AD100" i="3" s="1"/>
  <c r="DU98" i="7"/>
  <c r="CC99" i="7"/>
  <c r="DU99" i="7"/>
  <c r="DQ100" i="7"/>
  <c r="DE101" i="7"/>
  <c r="AW103" i="3" s="1"/>
  <c r="AH101" i="7"/>
  <c r="AG103" i="3" s="1"/>
  <c r="DM102" i="7"/>
  <c r="S102" i="7"/>
  <c r="AD104" i="3" s="1"/>
  <c r="DU102" i="7"/>
  <c r="CC103" i="7"/>
  <c r="DU103" i="7"/>
  <c r="DQ104" i="7"/>
  <c r="DE105" i="7"/>
  <c r="AW107" i="3" s="1"/>
  <c r="AH105" i="7"/>
  <c r="AG107" i="3" s="1"/>
  <c r="DM106" i="7"/>
  <c r="S106" i="7"/>
  <c r="AD108" i="3" s="1"/>
  <c r="DU106" i="7"/>
  <c r="CC107" i="7"/>
  <c r="DU107" i="7"/>
  <c r="AX108" i="7"/>
  <c r="DQ108" i="7"/>
  <c r="DE109" i="7"/>
  <c r="AW111" i="3" s="1"/>
  <c r="AH109" i="7"/>
  <c r="AG111" i="3" s="1"/>
  <c r="DM110" i="7"/>
  <c r="S110" i="7"/>
  <c r="AD112" i="3" s="1"/>
  <c r="DQ112" i="7"/>
  <c r="CQ113" i="7"/>
  <c r="AU115" i="3" s="1"/>
  <c r="DQ113" i="7"/>
  <c r="CQ114" i="7"/>
  <c r="AU116" i="3" s="1"/>
  <c r="DM114" i="7"/>
  <c r="S114" i="7"/>
  <c r="AD116" i="3" s="1"/>
  <c r="DE116" i="7"/>
  <c r="AW118" i="3" s="1"/>
  <c r="DE117" i="7"/>
  <c r="AW119" i="3" s="1"/>
  <c r="AH117" i="7"/>
  <c r="AG119" i="3" s="1"/>
  <c r="DE118" i="7"/>
  <c r="AW120" i="3" s="1"/>
  <c r="DE121" i="7"/>
  <c r="AW123" i="3" s="1"/>
  <c r="AH121" i="7"/>
  <c r="AG123" i="3" s="1"/>
  <c r="DM122" i="7"/>
  <c r="S122" i="7"/>
  <c r="AD124" i="3" s="1"/>
  <c r="DU122" i="7"/>
  <c r="S123" i="7"/>
  <c r="AD125" i="3" s="1"/>
  <c r="DM123" i="7"/>
  <c r="DU123" i="7"/>
  <c r="DQ124" i="7"/>
  <c r="CQ126" i="7"/>
  <c r="AU128" i="3" s="1"/>
  <c r="DM126" i="7"/>
  <c r="S126" i="7"/>
  <c r="AD128" i="3" s="1"/>
  <c r="AX128" i="7"/>
  <c r="AM130" i="3" s="1"/>
  <c r="DQ128" i="7"/>
  <c r="CQ130" i="7"/>
  <c r="AU132" i="3" s="1"/>
  <c r="S130" i="7"/>
  <c r="AD132" i="3" s="1"/>
  <c r="DM130" i="7"/>
  <c r="DE132" i="7"/>
  <c r="AW134" i="3" s="1"/>
  <c r="CC134" i="7"/>
  <c r="AQ136" i="3" s="1"/>
  <c r="DE136" i="7"/>
  <c r="AW138" i="3" s="1"/>
  <c r="CC138" i="7"/>
  <c r="AQ140" i="3" s="1"/>
  <c r="CC139" i="7"/>
  <c r="AQ141" i="3" s="1"/>
  <c r="DU139" i="7"/>
  <c r="DQ140" i="7"/>
  <c r="CQ142" i="7"/>
  <c r="AU144" i="3" s="1"/>
  <c r="DM142" i="7"/>
  <c r="S142" i="7"/>
  <c r="AD144" i="3" s="1"/>
  <c r="AX144" i="7"/>
  <c r="AM146" i="3" s="1"/>
  <c r="DQ144" i="7"/>
  <c r="DM146" i="7"/>
  <c r="S146" i="7"/>
  <c r="AD148" i="3" s="1"/>
  <c r="DU146" i="7"/>
  <c r="DM147" i="7"/>
  <c r="S147" i="7"/>
  <c r="AD149" i="3" s="1"/>
  <c r="DU147" i="7"/>
  <c r="AX148" i="7"/>
  <c r="AM150" i="3" s="1"/>
  <c r="DQ148" i="7"/>
  <c r="DM150" i="7"/>
  <c r="S150" i="7"/>
  <c r="AD152" i="3" s="1"/>
  <c r="DU150" i="7"/>
  <c r="DM151" i="7"/>
  <c r="S151" i="7"/>
  <c r="AD153" i="3" s="1"/>
  <c r="DU151" i="7"/>
  <c r="AX152" i="7"/>
  <c r="AM154" i="3" s="1"/>
  <c r="DQ152" i="7"/>
  <c r="S154" i="7"/>
  <c r="AD156" i="3" s="1"/>
  <c r="DM154" i="7"/>
  <c r="DU154" i="7"/>
  <c r="DV13" i="7"/>
  <c r="DN14" i="7"/>
  <c r="DR14" i="7"/>
  <c r="DV14" i="7"/>
  <c r="DV15" i="7"/>
  <c r="DN16" i="7"/>
  <c r="BL19" i="7"/>
  <c r="AO21" i="3" s="1"/>
  <c r="DV22" i="7"/>
  <c r="DN23" i="7"/>
  <c r="BL23" i="7"/>
  <c r="AO25" i="3" s="1"/>
  <c r="DV24" i="7"/>
  <c r="BL25" i="7"/>
  <c r="AO27" i="3" s="1"/>
  <c r="BL26" i="7"/>
  <c r="AO28" i="3" s="1"/>
  <c r="DV27" i="7"/>
  <c r="BL28" i="7"/>
  <c r="AO30" i="3" s="1"/>
  <c r="DV29" i="7"/>
  <c r="BL30" i="7"/>
  <c r="AO32" i="3" s="1"/>
  <c r="DN33" i="7"/>
  <c r="DV34" i="7"/>
  <c r="BL35" i="7"/>
  <c r="AO37" i="3" s="1"/>
  <c r="DR36" i="7"/>
  <c r="DV37" i="7"/>
  <c r="DN38" i="7"/>
  <c r="DV41" i="7"/>
  <c r="BL42" i="7"/>
  <c r="AO44" i="3" s="1"/>
  <c r="DV43" i="7"/>
  <c r="BL44" i="7"/>
  <c r="AO46" i="3" s="1"/>
  <c r="DV45" i="7"/>
  <c r="BL46" i="7"/>
  <c r="AO48" i="3" s="1"/>
  <c r="DV47" i="7"/>
  <c r="BL49" i="7"/>
  <c r="AO51" i="3" s="1"/>
  <c r="DV49" i="7"/>
  <c r="DV50" i="7"/>
  <c r="BL51" i="7"/>
  <c r="AO53" i="3" s="1"/>
  <c r="DV52" i="7"/>
  <c r="BL53" i="7"/>
  <c r="AO55" i="3" s="1"/>
  <c r="DV54" i="7"/>
  <c r="BL55" i="7"/>
  <c r="AO57" i="3" s="1"/>
  <c r="DV56" i="7"/>
  <c r="DV57" i="7"/>
  <c r="DN58" i="7"/>
  <c r="BL58" i="7"/>
  <c r="AO60" i="3" s="1"/>
  <c r="BL59" i="7"/>
  <c r="AO61" i="3" s="1"/>
  <c r="DV60" i="7"/>
  <c r="BL61" i="7"/>
  <c r="AO63" i="3" s="1"/>
  <c r="DV62" i="7"/>
  <c r="BL63" i="7"/>
  <c r="AO65" i="3" s="1"/>
  <c r="DV64" i="7"/>
  <c r="BL65" i="7"/>
  <c r="AO67" i="3" s="1"/>
  <c r="DN66" i="7"/>
  <c r="DV67" i="7"/>
  <c r="BL68" i="7"/>
  <c r="AO70" i="3" s="1"/>
  <c r="DN69" i="7"/>
  <c r="DV70" i="7"/>
  <c r="BL71" i="7"/>
  <c r="AO73" i="3" s="1"/>
  <c r="DV72" i="7"/>
  <c r="DV73" i="7"/>
  <c r="DN74" i="7"/>
  <c r="DV76" i="7"/>
  <c r="DN77" i="7"/>
  <c r="DV78" i="7"/>
  <c r="DN79" i="7"/>
  <c r="DV80" i="7"/>
  <c r="DN81" i="7"/>
  <c r="BL82" i="7"/>
  <c r="AO84" i="3" s="1"/>
  <c r="DV83" i="7"/>
  <c r="DN84" i="7"/>
  <c r="DV85" i="7"/>
  <c r="BL86" i="7"/>
  <c r="AO88" i="3" s="1"/>
  <c r="DV87" i="7"/>
  <c r="BL88" i="7"/>
  <c r="AO90" i="3" s="1"/>
  <c r="DV89" i="7"/>
  <c r="BL90" i="7"/>
  <c r="AO92" i="3" s="1"/>
  <c r="DR91" i="7"/>
  <c r="DV92" i="7"/>
  <c r="DV93" i="7"/>
  <c r="DN94" i="7"/>
  <c r="DV95" i="7"/>
  <c r="DN96" i="7"/>
  <c r="DV97" i="7"/>
  <c r="DN98" i="7"/>
  <c r="DV99" i="7"/>
  <c r="DN100" i="7"/>
  <c r="DV101" i="7"/>
  <c r="DN102" i="7"/>
  <c r="DV103" i="7"/>
  <c r="DN104" i="7"/>
  <c r="DV105" i="7"/>
  <c r="DN106" i="7"/>
  <c r="DV107" i="7"/>
  <c r="DN108" i="7"/>
  <c r="BL108" i="7"/>
  <c r="AO110" i="3" s="1"/>
  <c r="DV109" i="7"/>
  <c r="BL110" i="7"/>
  <c r="AO112" i="3" s="1"/>
  <c r="DV111" i="7"/>
  <c r="DN112" i="7"/>
  <c r="BL113" i="7"/>
  <c r="AO115" i="3" s="1"/>
  <c r="DV114" i="7"/>
  <c r="DN115" i="7"/>
  <c r="BL116" i="7"/>
  <c r="AO118" i="3" s="1"/>
  <c r="DV117" i="7"/>
  <c r="DN118" i="7"/>
  <c r="DV119" i="7"/>
  <c r="DN120" i="7"/>
  <c r="DV121" i="7"/>
  <c r="DV122" i="7"/>
  <c r="BL123" i="7"/>
  <c r="AO125" i="3" s="1"/>
  <c r="DN124" i="7"/>
  <c r="DV125" i="7"/>
  <c r="DV126" i="7"/>
  <c r="DN127" i="7"/>
  <c r="BL127" i="7"/>
  <c r="AO129" i="3" s="1"/>
  <c r="DN129" i="7"/>
  <c r="DV130" i="7"/>
  <c r="DN131" i="7"/>
  <c r="BL132" i="7"/>
  <c r="AO134" i="3" s="1"/>
  <c r="DV133" i="7"/>
  <c r="BL134" i="7"/>
  <c r="AO136" i="3" s="1"/>
  <c r="DN135" i="7"/>
  <c r="BL136" i="7"/>
  <c r="AO138" i="3" s="1"/>
  <c r="DV137" i="7"/>
  <c r="BL138" i="7"/>
  <c r="AO140" i="3" s="1"/>
  <c r="DV139" i="7"/>
  <c r="DV140" i="7"/>
  <c r="DN141" i="7"/>
  <c r="DV142" i="7"/>
  <c r="DN143" i="7"/>
  <c r="DV144" i="7"/>
  <c r="DV145" i="7"/>
  <c r="DN146" i="7"/>
  <c r="BL147" i="7"/>
  <c r="AO149" i="3" s="1"/>
  <c r="DV148" i="7"/>
  <c r="DV149" i="7"/>
  <c r="DN150" i="7"/>
  <c r="BL151" i="7"/>
  <c r="AO153" i="3" s="1"/>
  <c r="DV152" i="7"/>
  <c r="DV153" i="7"/>
  <c r="DN154" i="7"/>
  <c r="DS13" i="7"/>
  <c r="DW13" i="7"/>
  <c r="DS15" i="7"/>
  <c r="DO16" i="7"/>
  <c r="DO18" i="7"/>
  <c r="DS19" i="7"/>
  <c r="DO20" i="7"/>
  <c r="DS20" i="7"/>
  <c r="DS22" i="7"/>
  <c r="DS23" i="7"/>
  <c r="DW25" i="7"/>
  <c r="DS26" i="7"/>
  <c r="DS27" i="7"/>
  <c r="DO28" i="7"/>
  <c r="DO29" i="7"/>
  <c r="DS30" i="7"/>
  <c r="DO32" i="7"/>
  <c r="DW33" i="7"/>
  <c r="DW34" i="7"/>
  <c r="DW37" i="7"/>
  <c r="DO40" i="7"/>
  <c r="DO41" i="7"/>
  <c r="DS42" i="7"/>
  <c r="DS43" i="7"/>
  <c r="DO44" i="7"/>
  <c r="DO45" i="7"/>
  <c r="DS46" i="7"/>
  <c r="DS47" i="7"/>
  <c r="DO48" i="7"/>
  <c r="DO49" i="7"/>
  <c r="DW50" i="7"/>
  <c r="DW53" i="7"/>
  <c r="DW54" i="7"/>
  <c r="DW57" i="7"/>
  <c r="DW59" i="7"/>
  <c r="DW61" i="7"/>
  <c r="DW62" i="7"/>
  <c r="DW65" i="7"/>
  <c r="DO68" i="7"/>
  <c r="DW69" i="7"/>
  <c r="DW70" i="7"/>
  <c r="DW73" i="7"/>
  <c r="DO76" i="7"/>
  <c r="DW77" i="7"/>
  <c r="DS78" i="7"/>
  <c r="DS79" i="7"/>
  <c r="DS80" i="7"/>
  <c r="DW81" i="7"/>
  <c r="DO84" i="7"/>
  <c r="DO85" i="7"/>
  <c r="DS86" i="7"/>
  <c r="DS87" i="7"/>
  <c r="DO88" i="7"/>
  <c r="DO89" i="7"/>
  <c r="DS90" i="7"/>
  <c r="DS91" i="7"/>
  <c r="DO92" i="7"/>
  <c r="DW92" i="7"/>
  <c r="DW93" i="7"/>
  <c r="DO96" i="7"/>
  <c r="DW97" i="7"/>
  <c r="DO100" i="7"/>
  <c r="DW101" i="7"/>
  <c r="DO104" i="7"/>
  <c r="DW105" i="7"/>
  <c r="DO108" i="7"/>
  <c r="DO109" i="7"/>
  <c r="DS110" i="7"/>
  <c r="DS111" i="7"/>
  <c r="DO112" i="7"/>
  <c r="DW113" i="7"/>
  <c r="DS114" i="7"/>
  <c r="DS115" i="7"/>
  <c r="DO116" i="7"/>
  <c r="DW117" i="7"/>
  <c r="DS119" i="7"/>
  <c r="DO120" i="7"/>
  <c r="DW121" i="7"/>
  <c r="DW122" i="7"/>
  <c r="DO124" i="7"/>
  <c r="DO125" i="7"/>
  <c r="DS126" i="7"/>
  <c r="DS127" i="7"/>
  <c r="DO128" i="7"/>
  <c r="DW129" i="7"/>
  <c r="DS130" i="7"/>
  <c r="DS131" i="7"/>
  <c r="DO132" i="7"/>
  <c r="DO133" i="7"/>
  <c r="DS134" i="7"/>
  <c r="DS135" i="7"/>
  <c r="DO136" i="7"/>
  <c r="DO137" i="7"/>
  <c r="DS138" i="7"/>
  <c r="DW141" i="7"/>
  <c r="DS142" i="7"/>
  <c r="DS143" i="7"/>
  <c r="DO144" i="7"/>
  <c r="DO145" i="7"/>
  <c r="DO148" i="7"/>
  <c r="DO149" i="7"/>
  <c r="DO152" i="7"/>
  <c r="DO153" i="7"/>
  <c r="DP13" i="7"/>
  <c r="DX15" i="7"/>
  <c r="DT16" i="7"/>
  <c r="DT21" i="7"/>
  <c r="DX21" i="7"/>
  <c r="DX23" i="7"/>
  <c r="DP26" i="7"/>
  <c r="DX27" i="7"/>
  <c r="DT28" i="7"/>
  <c r="DT29" i="7"/>
  <c r="DP30" i="7"/>
  <c r="DX31" i="7"/>
  <c r="DT32" i="7"/>
  <c r="DP34" i="7"/>
  <c r="DX35" i="7"/>
  <c r="DT37" i="7"/>
  <c r="DP38" i="7"/>
  <c r="DP39" i="7"/>
  <c r="DT41" i="7"/>
  <c r="DP42" i="7"/>
  <c r="DX43" i="7"/>
  <c r="DT44" i="7"/>
  <c r="DT45" i="7"/>
  <c r="DP46" i="7"/>
  <c r="DX47" i="7"/>
  <c r="DT49" i="7"/>
  <c r="DP50" i="7"/>
  <c r="DX51" i="7"/>
  <c r="DP54" i="7"/>
  <c r="DX55" i="7"/>
  <c r="DT57" i="7"/>
  <c r="DP58" i="7"/>
  <c r="DT58" i="7"/>
  <c r="DX59" i="7"/>
  <c r="DP62" i="7"/>
  <c r="DX63" i="7"/>
  <c r="DP66" i="7"/>
  <c r="DP67" i="7"/>
  <c r="DP68" i="7"/>
  <c r="DP70" i="7"/>
  <c r="DX71" i="7"/>
  <c r="DT73" i="7"/>
  <c r="DP74" i="7"/>
  <c r="DT75" i="7"/>
  <c r="DX76" i="7"/>
  <c r="DX79" i="7"/>
  <c r="DX80" i="7"/>
  <c r="DP82" i="7"/>
  <c r="DP83" i="7"/>
  <c r="DT84" i="7"/>
  <c r="DT85" i="7"/>
  <c r="DP86" i="7"/>
  <c r="DX87" i="7"/>
  <c r="DT88" i="7"/>
  <c r="DT89" i="7"/>
  <c r="DP90" i="7"/>
  <c r="DX91" i="7"/>
  <c r="DT92" i="7"/>
  <c r="DT93" i="7"/>
  <c r="DP94" i="7"/>
  <c r="DP95" i="7"/>
  <c r="DT96" i="7"/>
  <c r="DT97" i="7"/>
  <c r="DP98" i="7"/>
  <c r="DP99" i="7"/>
  <c r="DT100" i="7"/>
  <c r="DT101" i="7"/>
  <c r="DP102" i="7"/>
  <c r="DP103" i="7"/>
  <c r="DT104" i="7"/>
  <c r="DT105" i="7"/>
  <c r="DP106" i="7"/>
  <c r="DP107" i="7"/>
  <c r="DT108" i="7"/>
  <c r="DP110" i="7"/>
  <c r="DX111" i="7"/>
  <c r="DT112" i="7"/>
  <c r="DX115" i="7"/>
  <c r="DT116" i="7"/>
  <c r="DT117" i="7"/>
  <c r="DP118" i="7"/>
  <c r="DX119" i="7"/>
  <c r="DT120" i="7"/>
  <c r="DT121" i="7"/>
  <c r="DP122" i="7"/>
  <c r="DT123" i="7"/>
  <c r="DT124" i="7"/>
  <c r="DT125" i="7"/>
  <c r="DX127" i="7"/>
  <c r="DT128" i="7"/>
  <c r="DX131" i="7"/>
  <c r="DT132" i="7"/>
  <c r="DT133" i="7"/>
  <c r="DP134" i="7"/>
  <c r="DX135" i="7"/>
  <c r="DT136" i="7"/>
  <c r="DT137" i="7"/>
  <c r="DP138" i="7"/>
  <c r="DP139" i="7"/>
  <c r="DX143" i="7"/>
  <c r="DX144" i="7"/>
  <c r="DT145" i="7"/>
  <c r="DP146" i="7"/>
  <c r="DX147" i="7"/>
  <c r="DX148" i="7"/>
  <c r="DT149" i="7"/>
  <c r="DP150" i="7"/>
  <c r="DX151" i="7"/>
  <c r="DX152" i="7"/>
  <c r="DT153" i="7"/>
  <c r="DP154" i="7"/>
  <c r="C149" i="7"/>
  <c r="A149" i="7"/>
  <c r="E149" i="7"/>
  <c r="DG149" i="7"/>
  <c r="DK149" i="7"/>
  <c r="CR149" i="7"/>
  <c r="CD149" i="7"/>
  <c r="AY149" i="7"/>
  <c r="AJ149" i="7"/>
  <c r="DJ149" i="7"/>
  <c r="AK149" i="7"/>
  <c r="T149" i="7"/>
  <c r="DF149" i="7"/>
  <c r="DL149" i="7"/>
  <c r="DI149" i="7"/>
  <c r="BM149" i="7"/>
  <c r="U149" i="7"/>
  <c r="DH149" i="7"/>
  <c r="AI149" i="7"/>
  <c r="C141" i="7"/>
  <c r="A141" i="7"/>
  <c r="E141" i="7"/>
  <c r="DH141" i="7"/>
  <c r="DI141" i="7"/>
  <c r="DK141" i="7"/>
  <c r="DL141" i="7"/>
  <c r="T141" i="7"/>
  <c r="CR141" i="7"/>
  <c r="DG141" i="7"/>
  <c r="DJ141" i="7"/>
  <c r="AK141" i="7"/>
  <c r="CD141" i="7"/>
  <c r="AY141" i="7"/>
  <c r="BM141" i="7"/>
  <c r="DF141" i="7"/>
  <c r="U141" i="7"/>
  <c r="AJ141" i="7"/>
  <c r="AI141" i="7"/>
  <c r="C133" i="7"/>
  <c r="A133" i="7"/>
  <c r="E133" i="7"/>
  <c r="BM133" i="7"/>
  <c r="DF133" i="7"/>
  <c r="AJ133" i="7"/>
  <c r="DH133" i="7"/>
  <c r="CR133" i="7"/>
  <c r="DL133" i="7"/>
  <c r="DK133" i="7"/>
  <c r="T133" i="7"/>
  <c r="DG133" i="7"/>
  <c r="DJ133" i="7"/>
  <c r="CD133" i="7"/>
  <c r="AI133" i="7"/>
  <c r="AK133" i="7"/>
  <c r="DI133" i="7"/>
  <c r="U133" i="7"/>
  <c r="AY133" i="7"/>
  <c r="C125" i="7"/>
  <c r="A125" i="7"/>
  <c r="E125" i="7"/>
  <c r="BM125" i="7"/>
  <c r="DH125" i="7"/>
  <c r="DG125" i="7"/>
  <c r="DJ125" i="7"/>
  <c r="DI125" i="7"/>
  <c r="DL125" i="7"/>
  <c r="CR125" i="7"/>
  <c r="CD125" i="7"/>
  <c r="T125" i="7"/>
  <c r="DF125" i="7"/>
  <c r="DK125" i="7"/>
  <c r="AJ125" i="7"/>
  <c r="AY125" i="7"/>
  <c r="AK125" i="7"/>
  <c r="U125" i="7"/>
  <c r="AI125" i="7"/>
  <c r="C117" i="7"/>
  <c r="A117" i="7"/>
  <c r="E117" i="7"/>
  <c r="DI117" i="7"/>
  <c r="DG117" i="7"/>
  <c r="T117" i="7"/>
  <c r="BM117" i="7"/>
  <c r="DL117" i="7"/>
  <c r="AJ117" i="7"/>
  <c r="DJ117" i="7"/>
  <c r="DH117" i="7"/>
  <c r="DF117" i="7"/>
  <c r="DK117" i="7"/>
  <c r="CR117" i="7"/>
  <c r="CD117" i="7"/>
  <c r="U117" i="7"/>
  <c r="AI117" i="7"/>
  <c r="AK117" i="7"/>
  <c r="AY117" i="7"/>
  <c r="E109" i="7"/>
  <c r="AY109" i="7"/>
  <c r="DH109" i="7"/>
  <c r="DJ109" i="7"/>
  <c r="BM109" i="7"/>
  <c r="DF109" i="7"/>
  <c r="AI109" i="7"/>
  <c r="DK109" i="7"/>
  <c r="AJ109" i="7"/>
  <c r="DG109" i="7"/>
  <c r="C109" i="7"/>
  <c r="DI109" i="7"/>
  <c r="CD109" i="7"/>
  <c r="U109" i="7"/>
  <c r="CR109" i="7"/>
  <c r="AK109" i="7"/>
  <c r="T109" i="7"/>
  <c r="A109" i="7"/>
  <c r="DL109" i="7"/>
  <c r="A101" i="7"/>
  <c r="BM101" i="7"/>
  <c r="DH101" i="7"/>
  <c r="DK101" i="7"/>
  <c r="DI101" i="7"/>
  <c r="U101" i="7"/>
  <c r="DG101" i="7"/>
  <c r="AY101" i="7"/>
  <c r="CD101" i="7"/>
  <c r="DL101" i="7"/>
  <c r="AJ101" i="7"/>
  <c r="AK101" i="7"/>
  <c r="CR101" i="7"/>
  <c r="DJ101" i="7"/>
  <c r="T101" i="7"/>
  <c r="DF101" i="7"/>
  <c r="AI101" i="7"/>
  <c r="C101" i="7"/>
  <c r="E101" i="7"/>
  <c r="A93" i="7"/>
  <c r="CD93" i="7"/>
  <c r="DG93" i="7"/>
  <c r="DK93" i="7"/>
  <c r="AY93" i="7"/>
  <c r="U93" i="7"/>
  <c r="AJ93" i="7"/>
  <c r="DL93" i="7"/>
  <c r="AI93" i="7"/>
  <c r="T93" i="7"/>
  <c r="DH93" i="7"/>
  <c r="C93" i="7"/>
  <c r="DJ93" i="7"/>
  <c r="AK93" i="7"/>
  <c r="DI93" i="7"/>
  <c r="CR93" i="7"/>
  <c r="DF93" i="7"/>
  <c r="BM93" i="7"/>
  <c r="E93" i="7"/>
  <c r="C85" i="7"/>
  <c r="AJ85" i="7"/>
  <c r="A85" i="7"/>
  <c r="AY85" i="7"/>
  <c r="U85" i="7"/>
  <c r="AK85" i="7"/>
  <c r="DI85" i="7"/>
  <c r="DL85" i="7"/>
  <c r="DJ85" i="7"/>
  <c r="DF85" i="7"/>
  <c r="CR85" i="7"/>
  <c r="AI85" i="7"/>
  <c r="CD85" i="7"/>
  <c r="BM85" i="7"/>
  <c r="E85" i="7"/>
  <c r="T85" i="7"/>
  <c r="DK85" i="7"/>
  <c r="DH85" i="7"/>
  <c r="DG85" i="7"/>
  <c r="C81" i="7"/>
  <c r="DK81" i="7"/>
  <c r="DG81" i="7"/>
  <c r="DI81" i="7"/>
  <c r="DJ81" i="7"/>
  <c r="DL81" i="7"/>
  <c r="AI81" i="7"/>
  <c r="CR81" i="7"/>
  <c r="DF81" i="7"/>
  <c r="DH81" i="7"/>
  <c r="AY81" i="7"/>
  <c r="CD81" i="7"/>
  <c r="U81" i="7"/>
  <c r="BM81" i="7"/>
  <c r="E81" i="7"/>
  <c r="A81" i="7"/>
  <c r="AK81" i="7"/>
  <c r="AJ81" i="7"/>
  <c r="T81" i="7"/>
  <c r="E73" i="7"/>
  <c r="DG73" i="7"/>
  <c r="DL73" i="7"/>
  <c r="U73" i="7"/>
  <c r="CD73" i="7"/>
  <c r="BM73" i="7"/>
  <c r="AY73" i="7"/>
  <c r="A73" i="7"/>
  <c r="AK73" i="7"/>
  <c r="CR73" i="7"/>
  <c r="DK73" i="7"/>
  <c r="C73" i="7"/>
  <c r="T73" i="7"/>
  <c r="DJ73" i="7"/>
  <c r="AI73" i="7"/>
  <c r="DI73" i="7"/>
  <c r="DH73" i="7"/>
  <c r="DF73" i="7"/>
  <c r="AJ73" i="7"/>
  <c r="E65" i="7"/>
  <c r="DH65" i="7"/>
  <c r="DL65" i="7"/>
  <c r="AK65" i="7"/>
  <c r="AJ65" i="7"/>
  <c r="CR65" i="7"/>
  <c r="DG65" i="7"/>
  <c r="C65" i="7"/>
  <c r="DK65" i="7"/>
  <c r="AY65" i="7"/>
  <c r="T65" i="7"/>
  <c r="DI65" i="7"/>
  <c r="U65" i="7"/>
  <c r="CD65" i="7"/>
  <c r="BM65" i="7"/>
  <c r="A65" i="7"/>
  <c r="DF65" i="7"/>
  <c r="DJ65" i="7"/>
  <c r="AI65" i="7"/>
  <c r="T53" i="7"/>
  <c r="AK53" i="7"/>
  <c r="AI53" i="7"/>
  <c r="E53" i="7"/>
  <c r="DG53" i="7"/>
  <c r="A53" i="7"/>
  <c r="DL53" i="7"/>
  <c r="DI53" i="7"/>
  <c r="AY53" i="7"/>
  <c r="CR53" i="7"/>
  <c r="BM53" i="7"/>
  <c r="DH53" i="7"/>
  <c r="U53" i="7"/>
  <c r="C53" i="7"/>
  <c r="DK53" i="7"/>
  <c r="AJ53" i="7"/>
  <c r="DJ53" i="7"/>
  <c r="DF53" i="7"/>
  <c r="CD53" i="7"/>
  <c r="A45" i="7"/>
  <c r="DF45" i="7"/>
  <c r="DI45" i="7"/>
  <c r="DJ45" i="7"/>
  <c r="AJ45" i="7"/>
  <c r="AI45" i="7"/>
  <c r="DL45" i="7"/>
  <c r="DK45" i="7"/>
  <c r="DH45" i="7"/>
  <c r="DG45" i="7"/>
  <c r="CR45" i="7"/>
  <c r="CD45" i="7"/>
  <c r="BM45" i="7"/>
  <c r="AY45" i="7"/>
  <c r="AK45" i="7"/>
  <c r="U45" i="7"/>
  <c r="E45" i="7"/>
  <c r="T45" i="7"/>
  <c r="C45" i="7"/>
  <c r="E37" i="7"/>
  <c r="DF37" i="7"/>
  <c r="DH37" i="7"/>
  <c r="DJ37" i="7"/>
  <c r="DK37" i="7"/>
  <c r="U37" i="7"/>
  <c r="AK37" i="7"/>
  <c r="DL37" i="7"/>
  <c r="CD37" i="7"/>
  <c r="C37" i="7"/>
  <c r="AJ37" i="7"/>
  <c r="AI37" i="7"/>
  <c r="DG37" i="7"/>
  <c r="DI37" i="7"/>
  <c r="BM37" i="7"/>
  <c r="T37" i="7"/>
  <c r="CR37" i="7"/>
  <c r="AY37" i="7"/>
  <c r="A37" i="7"/>
  <c r="T29" i="7"/>
  <c r="DJ29" i="7"/>
  <c r="DF29" i="7"/>
  <c r="DH29" i="7"/>
  <c r="AY29" i="7"/>
  <c r="DL29" i="7"/>
  <c r="BM29" i="7"/>
  <c r="CR29" i="7"/>
  <c r="DK29" i="7"/>
  <c r="DG29" i="7"/>
  <c r="C29" i="7"/>
  <c r="DI29" i="7"/>
  <c r="AI29" i="7"/>
  <c r="AK29" i="7"/>
  <c r="U29" i="7"/>
  <c r="CD29" i="7"/>
  <c r="E29" i="7"/>
  <c r="AJ29" i="7"/>
  <c r="A29" i="7"/>
  <c r="A21" i="7"/>
  <c r="DI21" i="7"/>
  <c r="DG21" i="7"/>
  <c r="AI21" i="7"/>
  <c r="T21" i="7"/>
  <c r="CR21" i="7"/>
  <c r="DK21" i="7"/>
  <c r="AJ21" i="7"/>
  <c r="BM21" i="7"/>
  <c r="CD21" i="7"/>
  <c r="AY21" i="7"/>
  <c r="DJ21" i="7"/>
  <c r="DL21" i="7"/>
  <c r="DF21" i="7"/>
  <c r="DH21" i="7"/>
  <c r="C21" i="7"/>
  <c r="U21" i="7"/>
  <c r="E21" i="7"/>
  <c r="AK21" i="7"/>
  <c r="DM13" i="7"/>
  <c r="S13" i="7"/>
  <c r="AD15" i="3" s="1"/>
  <c r="DQ15" i="7"/>
  <c r="DU18" i="7"/>
  <c r="CQ19" i="7"/>
  <c r="DU19" i="7"/>
  <c r="AH20" i="7"/>
  <c r="AG22" i="3" s="1"/>
  <c r="CQ21" i="7"/>
  <c r="DM21" i="7"/>
  <c r="S21" i="7"/>
  <c r="AD23" i="3" s="1"/>
  <c r="CC22" i="7"/>
  <c r="DU22" i="7"/>
  <c r="AH24" i="7"/>
  <c r="AG26" i="3" s="1"/>
  <c r="CC25" i="7"/>
  <c r="DM26" i="7"/>
  <c r="S26" i="7"/>
  <c r="AD28" i="3" s="1"/>
  <c r="DU26" i="7"/>
  <c r="DQ27" i="7"/>
  <c r="AX28" i="7"/>
  <c r="CQ28" i="7"/>
  <c r="DQ28" i="7"/>
  <c r="CQ29" i="7"/>
  <c r="S29" i="7"/>
  <c r="AD31" i="3" s="1"/>
  <c r="DM29" i="7"/>
  <c r="DU29" i="7"/>
  <c r="S30" i="7"/>
  <c r="AD32" i="3" s="1"/>
  <c r="DM30" i="7"/>
  <c r="DU30" i="7"/>
  <c r="S33" i="7"/>
  <c r="AD35" i="3" s="1"/>
  <c r="DM33" i="7"/>
  <c r="DU33" i="7"/>
  <c r="DM37" i="7"/>
  <c r="S37" i="7"/>
  <c r="AD39" i="3" s="1"/>
  <c r="DQ39" i="7"/>
  <c r="DM41" i="7"/>
  <c r="S41" i="7"/>
  <c r="AD43" i="3" s="1"/>
  <c r="DU41" i="7"/>
  <c r="DM42" i="7"/>
  <c r="S42" i="7"/>
  <c r="AD44" i="3" s="1"/>
  <c r="DU42" i="7"/>
  <c r="DQ43" i="7"/>
  <c r="DQ44" i="7"/>
  <c r="DM45" i="7"/>
  <c r="S45" i="7"/>
  <c r="AD47" i="3" s="1"/>
  <c r="DU45" i="7"/>
  <c r="DM46" i="7"/>
  <c r="S46" i="7"/>
  <c r="AD48" i="3" s="1"/>
  <c r="DQ47" i="7"/>
  <c r="DQ48" i="7"/>
  <c r="AH49" i="7"/>
  <c r="AG51" i="3" s="1"/>
  <c r="CC54" i="7"/>
  <c r="DM57" i="7"/>
  <c r="S57" i="7"/>
  <c r="AD59" i="3" s="1"/>
  <c r="DQ67" i="7"/>
  <c r="CQ68" i="7"/>
  <c r="DQ68" i="7"/>
  <c r="CQ69" i="7"/>
  <c r="DM69" i="7"/>
  <c r="S69" i="7"/>
  <c r="AD71" i="3" s="1"/>
  <c r="DU69" i="7"/>
  <c r="CC70" i="7"/>
  <c r="DE71" i="7"/>
  <c r="AW73" i="3" s="1"/>
  <c r="DE72" i="7"/>
  <c r="AW74" i="3" s="1"/>
  <c r="AH72" i="7"/>
  <c r="AG74" i="3" s="1"/>
  <c r="CQ73" i="7"/>
  <c r="S73" i="7"/>
  <c r="AD75" i="3" s="1"/>
  <c r="DM73" i="7"/>
  <c r="CC74" i="7"/>
  <c r="AX75" i="7"/>
  <c r="DQ75" i="7"/>
  <c r="DE76" i="7"/>
  <c r="AW78" i="3" s="1"/>
  <c r="AH76" i="7"/>
  <c r="AG78" i="3" s="1"/>
  <c r="CQ77" i="7"/>
  <c r="S77" i="7"/>
  <c r="AD79" i="3" s="1"/>
  <c r="DM77" i="7"/>
  <c r="DU77" i="7"/>
  <c r="CC78" i="7"/>
  <c r="DU78" i="7"/>
  <c r="AX79" i="7"/>
  <c r="DQ79" i="7"/>
  <c r="DE80" i="7"/>
  <c r="AW82" i="3" s="1"/>
  <c r="AH80" i="7"/>
  <c r="AG82" i="3" s="1"/>
  <c r="CQ81" i="7"/>
  <c r="S81" i="7"/>
  <c r="AD83" i="3" s="1"/>
  <c r="DM81" i="7"/>
  <c r="DU81" i="7"/>
  <c r="DM82" i="7"/>
  <c r="S82" i="7"/>
  <c r="AD84" i="3" s="1"/>
  <c r="DQ83" i="7"/>
  <c r="CQ85" i="7"/>
  <c r="DM85" i="7"/>
  <c r="S85" i="7"/>
  <c r="AD87" i="3" s="1"/>
  <c r="DU85" i="7"/>
  <c r="DM86" i="7"/>
  <c r="S86" i="7"/>
  <c r="AD88" i="3" s="1"/>
  <c r="DU86" i="7"/>
  <c r="DQ87" i="7"/>
  <c r="AX88" i="7"/>
  <c r="CQ88" i="7"/>
  <c r="DQ88" i="7"/>
  <c r="CQ89" i="7"/>
  <c r="DM89" i="7"/>
  <c r="S89" i="7"/>
  <c r="AD91" i="3" s="1"/>
  <c r="DU89" i="7"/>
  <c r="DM90" i="7"/>
  <c r="S90" i="7"/>
  <c r="AD92" i="3" s="1"/>
  <c r="DU90" i="7"/>
  <c r="DQ91" i="7"/>
  <c r="DM93" i="7"/>
  <c r="S93" i="7"/>
  <c r="AD95" i="3" s="1"/>
  <c r="DQ95" i="7"/>
  <c r="CQ97" i="7"/>
  <c r="S97" i="7"/>
  <c r="AD99" i="3" s="1"/>
  <c r="DM97" i="7"/>
  <c r="DQ99" i="7"/>
  <c r="S101" i="7"/>
  <c r="AD103" i="3" s="1"/>
  <c r="DM101" i="7"/>
  <c r="DQ103" i="7"/>
  <c r="S105" i="7"/>
  <c r="AD107" i="3" s="1"/>
  <c r="DM105" i="7"/>
  <c r="DQ107" i="7"/>
  <c r="S109" i="7"/>
  <c r="AD111" i="3" s="1"/>
  <c r="DM109" i="7"/>
  <c r="DQ111" i="7"/>
  <c r="DU114" i="7"/>
  <c r="DQ115" i="7"/>
  <c r="CQ116" i="7"/>
  <c r="AU118" i="3" s="1"/>
  <c r="DQ116" i="7"/>
  <c r="DM117" i="7"/>
  <c r="S117" i="7"/>
  <c r="AD119" i="3" s="1"/>
  <c r="DQ118" i="7"/>
  <c r="DQ119" i="7"/>
  <c r="S120" i="7"/>
  <c r="AD122" i="3" s="1"/>
  <c r="DM120" i="7"/>
  <c r="DU120" i="7"/>
  <c r="DM121" i="7"/>
  <c r="S121" i="7"/>
  <c r="AD123" i="3" s="1"/>
  <c r="DM125" i="7"/>
  <c r="S125" i="7"/>
  <c r="AD127" i="3" s="1"/>
  <c r="DU125" i="7"/>
  <c r="DU126" i="7"/>
  <c r="DQ127" i="7"/>
  <c r="DM129" i="7"/>
  <c r="S129" i="7"/>
  <c r="AD131" i="3" s="1"/>
  <c r="DU129" i="7"/>
  <c r="DU130" i="7"/>
  <c r="DQ131" i="7"/>
  <c r="DQ132" i="7"/>
  <c r="S133" i="7"/>
  <c r="AD135" i="3" s="1"/>
  <c r="DM133" i="7"/>
  <c r="DU133" i="7"/>
  <c r="S134" i="7"/>
  <c r="AD136" i="3" s="1"/>
  <c r="DM134" i="7"/>
  <c r="DU134" i="7"/>
  <c r="DQ135" i="7"/>
  <c r="DQ136" i="7"/>
  <c r="DM137" i="7"/>
  <c r="S137" i="7"/>
  <c r="AD139" i="3" s="1"/>
  <c r="DU137" i="7"/>
  <c r="DM138" i="7"/>
  <c r="S138" i="7"/>
  <c r="AD140" i="3" s="1"/>
  <c r="DQ139" i="7"/>
  <c r="DM141" i="7"/>
  <c r="S141" i="7"/>
  <c r="AD143" i="3" s="1"/>
  <c r="DU141" i="7"/>
  <c r="DU142" i="7"/>
  <c r="DQ143" i="7"/>
  <c r="DM145" i="7"/>
  <c r="S145" i="7"/>
  <c r="AD147" i="3" s="1"/>
  <c r="DU145" i="7"/>
  <c r="AH148" i="7"/>
  <c r="AG150" i="3" s="1"/>
  <c r="DM149" i="7"/>
  <c r="S149" i="7"/>
  <c r="AD151" i="3" s="1"/>
  <c r="DU149" i="7"/>
  <c r="DM153" i="7"/>
  <c r="S153" i="7"/>
  <c r="AD155" i="3" s="1"/>
  <c r="DU153" i="7"/>
  <c r="DR13" i="7"/>
  <c r="BL14" i="7"/>
  <c r="AO16" i="3" s="1"/>
  <c r="DR18" i="7"/>
  <c r="DV18" i="7"/>
  <c r="DV19" i="7"/>
  <c r="DR20" i="7"/>
  <c r="BL21" i="7"/>
  <c r="AO23" i="3" s="1"/>
  <c r="DV21" i="7"/>
  <c r="DR22" i="7"/>
  <c r="DR24" i="7"/>
  <c r="DV25" i="7"/>
  <c r="DV26" i="7"/>
  <c r="DR27" i="7"/>
  <c r="DV28" i="7"/>
  <c r="DR29" i="7"/>
  <c r="DV30" i="7"/>
  <c r="DN31" i="7"/>
  <c r="DR31" i="7"/>
  <c r="DV31" i="7"/>
  <c r="DV32" i="7"/>
  <c r="DV33" i="7"/>
  <c r="DR34" i="7"/>
  <c r="DV35" i="7"/>
  <c r="BL36" i="7"/>
  <c r="AO38" i="3" s="1"/>
  <c r="DR37" i="7"/>
  <c r="DV38" i="7"/>
  <c r="DR39" i="7"/>
  <c r="BL40" i="7"/>
  <c r="AO42" i="3" s="1"/>
  <c r="DV40" i="7"/>
  <c r="DR41" i="7"/>
  <c r="DV42" i="7"/>
  <c r="DR43" i="7"/>
  <c r="DV44" i="7"/>
  <c r="DR45" i="7"/>
  <c r="DV46" i="7"/>
  <c r="DR47" i="7"/>
  <c r="DV48" i="7"/>
  <c r="DR50" i="7"/>
  <c r="DV51" i="7"/>
  <c r="DR52" i="7"/>
  <c r="DV53" i="7"/>
  <c r="DR54" i="7"/>
  <c r="DV55" i="7"/>
  <c r="DR56" i="7"/>
  <c r="DR57" i="7"/>
  <c r="DR60" i="7"/>
  <c r="DV61" i="7"/>
  <c r="DR62" i="7"/>
  <c r="DV63" i="7"/>
  <c r="DR64" i="7"/>
  <c r="DV65" i="7"/>
  <c r="DR67" i="7"/>
  <c r="DV68" i="7"/>
  <c r="DR70" i="7"/>
  <c r="DV71" i="7"/>
  <c r="DR72" i="7"/>
  <c r="DR73" i="7"/>
  <c r="DR76" i="7"/>
  <c r="DV77" i="7"/>
  <c r="DR78" i="7"/>
  <c r="DV79" i="7"/>
  <c r="DR80" i="7"/>
  <c r="DV81" i="7"/>
  <c r="DV82" i="7"/>
  <c r="DR83" i="7"/>
  <c r="DV84" i="7"/>
  <c r="DR85" i="7"/>
  <c r="DV86" i="7"/>
  <c r="DR87" i="7"/>
  <c r="DV88" i="7"/>
  <c r="DR89" i="7"/>
  <c r="DV90" i="7"/>
  <c r="BL91" i="7"/>
  <c r="AO93" i="3" s="1"/>
  <c r="DR92" i="7"/>
  <c r="DR93" i="7"/>
  <c r="DR95" i="7"/>
  <c r="DR97" i="7"/>
  <c r="DR99" i="7"/>
  <c r="DR101" i="7"/>
  <c r="DR103" i="7"/>
  <c r="DR105" i="7"/>
  <c r="DR107" i="7"/>
  <c r="DR109" i="7"/>
  <c r="DV110" i="7"/>
  <c r="DR111" i="7"/>
  <c r="DV112" i="7"/>
  <c r="DV113" i="7"/>
  <c r="DR114" i="7"/>
  <c r="DV115" i="7"/>
  <c r="DV116" i="7"/>
  <c r="DR117" i="7"/>
  <c r="DV118" i="7"/>
  <c r="DR119" i="7"/>
  <c r="DV120" i="7"/>
  <c r="DR121" i="7"/>
  <c r="DR122" i="7"/>
  <c r="DV123" i="7"/>
  <c r="DV124" i="7"/>
  <c r="DR125" i="7"/>
  <c r="DR126" i="7"/>
  <c r="DV128" i="7"/>
  <c r="DV129" i="7"/>
  <c r="DR130" i="7"/>
  <c r="DV131" i="7"/>
  <c r="DV132" i="7"/>
  <c r="DR133" i="7"/>
  <c r="DV134" i="7"/>
  <c r="DV136" i="7"/>
  <c r="DR137" i="7"/>
  <c r="DV138" i="7"/>
  <c r="DR139" i="7"/>
  <c r="DR140" i="7"/>
  <c r="DR142" i="7"/>
  <c r="DR144" i="7"/>
  <c r="DR145" i="7"/>
  <c r="DV147" i="7"/>
  <c r="DR148" i="7"/>
  <c r="DR149" i="7"/>
  <c r="DV150" i="7"/>
  <c r="DV151" i="7"/>
  <c r="DR152" i="7"/>
  <c r="DR153" i="7"/>
  <c r="DO13" i="7"/>
  <c r="DS14" i="7"/>
  <c r="DO15" i="7"/>
  <c r="DW16" i="7"/>
  <c r="DO19" i="7"/>
  <c r="DS21" i="7"/>
  <c r="DO23" i="7"/>
  <c r="DO24" i="7"/>
  <c r="DS25" i="7"/>
  <c r="DW28" i="7"/>
  <c r="DW29" i="7"/>
  <c r="DS31" i="7"/>
  <c r="DW32" i="7"/>
  <c r="DS34" i="7"/>
  <c r="DO35" i="7"/>
  <c r="DO36" i="7"/>
  <c r="DS37" i="7"/>
  <c r="DS38" i="7"/>
  <c r="DO39" i="7"/>
  <c r="DS39" i="7"/>
  <c r="DW40" i="7"/>
  <c r="DW41" i="7"/>
  <c r="DW44" i="7"/>
  <c r="DW45" i="7"/>
  <c r="DW48" i="7"/>
  <c r="DS50" i="7"/>
  <c r="DO51" i="7"/>
  <c r="DO52" i="7"/>
  <c r="DS53" i="7"/>
  <c r="DS54" i="7"/>
  <c r="DO55" i="7"/>
  <c r="DO56" i="7"/>
  <c r="DS57" i="7"/>
  <c r="DS58" i="7"/>
  <c r="DO59" i="7"/>
  <c r="DO60" i="7"/>
  <c r="DS61" i="7"/>
  <c r="DS62" i="7"/>
  <c r="DO63" i="7"/>
  <c r="DO64" i="7"/>
  <c r="DS65" i="7"/>
  <c r="DS66" i="7"/>
  <c r="DO67" i="7"/>
  <c r="DW68" i="7"/>
  <c r="DS70" i="7"/>
  <c r="DO71" i="7"/>
  <c r="DO72" i="7"/>
  <c r="DS73" i="7"/>
  <c r="DS74" i="7"/>
  <c r="DO75" i="7"/>
  <c r="DW76" i="7"/>
  <c r="DO79" i="7"/>
  <c r="DS82" i="7"/>
  <c r="DO83" i="7"/>
  <c r="DW84" i="7"/>
  <c r="DW85" i="7"/>
  <c r="DW88" i="7"/>
  <c r="DW89" i="7"/>
  <c r="DS92" i="7"/>
  <c r="DS93" i="7"/>
  <c r="DS94" i="7"/>
  <c r="DO95" i="7"/>
  <c r="DW96" i="7"/>
  <c r="DS97" i="7"/>
  <c r="DS98" i="7"/>
  <c r="DO99" i="7"/>
  <c r="DW100" i="7"/>
  <c r="DS101" i="7"/>
  <c r="DS102" i="7"/>
  <c r="DO103" i="7"/>
  <c r="DW104" i="7"/>
  <c r="DS105" i="7"/>
  <c r="DS106" i="7"/>
  <c r="DO107" i="7"/>
  <c r="DW108" i="7"/>
  <c r="DS109" i="7"/>
  <c r="DW112" i="7"/>
  <c r="DS113" i="7"/>
  <c r="DO115" i="7"/>
  <c r="DW116" i="7"/>
  <c r="DS117" i="7"/>
  <c r="DS118" i="7"/>
  <c r="DW120" i="7"/>
  <c r="DS121" i="7"/>
  <c r="DO123" i="7"/>
  <c r="DW124" i="7"/>
  <c r="DO127" i="7"/>
  <c r="DW128" i="7"/>
  <c r="DO131" i="7"/>
  <c r="DW132" i="7"/>
  <c r="DO135" i="7"/>
  <c r="DW136" i="7"/>
  <c r="DW137" i="7"/>
  <c r="DO139" i="7"/>
  <c r="DO140" i="7"/>
  <c r="DO143" i="7"/>
  <c r="DW144" i="7"/>
  <c r="DW145" i="7"/>
  <c r="DS146" i="7"/>
  <c r="DO147" i="7"/>
  <c r="DW148" i="7"/>
  <c r="DW149" i="7"/>
  <c r="DS150" i="7"/>
  <c r="DO151" i="7"/>
  <c r="DW152" i="7"/>
  <c r="DW153" i="7"/>
  <c r="DS154" i="7"/>
  <c r="DX14" i="7"/>
  <c r="DT15" i="7"/>
  <c r="DX19" i="7"/>
  <c r="DT20" i="7"/>
  <c r="DP22" i="7"/>
  <c r="DT24" i="7"/>
  <c r="DP25" i="7"/>
  <c r="DX26" i="7"/>
  <c r="DP29" i="7"/>
  <c r="DX30" i="7"/>
  <c r="DP33" i="7"/>
  <c r="DX34" i="7"/>
  <c r="DT35" i="7"/>
  <c r="DT36" i="7"/>
  <c r="DX38" i="7"/>
  <c r="DX39" i="7"/>
  <c r="DP40" i="7"/>
  <c r="DP41" i="7"/>
  <c r="DX42" i="7"/>
  <c r="DP45" i="7"/>
  <c r="DX46" i="7"/>
  <c r="DT48" i="7"/>
  <c r="DP49" i="7"/>
  <c r="DX50" i="7"/>
  <c r="DT51" i="7"/>
  <c r="DT52" i="7"/>
  <c r="DP53" i="7"/>
  <c r="DX54" i="7"/>
  <c r="DT55" i="7"/>
  <c r="DT56" i="7"/>
  <c r="DX58" i="7"/>
  <c r="DT60" i="7"/>
  <c r="DP61" i="7"/>
  <c r="DX62" i="7"/>
  <c r="DT63" i="7"/>
  <c r="DT64" i="7"/>
  <c r="DP65" i="7"/>
  <c r="DX66" i="7"/>
  <c r="DP69" i="7"/>
  <c r="DX70" i="7"/>
  <c r="DT71" i="7"/>
  <c r="DT72" i="7"/>
  <c r="DX74" i="7"/>
  <c r="DP77" i="7"/>
  <c r="DT79" i="7"/>
  <c r="DP81" i="7"/>
  <c r="DX82" i="7"/>
  <c r="DX83" i="7"/>
  <c r="DP85" i="7"/>
  <c r="DX86" i="7"/>
  <c r="DP89" i="7"/>
  <c r="DX90" i="7"/>
  <c r="DP92" i="7"/>
  <c r="DX94" i="7"/>
  <c r="DX95" i="7"/>
  <c r="DX98" i="7"/>
  <c r="DX99" i="7"/>
  <c r="DX102" i="7"/>
  <c r="DX103" i="7"/>
  <c r="DX106" i="7"/>
  <c r="DX107" i="7"/>
  <c r="DT109" i="7"/>
  <c r="DX110" i="7"/>
  <c r="DP113" i="7"/>
  <c r="DP114" i="7"/>
  <c r="DT115" i="7"/>
  <c r="DX118" i="7"/>
  <c r="DX122" i="7"/>
  <c r="DP125" i="7"/>
  <c r="DP126" i="7"/>
  <c r="DT127" i="7"/>
  <c r="DP129" i="7"/>
  <c r="DT131" i="7"/>
  <c r="DP133" i="7"/>
  <c r="DX134" i="7"/>
  <c r="DT135" i="7"/>
  <c r="DP137" i="7"/>
  <c r="DX138" i="7"/>
  <c r="DT140" i="7"/>
  <c r="DP141" i="7"/>
  <c r="DT143" i="7"/>
  <c r="DP145" i="7"/>
  <c r="DX146" i="7"/>
  <c r="DT147" i="7"/>
  <c r="DP149" i="7"/>
  <c r="DX150" i="7"/>
  <c r="DT151" i="7"/>
  <c r="DP153" i="7"/>
  <c r="DX154" i="7"/>
  <c r="E10" i="7"/>
  <c r="E9" i="7"/>
  <c r="E11" i="7"/>
  <c r="AW63" i="3"/>
  <c r="BE212" i="3"/>
  <c r="BH212" i="3" s="1"/>
  <c r="D210" i="7" s="1"/>
  <c r="BE208" i="3"/>
  <c r="BH208" i="3" s="1"/>
  <c r="D206" i="7" s="1"/>
  <c r="BE211" i="3"/>
  <c r="BH211" i="3" s="1"/>
  <c r="D209" i="7" s="1"/>
  <c r="BE207" i="3"/>
  <c r="BH207" i="3" s="1"/>
  <c r="D205" i="7" s="1"/>
  <c r="BE214" i="3"/>
  <c r="BH214" i="3" s="1"/>
  <c r="BE210" i="3"/>
  <c r="BH210" i="3" s="1"/>
  <c r="D208" i="7" s="1"/>
  <c r="BE213" i="3"/>
  <c r="BH213" i="3" s="1"/>
  <c r="BE209" i="3"/>
  <c r="BH209" i="3" s="1"/>
  <c r="D207" i="7" s="1"/>
  <c r="BE215" i="3"/>
  <c r="BH215" i="3" s="1"/>
  <c r="T9" i="8"/>
  <c r="DK7" i="7"/>
  <c r="DL7" i="7"/>
  <c r="P9" i="8"/>
  <c r="DK10" i="7"/>
  <c r="DL10" i="7"/>
  <c r="DK6" i="7"/>
  <c r="DL6" i="7"/>
  <c r="DK5" i="7"/>
  <c r="DL5" i="7"/>
  <c r="DL9" i="7"/>
  <c r="DK9" i="7"/>
  <c r="DK8" i="7"/>
  <c r="DL8" i="7"/>
  <c r="DK12" i="7"/>
  <c r="DL12" i="7"/>
  <c r="DL11" i="7"/>
  <c r="DK11" i="7"/>
  <c r="A11" i="7"/>
  <c r="A12" i="7"/>
  <c r="AD41" i="3"/>
  <c r="AD70" i="3"/>
  <c r="A10" i="7"/>
  <c r="A9" i="7"/>
  <c r="A8" i="7"/>
  <c r="A7" i="7"/>
  <c r="A6" i="7"/>
  <c r="A5" i="7"/>
  <c r="AO59" i="3"/>
  <c r="AO111" i="3"/>
  <c r="E8" i="7"/>
  <c r="AG16" i="3"/>
  <c r="C10" i="7"/>
  <c r="C9" i="7"/>
  <c r="E12" i="7"/>
  <c r="C8" i="7"/>
  <c r="C6" i="7"/>
  <c r="C5" i="7"/>
  <c r="C12" i="7"/>
  <c r="C11" i="7"/>
  <c r="C7" i="7"/>
  <c r="Q9" i="3"/>
  <c r="O9" i="3"/>
  <c r="P9" i="3"/>
  <c r="I216" i="3"/>
  <c r="AK31" i="3"/>
  <c r="AK35" i="3"/>
  <c r="AK39" i="3"/>
  <c r="AK43" i="3"/>
  <c r="AK47" i="3"/>
  <c r="AK75" i="3"/>
  <c r="AK79" i="3"/>
  <c r="AK123" i="3"/>
  <c r="AK80" i="3"/>
  <c r="AK84" i="3"/>
  <c r="AI124" i="3"/>
  <c r="AK128" i="3"/>
  <c r="AK132" i="3"/>
  <c r="AK199" i="3"/>
  <c r="AK197" i="7" s="1"/>
  <c r="AK29" i="3"/>
  <c r="AK33" i="3"/>
  <c r="AK37" i="3"/>
  <c r="AK41" i="3"/>
  <c r="AK45" i="3"/>
  <c r="AK81" i="3"/>
  <c r="AK125" i="3"/>
  <c r="AK129" i="3"/>
  <c r="AK30" i="3"/>
  <c r="AK86" i="3"/>
  <c r="AK122" i="3"/>
  <c r="AK126" i="3"/>
  <c r="AK130" i="3"/>
  <c r="AK197" i="3"/>
  <c r="AK195" i="7" s="1"/>
  <c r="AK201" i="3"/>
  <c r="AK199" i="7" s="1"/>
  <c r="AK203" i="3"/>
  <c r="AK201" i="7" s="1"/>
  <c r="AK82" i="3"/>
  <c r="AI82" i="3"/>
  <c r="AK134" i="3"/>
  <c r="AI134" i="3"/>
  <c r="AK127" i="3"/>
  <c r="AI127" i="3"/>
  <c r="AI128" i="3"/>
  <c r="AI79" i="3"/>
  <c r="AK19" i="3"/>
  <c r="AI19" i="3"/>
  <c r="AK7" i="3"/>
  <c r="AK5" i="7" s="1"/>
  <c r="AI11" i="3"/>
  <c r="AK9" i="7" s="1"/>
  <c r="AK11" i="3"/>
  <c r="AK14" i="3"/>
  <c r="AK12" i="7" s="1"/>
  <c r="AI14" i="3"/>
  <c r="AK22" i="3"/>
  <c r="AI22" i="3"/>
  <c r="AK27" i="3"/>
  <c r="AI27" i="3"/>
  <c r="AK9" i="3"/>
  <c r="AI9" i="3"/>
  <c r="AK12" i="3"/>
  <c r="AK10" i="7" s="1"/>
  <c r="AI12" i="3"/>
  <c r="AK17" i="3"/>
  <c r="AI17" i="3"/>
  <c r="AK20" i="3"/>
  <c r="AI20" i="3"/>
  <c r="AK25" i="3"/>
  <c r="AI25" i="3"/>
  <c r="AK28" i="3"/>
  <c r="AI28" i="3"/>
  <c r="AK15" i="3"/>
  <c r="AI15" i="3"/>
  <c r="AK18" i="3"/>
  <c r="AI18" i="3"/>
  <c r="AK26" i="3"/>
  <c r="AI26" i="3"/>
  <c r="AK10" i="3"/>
  <c r="AK8" i="7" s="1"/>
  <c r="AM8" i="7" s="1"/>
  <c r="AI10" i="3"/>
  <c r="AK23" i="3"/>
  <c r="AI23" i="3"/>
  <c r="AK13" i="3"/>
  <c r="AK11" i="7" s="1"/>
  <c r="AI13" i="3"/>
  <c r="AK16" i="3"/>
  <c r="AI16" i="3"/>
  <c r="AK21" i="3"/>
  <c r="AI21" i="3"/>
  <c r="AK24" i="3"/>
  <c r="AI24" i="3"/>
  <c r="AI29" i="3"/>
  <c r="AI30" i="3"/>
  <c r="AI33" i="3"/>
  <c r="AI35" i="3"/>
  <c r="AI37" i="3"/>
  <c r="AI39" i="3"/>
  <c r="AI41" i="3"/>
  <c r="AI43" i="3"/>
  <c r="AI45" i="3"/>
  <c r="AI47" i="3"/>
  <c r="AK51" i="3"/>
  <c r="AI51" i="3"/>
  <c r="AK54" i="3"/>
  <c r="AI54" i="3"/>
  <c r="AK59" i="3"/>
  <c r="AI59" i="3"/>
  <c r="AK62" i="3"/>
  <c r="AI62" i="3"/>
  <c r="AK67" i="3"/>
  <c r="AI67" i="3"/>
  <c r="AK70" i="3"/>
  <c r="AI70" i="3"/>
  <c r="AI31" i="3"/>
  <c r="AK32" i="3"/>
  <c r="AI32" i="3"/>
  <c r="AK49" i="3"/>
  <c r="AI49" i="3"/>
  <c r="AK52" i="3"/>
  <c r="AI52" i="3"/>
  <c r="AK57" i="3"/>
  <c r="AI57" i="3"/>
  <c r="AK60" i="3"/>
  <c r="AI60" i="3"/>
  <c r="AK65" i="3"/>
  <c r="AI65" i="3"/>
  <c r="AK68" i="3"/>
  <c r="AI68" i="3"/>
  <c r="AK73" i="3"/>
  <c r="AI73" i="3"/>
  <c r="AK78" i="3"/>
  <c r="AI78" i="3"/>
  <c r="AK50" i="3"/>
  <c r="AI50" i="3"/>
  <c r="AK55" i="3"/>
  <c r="AI55" i="3"/>
  <c r="AK58" i="3"/>
  <c r="AI58" i="3"/>
  <c r="AK63" i="3"/>
  <c r="AI63" i="3"/>
  <c r="AK66" i="3"/>
  <c r="AI66" i="3"/>
  <c r="AK71" i="3"/>
  <c r="AI71" i="3"/>
  <c r="AK74" i="3"/>
  <c r="AI74" i="3"/>
  <c r="AK76" i="3"/>
  <c r="AI76" i="3"/>
  <c r="AK34" i="3"/>
  <c r="AI34" i="3"/>
  <c r="AK36" i="3"/>
  <c r="AI36" i="3"/>
  <c r="AK38" i="3"/>
  <c r="AI38" i="3"/>
  <c r="AK40" i="3"/>
  <c r="AI40" i="3"/>
  <c r="AK42" i="3"/>
  <c r="AI42" i="3"/>
  <c r="AK44" i="3"/>
  <c r="AI44" i="3"/>
  <c r="AK46" i="3"/>
  <c r="AI46" i="3"/>
  <c r="AK48" i="3"/>
  <c r="AI48" i="3"/>
  <c r="AK53" i="3"/>
  <c r="AI53" i="3"/>
  <c r="AK56" i="3"/>
  <c r="AI56" i="3"/>
  <c r="AK61" i="3"/>
  <c r="AI61" i="3"/>
  <c r="AK64" i="3"/>
  <c r="AI64" i="3"/>
  <c r="AK69" i="3"/>
  <c r="AI69" i="3"/>
  <c r="AK72" i="3"/>
  <c r="AI72" i="3"/>
  <c r="AK77" i="3"/>
  <c r="AI77" i="3"/>
  <c r="AI81" i="3"/>
  <c r="AI84" i="3"/>
  <c r="AK85" i="3"/>
  <c r="AI85" i="3"/>
  <c r="AK103" i="3"/>
  <c r="AI103" i="3"/>
  <c r="AK108" i="3"/>
  <c r="AI108" i="3"/>
  <c r="AK111" i="3"/>
  <c r="AI111" i="3"/>
  <c r="AK116" i="3"/>
  <c r="AI116" i="3"/>
  <c r="AK119" i="3"/>
  <c r="AI119" i="3"/>
  <c r="AI75" i="3"/>
  <c r="AI80" i="3"/>
  <c r="AI86" i="3"/>
  <c r="AK87" i="3"/>
  <c r="AI87" i="3"/>
  <c r="AK89" i="3"/>
  <c r="AI89" i="3"/>
  <c r="AK91" i="3"/>
  <c r="AI91" i="3"/>
  <c r="AK93" i="3"/>
  <c r="AI93" i="3"/>
  <c r="AK95" i="3"/>
  <c r="AI95" i="3"/>
  <c r="AK97" i="3"/>
  <c r="AI97" i="3"/>
  <c r="AK99" i="3"/>
  <c r="AI99" i="3"/>
  <c r="AK101" i="3"/>
  <c r="AI101" i="3"/>
  <c r="AK106" i="3"/>
  <c r="AI106" i="3"/>
  <c r="AK109" i="3"/>
  <c r="AI109" i="3"/>
  <c r="AK114" i="3"/>
  <c r="AI114" i="3"/>
  <c r="AK117" i="3"/>
  <c r="AI117" i="3"/>
  <c r="AK104" i="3"/>
  <c r="AI104" i="3"/>
  <c r="AK107" i="3"/>
  <c r="AI107" i="3"/>
  <c r="AK112" i="3"/>
  <c r="AI112" i="3"/>
  <c r="AK115" i="3"/>
  <c r="AI115" i="3"/>
  <c r="AK120" i="3"/>
  <c r="AI120" i="3"/>
  <c r="AK83" i="3"/>
  <c r="AI83" i="3"/>
  <c r="AK88" i="3"/>
  <c r="AI88" i="3"/>
  <c r="AK90" i="3"/>
  <c r="AI90" i="3"/>
  <c r="AK92" i="3"/>
  <c r="AI92" i="3"/>
  <c r="AK94" i="3"/>
  <c r="AI94" i="3"/>
  <c r="AK96" i="3"/>
  <c r="AI96" i="3"/>
  <c r="AK98" i="3"/>
  <c r="AI98" i="3"/>
  <c r="AK100" i="3"/>
  <c r="AI100" i="3"/>
  <c r="AK102" i="3"/>
  <c r="AI102" i="3"/>
  <c r="AK105" i="3"/>
  <c r="AI105" i="3"/>
  <c r="AK110" i="3"/>
  <c r="AI110" i="3"/>
  <c r="AK113" i="3"/>
  <c r="AI113" i="3"/>
  <c r="AK118" i="3"/>
  <c r="AI118" i="3"/>
  <c r="AK121" i="3"/>
  <c r="AI121" i="3"/>
  <c r="AK124" i="3"/>
  <c r="AI135" i="3"/>
  <c r="AK135" i="3"/>
  <c r="AI137" i="3"/>
  <c r="AK137" i="3"/>
  <c r="AI139" i="3"/>
  <c r="AK139" i="3"/>
  <c r="AI141" i="3"/>
  <c r="AK141" i="3"/>
  <c r="AI143" i="3"/>
  <c r="AK143" i="3"/>
  <c r="AK148" i="3"/>
  <c r="AI148" i="3"/>
  <c r="AI151" i="3"/>
  <c r="AK151" i="3"/>
  <c r="AK156" i="3"/>
  <c r="AI156" i="3"/>
  <c r="AK146" i="3"/>
  <c r="AI146" i="3"/>
  <c r="AI149" i="3"/>
  <c r="AK149" i="3"/>
  <c r="AK154" i="3"/>
  <c r="AI154" i="3"/>
  <c r="AI196" i="3"/>
  <c r="AJ194" i="7" s="1"/>
  <c r="AK196" i="3"/>
  <c r="AK194" i="7" s="1"/>
  <c r="AI198" i="3"/>
  <c r="AJ196" i="7" s="1"/>
  <c r="AK198" i="3"/>
  <c r="AK196" i="7" s="1"/>
  <c r="AI200" i="3"/>
  <c r="AJ198" i="7" s="1"/>
  <c r="AK200" i="3"/>
  <c r="AK198" i="7" s="1"/>
  <c r="AI202" i="3"/>
  <c r="AJ200" i="7" s="1"/>
  <c r="AK202" i="3"/>
  <c r="AK200" i="7" s="1"/>
  <c r="AI204" i="3"/>
  <c r="AJ202" i="7" s="1"/>
  <c r="AK204" i="3"/>
  <c r="AK202" i="7" s="1"/>
  <c r="AI122" i="3"/>
  <c r="AI123" i="3"/>
  <c r="AI126" i="3"/>
  <c r="AI130" i="3"/>
  <c r="AI131" i="3"/>
  <c r="AK131" i="3"/>
  <c r="AK136" i="3"/>
  <c r="AI136" i="3"/>
  <c r="AK138" i="3"/>
  <c r="AI138" i="3"/>
  <c r="AK140" i="3"/>
  <c r="AI140" i="3"/>
  <c r="AK142" i="3"/>
  <c r="AI142" i="3"/>
  <c r="AK144" i="3"/>
  <c r="AI144" i="3"/>
  <c r="AI147" i="3"/>
  <c r="AK147" i="3"/>
  <c r="AK152" i="3"/>
  <c r="AI152" i="3"/>
  <c r="AI155" i="3"/>
  <c r="AK155" i="3"/>
  <c r="AI125" i="3"/>
  <c r="AI129" i="3"/>
  <c r="AI132" i="3"/>
  <c r="AI133" i="3"/>
  <c r="AK133" i="3"/>
  <c r="AI145" i="3"/>
  <c r="AK145" i="3"/>
  <c r="AK150" i="3"/>
  <c r="AI150" i="3"/>
  <c r="AI153" i="3"/>
  <c r="AK153" i="3"/>
  <c r="AK206" i="3"/>
  <c r="AK204" i="7" s="1"/>
  <c r="AI206" i="3"/>
  <c r="AJ204" i="7" s="1"/>
  <c r="AI197" i="3"/>
  <c r="AJ195" i="7" s="1"/>
  <c r="AI199" i="3"/>
  <c r="AJ197" i="7" s="1"/>
  <c r="AI201" i="3"/>
  <c r="AJ199" i="7" s="1"/>
  <c r="AI203" i="3"/>
  <c r="AJ201" i="7" s="1"/>
  <c r="R17" i="7" l="1"/>
  <c r="Q17" i="7"/>
  <c r="H17" i="7"/>
  <c r="I17" i="7"/>
  <c r="N17" i="7"/>
  <c r="O17" i="7"/>
  <c r="G17" i="7"/>
  <c r="K17" i="7"/>
  <c r="J17" i="7"/>
  <c r="M17" i="7"/>
  <c r="P17" i="7"/>
  <c r="L17" i="7"/>
  <c r="BF17" i="7"/>
  <c r="BE17" i="7"/>
  <c r="BI17" i="7"/>
  <c r="BH17" i="7"/>
  <c r="BG17" i="7"/>
  <c r="AO17" i="7"/>
  <c r="AN17" i="7"/>
  <c r="AR17" i="7"/>
  <c r="AU17" i="7"/>
  <c r="AQ17" i="7"/>
  <c r="AT17" i="7"/>
  <c r="AV17" i="7"/>
  <c r="AW17" i="7"/>
  <c r="AS17" i="7"/>
  <c r="AM17" i="7"/>
  <c r="AL17" i="7"/>
  <c r="AP17" i="7"/>
  <c r="CP17" i="7"/>
  <c r="CH17" i="7"/>
  <c r="CO17" i="7"/>
  <c r="CJ17" i="7"/>
  <c r="CM17" i="7"/>
  <c r="CI17" i="7"/>
  <c r="CE17" i="7"/>
  <c r="CG17" i="7"/>
  <c r="CF17" i="7"/>
  <c r="CL17" i="7"/>
  <c r="CK17" i="7"/>
  <c r="CN17" i="7"/>
  <c r="BR17" i="7"/>
  <c r="CA17" i="7"/>
  <c r="BW17" i="7"/>
  <c r="BP17" i="7"/>
  <c r="BZ17" i="7"/>
  <c r="BO17" i="7"/>
  <c r="BX17" i="7"/>
  <c r="BV17" i="7"/>
  <c r="BS17" i="7"/>
  <c r="BT17" i="7"/>
  <c r="CB17" i="7"/>
  <c r="BN17" i="7"/>
  <c r="CZ17" i="7"/>
  <c r="CY17" i="7"/>
  <c r="DC17" i="7"/>
  <c r="CW17" i="7"/>
  <c r="DD17" i="7"/>
  <c r="CS17" i="7"/>
  <c r="CV17" i="7"/>
  <c r="CU17" i="7"/>
  <c r="CX17" i="7"/>
  <c r="DB17" i="7"/>
  <c r="DA17" i="7"/>
  <c r="CT17" i="7"/>
  <c r="AG17" i="7"/>
  <c r="AB17" i="7"/>
  <c r="AC17" i="7"/>
  <c r="Y17" i="7"/>
  <c r="V17" i="7"/>
  <c r="AE17" i="7"/>
  <c r="Z17" i="7"/>
  <c r="AF17" i="7"/>
  <c r="X17" i="7"/>
  <c r="AA17" i="7"/>
  <c r="W17" i="7"/>
  <c r="AD17" i="7"/>
  <c r="BC202" i="3"/>
  <c r="BC206" i="3"/>
  <c r="BC203" i="3"/>
  <c r="BC199" i="3"/>
  <c r="BC200" i="3"/>
  <c r="BC201" i="3"/>
  <c r="BC196" i="3"/>
  <c r="DF197" i="7"/>
  <c r="DZ197" i="7" s="1"/>
  <c r="BM201" i="7"/>
  <c r="BC141" i="3"/>
  <c r="DY202" i="7"/>
  <c r="DZ202" i="7"/>
  <c r="DZ198" i="7"/>
  <c r="DZ194" i="7"/>
  <c r="DY198" i="7"/>
  <c r="DY199" i="7"/>
  <c r="DY196" i="7"/>
  <c r="DZ13" i="7"/>
  <c r="DY204" i="7"/>
  <c r="DZ199" i="7"/>
  <c r="BC197" i="3"/>
  <c r="DZ195" i="7"/>
  <c r="DY201" i="7"/>
  <c r="DY200" i="7"/>
  <c r="DZ196" i="7"/>
  <c r="EA196" i="7" s="1"/>
  <c r="DY197" i="7"/>
  <c r="DY194" i="7"/>
  <c r="DY195" i="7"/>
  <c r="DZ204" i="7"/>
  <c r="DZ200" i="7"/>
  <c r="DZ15" i="7"/>
  <c r="BC198" i="3"/>
  <c r="DZ14" i="7"/>
  <c r="DZ201" i="7"/>
  <c r="DY65" i="7"/>
  <c r="BC140" i="3"/>
  <c r="DZ64" i="7"/>
  <c r="DZ112" i="7"/>
  <c r="BC117" i="3"/>
  <c r="BC137" i="3"/>
  <c r="BC133" i="3"/>
  <c r="BC114" i="3"/>
  <c r="BC136" i="3"/>
  <c r="BC155" i="3"/>
  <c r="BC121" i="3"/>
  <c r="BC142" i="3"/>
  <c r="BC126" i="3"/>
  <c r="BC138" i="3"/>
  <c r="BC154" i="3"/>
  <c r="BC146" i="3"/>
  <c r="BC130" i="3"/>
  <c r="BC144" i="3"/>
  <c r="BC124" i="3"/>
  <c r="BC147" i="3"/>
  <c r="BC131" i="3"/>
  <c r="BC119" i="3"/>
  <c r="BC145" i="3"/>
  <c r="BC153" i="3"/>
  <c r="BC132" i="3"/>
  <c r="BC116" i="3"/>
  <c r="BC156" i="3"/>
  <c r="BC143" i="3"/>
  <c r="BC129" i="3"/>
  <c r="BC134" i="3"/>
  <c r="BC123" i="3"/>
  <c r="BC118" i="3"/>
  <c r="BC120" i="3"/>
  <c r="BC150" i="3"/>
  <c r="BC125" i="3"/>
  <c r="BC128" i="3"/>
  <c r="BC115" i="3"/>
  <c r="BC152" i="3"/>
  <c r="BC139" i="3"/>
  <c r="BC127" i="3"/>
  <c r="BC149" i="3"/>
  <c r="BC148" i="3"/>
  <c r="BC151" i="3"/>
  <c r="BC135" i="3"/>
  <c r="BC122" i="3"/>
  <c r="DZ113" i="7"/>
  <c r="DZ101" i="7"/>
  <c r="DZ117" i="7"/>
  <c r="DZ50" i="7"/>
  <c r="DZ34" i="7"/>
  <c r="DZ58" i="7"/>
  <c r="DZ62" i="7"/>
  <c r="DZ70" i="7"/>
  <c r="DZ67" i="7"/>
  <c r="DZ68" i="7"/>
  <c r="DZ80" i="7"/>
  <c r="DZ104" i="7"/>
  <c r="DZ124" i="7"/>
  <c r="DZ144" i="7"/>
  <c r="DZ148" i="7"/>
  <c r="DZ153" i="7"/>
  <c r="DZ72" i="7"/>
  <c r="DZ25" i="7"/>
  <c r="DZ33" i="7"/>
  <c r="DZ61" i="7"/>
  <c r="DZ129" i="7"/>
  <c r="DZ22" i="7"/>
  <c r="DZ38" i="7"/>
  <c r="DZ27" i="7"/>
  <c r="DZ115" i="7"/>
  <c r="DZ139" i="7"/>
  <c r="DZ65" i="7"/>
  <c r="DZ125" i="7"/>
  <c r="DZ133" i="7"/>
  <c r="DZ141" i="7"/>
  <c r="DZ137" i="7"/>
  <c r="DZ42" i="7"/>
  <c r="DZ16" i="7"/>
  <c r="DZ28" i="7"/>
  <c r="DZ44" i="7"/>
  <c r="DZ89" i="7"/>
  <c r="DY149" i="7"/>
  <c r="DY145" i="7"/>
  <c r="DY37" i="7"/>
  <c r="DY29" i="7"/>
  <c r="DZ29" i="7"/>
  <c r="DZ53" i="7"/>
  <c r="DZ73" i="7"/>
  <c r="DZ81" i="7"/>
  <c r="DZ109" i="7"/>
  <c r="DY150" i="7"/>
  <c r="DY146" i="7"/>
  <c r="DY142" i="7"/>
  <c r="DY71" i="7"/>
  <c r="DY59" i="7"/>
  <c r="DY54" i="7"/>
  <c r="DY34" i="7"/>
  <c r="DZ74" i="7"/>
  <c r="DZ82" i="7"/>
  <c r="DZ86" i="7"/>
  <c r="DZ114" i="7"/>
  <c r="DZ83" i="7"/>
  <c r="DZ91" i="7"/>
  <c r="DY38" i="7"/>
  <c r="EA38" i="7" s="1"/>
  <c r="DY143" i="7"/>
  <c r="DY87" i="7"/>
  <c r="DY75" i="7"/>
  <c r="DY28" i="7"/>
  <c r="DZ71" i="7"/>
  <c r="DZ79" i="7"/>
  <c r="DZ103" i="7"/>
  <c r="DZ147" i="7"/>
  <c r="DY148" i="7"/>
  <c r="DY128" i="7"/>
  <c r="DY112" i="7"/>
  <c r="DY84" i="7"/>
  <c r="DY64" i="7"/>
  <c r="DZ48" i="7"/>
  <c r="DZ52" i="7"/>
  <c r="DZ56" i="7"/>
  <c r="DZ92" i="7"/>
  <c r="DZ108" i="7"/>
  <c r="DZ136" i="7"/>
  <c r="DZ152" i="7"/>
  <c r="DZ17" i="7"/>
  <c r="DZ41" i="7"/>
  <c r="DZ57" i="7"/>
  <c r="DZ97" i="7"/>
  <c r="DZ121" i="7"/>
  <c r="DY79" i="7"/>
  <c r="DY153" i="7"/>
  <c r="DY141" i="7"/>
  <c r="DY85" i="7"/>
  <c r="DY77" i="7"/>
  <c r="DY73" i="7"/>
  <c r="DY45" i="7"/>
  <c r="DY41" i="7"/>
  <c r="DY30" i="7"/>
  <c r="DY26" i="7"/>
  <c r="DZ45" i="7"/>
  <c r="DY133" i="7"/>
  <c r="DY125" i="7"/>
  <c r="DY151" i="7"/>
  <c r="DY147" i="7"/>
  <c r="DY130" i="7"/>
  <c r="DY110" i="7"/>
  <c r="DY94" i="7"/>
  <c r="DY78" i="7"/>
  <c r="DY66" i="7"/>
  <c r="DY50" i="7"/>
  <c r="DY18" i="7"/>
  <c r="DZ18" i="7"/>
  <c r="DZ26" i="7"/>
  <c r="DZ94" i="7"/>
  <c r="DZ102" i="7"/>
  <c r="DZ110" i="7"/>
  <c r="DZ99" i="7"/>
  <c r="DZ123" i="7"/>
  <c r="DZ151" i="7"/>
  <c r="DY121" i="7"/>
  <c r="DY117" i="7"/>
  <c r="DY105" i="7"/>
  <c r="DY57" i="7"/>
  <c r="DY53" i="7"/>
  <c r="DY49" i="7"/>
  <c r="DY39" i="7"/>
  <c r="DY35" i="7"/>
  <c r="DY135" i="7"/>
  <c r="DY132" i="7"/>
  <c r="DY131" i="7"/>
  <c r="DY115" i="7"/>
  <c r="DY99" i="7"/>
  <c r="DY95" i="7"/>
  <c r="DY88" i="7"/>
  <c r="DY48" i="7"/>
  <c r="DY31" i="7"/>
  <c r="DY14" i="7"/>
  <c r="DZ31" i="7"/>
  <c r="DZ55" i="7"/>
  <c r="DZ119" i="7"/>
  <c r="DY152" i="7"/>
  <c r="DY108" i="7"/>
  <c r="EA108" i="7" s="1"/>
  <c r="DY92" i="7"/>
  <c r="DY60" i="7"/>
  <c r="DY52" i="7"/>
  <c r="DY40" i="7"/>
  <c r="DY36" i="7"/>
  <c r="DY20" i="7"/>
  <c r="DZ20" i="7"/>
  <c r="DZ36" i="7"/>
  <c r="DZ84" i="7"/>
  <c r="DZ96" i="7"/>
  <c r="DZ116" i="7"/>
  <c r="DZ128" i="7"/>
  <c r="EA128" i="7" s="1"/>
  <c r="DZ49" i="7"/>
  <c r="DZ69" i="7"/>
  <c r="DZ77" i="7"/>
  <c r="DY120" i="7"/>
  <c r="DY97" i="7"/>
  <c r="DY89" i="7"/>
  <c r="DY86" i="7"/>
  <c r="DY69" i="7"/>
  <c r="DY13" i="7"/>
  <c r="DZ93" i="7"/>
  <c r="DY82" i="7"/>
  <c r="DY27" i="7"/>
  <c r="DY106" i="7"/>
  <c r="DY102" i="7"/>
  <c r="DY98" i="7"/>
  <c r="DY74" i="7"/>
  <c r="EA74" i="7" s="1"/>
  <c r="DY62" i="7"/>
  <c r="DY55" i="7"/>
  <c r="DZ46" i="7"/>
  <c r="DZ54" i="7"/>
  <c r="DZ98" i="7"/>
  <c r="DZ142" i="7"/>
  <c r="DZ146" i="7"/>
  <c r="DZ154" i="7"/>
  <c r="DZ51" i="7"/>
  <c r="DZ143" i="7"/>
  <c r="DY23" i="7"/>
  <c r="DY138" i="7"/>
  <c r="DY93" i="7"/>
  <c r="DY136" i="7"/>
  <c r="DY127" i="7"/>
  <c r="DY118" i="7"/>
  <c r="DY116" i="7"/>
  <c r="DY91" i="7"/>
  <c r="DY67" i="7"/>
  <c r="DY43" i="7"/>
  <c r="DY56" i="7"/>
  <c r="DY15" i="7"/>
  <c r="DY144" i="7"/>
  <c r="DY140" i="7"/>
  <c r="DY104" i="7"/>
  <c r="DY80" i="7"/>
  <c r="EA80" i="7" s="1"/>
  <c r="DY61" i="7"/>
  <c r="EA61" i="7" s="1"/>
  <c r="DY24" i="7"/>
  <c r="DZ40" i="7"/>
  <c r="DZ88" i="7"/>
  <c r="DZ100" i="7"/>
  <c r="DZ140" i="7"/>
  <c r="DZ105" i="7"/>
  <c r="DY137" i="7"/>
  <c r="EA137" i="7" s="1"/>
  <c r="DY134" i="7"/>
  <c r="DY101" i="7"/>
  <c r="DY90" i="7"/>
  <c r="DY81" i="7"/>
  <c r="DY21" i="7"/>
  <c r="DZ21" i="7"/>
  <c r="DZ37" i="7"/>
  <c r="DZ85" i="7"/>
  <c r="DZ149" i="7"/>
  <c r="DY109" i="7"/>
  <c r="DY46" i="7"/>
  <c r="DY42" i="7"/>
  <c r="DY16" i="7"/>
  <c r="DY154" i="7"/>
  <c r="DY126" i="7"/>
  <c r="DY123" i="7"/>
  <c r="DY122" i="7"/>
  <c r="DY114" i="7"/>
  <c r="DY70" i="7"/>
  <c r="DY63" i="7"/>
  <c r="DY58" i="7"/>
  <c r="DY51" i="7"/>
  <c r="DY32" i="7"/>
  <c r="DY22" i="7"/>
  <c r="DZ30" i="7"/>
  <c r="DZ66" i="7"/>
  <c r="DZ78" i="7"/>
  <c r="DZ90" i="7"/>
  <c r="DZ106" i="7"/>
  <c r="DZ118" i="7"/>
  <c r="DZ122" i="7"/>
  <c r="DZ126" i="7"/>
  <c r="DZ130" i="7"/>
  <c r="DZ134" i="7"/>
  <c r="DZ138" i="7"/>
  <c r="DZ150" i="7"/>
  <c r="DZ19" i="7"/>
  <c r="DZ35" i="7"/>
  <c r="DZ43" i="7"/>
  <c r="DZ59" i="7"/>
  <c r="DZ75" i="7"/>
  <c r="DZ107" i="7"/>
  <c r="DZ131" i="7"/>
  <c r="DY129" i="7"/>
  <c r="DY113" i="7"/>
  <c r="DY33" i="7"/>
  <c r="DY44" i="7"/>
  <c r="DY139" i="7"/>
  <c r="DY119" i="7"/>
  <c r="DY111" i="7"/>
  <c r="DY107" i="7"/>
  <c r="DY103" i="7"/>
  <c r="DY83" i="7"/>
  <c r="DY68" i="7"/>
  <c r="DY47" i="7"/>
  <c r="DZ23" i="7"/>
  <c r="DZ39" i="7"/>
  <c r="DZ47" i="7"/>
  <c r="DZ63" i="7"/>
  <c r="DZ87" i="7"/>
  <c r="DZ95" i="7"/>
  <c r="DZ111" i="7"/>
  <c r="DZ127" i="7"/>
  <c r="DZ135" i="7"/>
  <c r="DY124" i="7"/>
  <c r="DY100" i="7"/>
  <c r="DY96" i="7"/>
  <c r="DY76" i="7"/>
  <c r="DY72" i="7"/>
  <c r="DY25" i="7"/>
  <c r="DY19" i="7"/>
  <c r="DZ24" i="7"/>
  <c r="DZ32" i="7"/>
  <c r="DZ60" i="7"/>
  <c r="DZ76" i="7"/>
  <c r="DZ120" i="7"/>
  <c r="DZ132" i="7"/>
  <c r="DZ145" i="7"/>
  <c r="L11" i="7"/>
  <c r="Q10" i="7"/>
  <c r="M9" i="7"/>
  <c r="N9" i="7"/>
  <c r="P9" i="7"/>
  <c r="R9" i="7"/>
  <c r="H9" i="7"/>
  <c r="G9" i="7"/>
  <c r="Q9" i="7"/>
  <c r="J11" i="7"/>
  <c r="I10" i="7"/>
  <c r="H11" i="7"/>
  <c r="I9" i="7"/>
  <c r="P11" i="7"/>
  <c r="O9" i="7"/>
  <c r="L9" i="7"/>
  <c r="N10" i="7"/>
  <c r="N11" i="7"/>
  <c r="K11" i="7"/>
  <c r="I11" i="7"/>
  <c r="J9" i="7"/>
  <c r="L10" i="7"/>
  <c r="O11" i="7"/>
  <c r="J10" i="7"/>
  <c r="R11" i="7"/>
  <c r="Q11" i="7"/>
  <c r="G11" i="7"/>
  <c r="P10" i="7"/>
  <c r="K10" i="7"/>
  <c r="M11" i="7"/>
  <c r="K9" i="7"/>
  <c r="G10" i="7"/>
  <c r="R10" i="7"/>
  <c r="M10" i="7"/>
  <c r="O10" i="7"/>
  <c r="H10" i="7"/>
  <c r="Q8" i="7"/>
  <c r="P8" i="7"/>
  <c r="G8" i="7"/>
  <c r="H8" i="7"/>
  <c r="O8" i="7"/>
  <c r="L8" i="7"/>
  <c r="I8" i="7"/>
  <c r="N8" i="7"/>
  <c r="K8" i="7"/>
  <c r="M8" i="7"/>
  <c r="R8" i="7"/>
  <c r="J8" i="7"/>
  <c r="H12" i="7"/>
  <c r="J12" i="7"/>
  <c r="K12" i="7"/>
  <c r="N12" i="7"/>
  <c r="O12" i="7"/>
  <c r="P12" i="7"/>
  <c r="L12" i="7"/>
  <c r="R12" i="7"/>
  <c r="M12" i="7"/>
  <c r="I12" i="7"/>
  <c r="Q12" i="7"/>
  <c r="G12" i="7"/>
  <c r="BC204" i="3"/>
  <c r="BC205" i="3"/>
  <c r="AK7" i="7"/>
  <c r="AT7" i="7" s="1"/>
  <c r="AU5" i="7"/>
  <c r="AR5" i="7"/>
  <c r="R32" i="8"/>
  <c r="P32" i="8" s="1"/>
  <c r="AQ5" i="7"/>
  <c r="AP5" i="7"/>
  <c r="M13" i="8"/>
  <c r="J13" i="8"/>
  <c r="V13" i="8"/>
  <c r="I13" i="8"/>
  <c r="W13" i="8"/>
  <c r="K13" i="8"/>
  <c r="AS5" i="7"/>
  <c r="AT5" i="7"/>
  <c r="AV5" i="7"/>
  <c r="AW5" i="7"/>
  <c r="AS10" i="7"/>
  <c r="AR10" i="7"/>
  <c r="AQ10" i="7"/>
  <c r="AP10" i="7"/>
  <c r="AO10" i="7"/>
  <c r="AN10" i="7"/>
  <c r="AM10" i="7"/>
  <c r="AL10" i="7"/>
  <c r="AU10" i="7"/>
  <c r="AT10" i="7"/>
  <c r="AW10" i="7"/>
  <c r="AV10" i="7"/>
  <c r="AQ9" i="7"/>
  <c r="AP9" i="7"/>
  <c r="AO9" i="7"/>
  <c r="AN9" i="7"/>
  <c r="AS9" i="7"/>
  <c r="AR9" i="7"/>
  <c r="AU9" i="7"/>
  <c r="AT9" i="7"/>
  <c r="AW9" i="7"/>
  <c r="AV9" i="7"/>
  <c r="AM9" i="7"/>
  <c r="AL9" i="7"/>
  <c r="AQ11" i="7"/>
  <c r="AP11" i="7"/>
  <c r="AO11" i="7"/>
  <c r="AN11" i="7"/>
  <c r="AS11" i="7"/>
  <c r="AR11" i="7"/>
  <c r="AU11" i="7"/>
  <c r="AT11" i="7"/>
  <c r="AW11" i="7"/>
  <c r="AV11" i="7"/>
  <c r="AM11" i="7"/>
  <c r="AL11" i="7"/>
  <c r="AS12" i="7"/>
  <c r="AR12" i="7"/>
  <c r="AQ12" i="7"/>
  <c r="AP12" i="7"/>
  <c r="AO12" i="7"/>
  <c r="AN12" i="7"/>
  <c r="AM12" i="7"/>
  <c r="AL12" i="7"/>
  <c r="AU12" i="7"/>
  <c r="AT12" i="7"/>
  <c r="AW12" i="7"/>
  <c r="AV12" i="7"/>
  <c r="AQ8" i="7"/>
  <c r="AL8" i="7"/>
  <c r="AV8" i="7"/>
  <c r="AS8" i="7"/>
  <c r="AN8" i="7"/>
  <c r="AT8" i="7"/>
  <c r="AO8" i="7"/>
  <c r="AU8" i="7"/>
  <c r="AP8" i="7"/>
  <c r="AW8" i="7"/>
  <c r="AR8" i="7"/>
  <c r="DK211" i="7"/>
  <c r="DL211" i="7"/>
  <c r="AM108" i="3"/>
  <c r="AM100" i="3"/>
  <c r="AM92" i="3"/>
  <c r="AM84" i="3"/>
  <c r="AM76" i="3"/>
  <c r="AM68" i="3"/>
  <c r="AM60" i="3"/>
  <c r="AM52" i="3"/>
  <c r="AM44" i="3"/>
  <c r="AM36" i="3"/>
  <c r="AM28" i="3"/>
  <c r="AM20" i="3"/>
  <c r="AM109" i="3"/>
  <c r="AM101" i="3"/>
  <c r="AM93" i="3"/>
  <c r="AM85" i="3"/>
  <c r="AM77" i="3"/>
  <c r="AM69" i="3"/>
  <c r="AM61" i="3"/>
  <c r="AM53" i="3"/>
  <c r="AM45" i="3"/>
  <c r="AM37" i="3"/>
  <c r="AM29" i="3"/>
  <c r="AM21" i="3"/>
  <c r="AM106" i="3"/>
  <c r="AM98" i="3"/>
  <c r="AM90" i="3"/>
  <c r="AM82" i="3"/>
  <c r="AM74" i="3"/>
  <c r="AM66" i="3"/>
  <c r="AM58" i="3"/>
  <c r="AM50" i="3"/>
  <c r="AM42" i="3"/>
  <c r="AM34" i="3"/>
  <c r="AM26" i="3"/>
  <c r="AM18" i="3"/>
  <c r="AM107" i="3"/>
  <c r="AM99" i="3"/>
  <c r="AM91" i="3"/>
  <c r="AM83" i="3"/>
  <c r="AM75" i="3"/>
  <c r="AM67" i="3"/>
  <c r="AM59" i="3"/>
  <c r="AM51" i="3"/>
  <c r="AM43" i="3"/>
  <c r="AM35" i="3"/>
  <c r="AM27" i="3"/>
  <c r="AM112" i="3"/>
  <c r="AM104" i="3"/>
  <c r="AM96" i="3"/>
  <c r="AM88" i="3"/>
  <c r="AM80" i="3"/>
  <c r="AM72" i="3"/>
  <c r="AM64" i="3"/>
  <c r="AM56" i="3"/>
  <c r="AM48" i="3"/>
  <c r="AM40" i="3"/>
  <c r="AM32" i="3"/>
  <c r="AM24" i="3"/>
  <c r="AM16" i="3"/>
  <c r="AM15" i="3"/>
  <c r="AM105" i="3"/>
  <c r="AM97" i="3"/>
  <c r="AM89" i="3"/>
  <c r="AM81" i="3"/>
  <c r="AM73" i="3"/>
  <c r="AM65" i="3"/>
  <c r="AM57" i="3"/>
  <c r="AM49" i="3"/>
  <c r="AM41" i="3"/>
  <c r="AM33" i="3"/>
  <c r="AM25" i="3"/>
  <c r="AM17" i="3"/>
  <c r="AM110" i="3"/>
  <c r="AM102" i="3"/>
  <c r="AM94" i="3"/>
  <c r="AM86" i="3"/>
  <c r="AM78" i="3"/>
  <c r="AM70" i="3"/>
  <c r="AM62" i="3"/>
  <c r="AM54" i="3"/>
  <c r="AM46" i="3"/>
  <c r="AM38" i="3"/>
  <c r="AM30" i="3"/>
  <c r="AM22" i="3"/>
  <c r="AM111" i="3"/>
  <c r="AM103" i="3"/>
  <c r="AM95" i="3"/>
  <c r="AM87" i="3"/>
  <c r="AM79" i="3"/>
  <c r="AM71" i="3"/>
  <c r="AM63" i="3"/>
  <c r="AM55" i="3"/>
  <c r="AM47" i="3"/>
  <c r="AM39" i="3"/>
  <c r="AM31" i="3"/>
  <c r="AM23" i="3"/>
  <c r="O7" i="3"/>
  <c r="Q7" i="3"/>
  <c r="M9" i="8" s="1"/>
  <c r="P7" i="3"/>
  <c r="J216" i="3"/>
  <c r="Z8" i="3"/>
  <c r="Z9" i="3"/>
  <c r="AK8" i="3"/>
  <c r="AI8" i="3"/>
  <c r="AX17" i="7" l="1"/>
  <c r="AM19" i="3" s="1"/>
  <c r="DR17" i="7"/>
  <c r="DO17" i="7"/>
  <c r="DQ17" i="7"/>
  <c r="DV17" i="7"/>
  <c r="DN17" i="7"/>
  <c r="DS17" i="7"/>
  <c r="DU17" i="7"/>
  <c r="DW17" i="7"/>
  <c r="DP17" i="7"/>
  <c r="DT17" i="7"/>
  <c r="DX17" i="7"/>
  <c r="EA15" i="7"/>
  <c r="DE17" i="7"/>
  <c r="AW19" i="3" s="1"/>
  <c r="S17" i="7"/>
  <c r="AD19" i="3" s="1"/>
  <c r="DM17" i="7"/>
  <c r="AH17" i="7"/>
  <c r="AG19" i="3" s="1"/>
  <c r="BL17" i="7"/>
  <c r="AO19" i="3" s="1"/>
  <c r="CQ17" i="7"/>
  <c r="AU19" i="3" s="1"/>
  <c r="CC17" i="7"/>
  <c r="AQ19" i="3" s="1"/>
  <c r="EA127" i="7"/>
  <c r="EA70" i="7"/>
  <c r="EA133" i="7"/>
  <c r="EA65" i="7"/>
  <c r="EA103" i="7"/>
  <c r="EA139" i="7"/>
  <c r="EA150" i="7"/>
  <c r="EA90" i="7"/>
  <c r="EA22" i="7"/>
  <c r="EA141" i="7"/>
  <c r="EA66" i="7"/>
  <c r="EA114" i="7"/>
  <c r="EA81" i="7"/>
  <c r="EA142" i="7"/>
  <c r="EA95" i="7"/>
  <c r="EA104" i="7"/>
  <c r="EA42" i="7"/>
  <c r="EA27" i="7"/>
  <c r="EA50" i="7"/>
  <c r="EA125" i="7"/>
  <c r="EA131" i="7"/>
  <c r="EA89" i="7"/>
  <c r="EA62" i="7"/>
  <c r="EA112" i="7"/>
  <c r="AS7" i="7"/>
  <c r="AM7" i="7"/>
  <c r="EA19" i="7"/>
  <c r="EA96" i="7"/>
  <c r="EA44" i="7"/>
  <c r="EA78" i="7"/>
  <c r="EA54" i="7"/>
  <c r="Z7" i="3"/>
  <c r="AU7" i="7"/>
  <c r="AR7" i="7"/>
  <c r="EA33" i="7"/>
  <c r="EA146" i="7"/>
  <c r="EA117" i="7"/>
  <c r="EA148" i="7"/>
  <c r="EA97" i="7"/>
  <c r="EA92" i="7"/>
  <c r="EA153" i="7"/>
  <c r="EA151" i="7"/>
  <c r="L9" i="8"/>
  <c r="EA202" i="7"/>
  <c r="EA49" i="7"/>
  <c r="EA198" i="7"/>
  <c r="EA101" i="7"/>
  <c r="EA145" i="7"/>
  <c r="EA25" i="7"/>
  <c r="EA68" i="7"/>
  <c r="EA144" i="7"/>
  <c r="EA64" i="7"/>
  <c r="EA58" i="7"/>
  <c r="EA91" i="7"/>
  <c r="EA136" i="7"/>
  <c r="EA154" i="7"/>
  <c r="EA109" i="7"/>
  <c r="EA67" i="7"/>
  <c r="EA77" i="7"/>
  <c r="EA14" i="7"/>
  <c r="EA34" i="7"/>
  <c r="EA195" i="7"/>
  <c r="EA72" i="7"/>
  <c r="EA124" i="7"/>
  <c r="EA83" i="7"/>
  <c r="EA113" i="7"/>
  <c r="EA16" i="7"/>
  <c r="EA88" i="7"/>
  <c r="EA194" i="7"/>
  <c r="EA87" i="7"/>
  <c r="EA129" i="7"/>
  <c r="EA105" i="7"/>
  <c r="EA13" i="7"/>
  <c r="EA48" i="7"/>
  <c r="EA115" i="7"/>
  <c r="EA199" i="7"/>
  <c r="EA121" i="7"/>
  <c r="EA200" i="7"/>
  <c r="EA197" i="7"/>
  <c r="EA201" i="7"/>
  <c r="EA204" i="7"/>
  <c r="EA51" i="7"/>
  <c r="EA28" i="7"/>
  <c r="EA69" i="7"/>
  <c r="EA20" i="7"/>
  <c r="EA18" i="7"/>
  <c r="EA26" i="7"/>
  <c r="EA41" i="7"/>
  <c r="EA107" i="7"/>
  <c r="EA36" i="7"/>
  <c r="EA126" i="7"/>
  <c r="EA55" i="7"/>
  <c r="EA47" i="7"/>
  <c r="EA111" i="7"/>
  <c r="EA21" i="7"/>
  <c r="EA134" i="7"/>
  <c r="EA100" i="7"/>
  <c r="EA23" i="7"/>
  <c r="EA98" i="7"/>
  <c r="EA93" i="7"/>
  <c r="EA60" i="7"/>
  <c r="EA119" i="7"/>
  <c r="EA31" i="7"/>
  <c r="EA99" i="7"/>
  <c r="EA135" i="7"/>
  <c r="EA30" i="7"/>
  <c r="EA52" i="7"/>
  <c r="EA79" i="7"/>
  <c r="EA29" i="7"/>
  <c r="EA122" i="7"/>
  <c r="EA106" i="7"/>
  <c r="EA35" i="7"/>
  <c r="EA102" i="7"/>
  <c r="EA85" i="7"/>
  <c r="EA143" i="7"/>
  <c r="EA73" i="7"/>
  <c r="EA37" i="7"/>
  <c r="EA76" i="7"/>
  <c r="EA63" i="7"/>
  <c r="EA46" i="7"/>
  <c r="EA120" i="7"/>
  <c r="EA40" i="7"/>
  <c r="EA39" i="7"/>
  <c r="EA123" i="7"/>
  <c r="EA94" i="7"/>
  <c r="EA110" i="7"/>
  <c r="EA45" i="7"/>
  <c r="EA152" i="7"/>
  <c r="EA84" i="7"/>
  <c r="EA147" i="7"/>
  <c r="EA86" i="7"/>
  <c r="EA59" i="7"/>
  <c r="EA53" i="7"/>
  <c r="EA32" i="7"/>
  <c r="EA24" i="7"/>
  <c r="EA140" i="7"/>
  <c r="EA43" i="7"/>
  <c r="EA118" i="7"/>
  <c r="EA138" i="7"/>
  <c r="EA116" i="7"/>
  <c r="EA132" i="7"/>
  <c r="EA130" i="7"/>
  <c r="EA57" i="7"/>
  <c r="EA56" i="7"/>
  <c r="EA75" i="7"/>
  <c r="EA82" i="7"/>
  <c r="EA71" i="7"/>
  <c r="EA149" i="7"/>
  <c r="AW7" i="7"/>
  <c r="AP7" i="7"/>
  <c r="AN7" i="7"/>
  <c r="AV7" i="7"/>
  <c r="AO7" i="7"/>
  <c r="AQ7" i="7"/>
  <c r="E7" i="7"/>
  <c r="E6" i="7"/>
  <c r="AI216" i="3"/>
  <c r="AK216" i="3"/>
  <c r="AK6" i="7"/>
  <c r="AX12" i="7"/>
  <c r="AM14" i="3" s="1"/>
  <c r="AY12" i="7" s="1"/>
  <c r="J9" i="8"/>
  <c r="K9" i="8"/>
  <c r="H13" i="8"/>
  <c r="N250" i="3"/>
  <c r="AX11" i="7"/>
  <c r="AM13" i="3" s="1"/>
  <c r="AY11" i="7" s="1"/>
  <c r="AX10" i="7"/>
  <c r="AM12" i="3" s="1"/>
  <c r="AY10" i="7" s="1"/>
  <c r="AX9" i="7"/>
  <c r="AM11" i="3" s="1"/>
  <c r="AY9" i="7" s="1"/>
  <c r="S12" i="7"/>
  <c r="AD14" i="3" s="1"/>
  <c r="S11" i="7"/>
  <c r="S10" i="7"/>
  <c r="AD12" i="3" s="1"/>
  <c r="S9" i="7"/>
  <c r="AD11" i="3" s="1"/>
  <c r="AQ31" i="3"/>
  <c r="AQ47" i="3"/>
  <c r="AQ63" i="3"/>
  <c r="AQ79" i="3"/>
  <c r="AQ95" i="3"/>
  <c r="AQ111" i="3"/>
  <c r="AQ30" i="3"/>
  <c r="AQ46" i="3"/>
  <c r="AQ62" i="3"/>
  <c r="AQ78" i="3"/>
  <c r="AQ94" i="3"/>
  <c r="AQ110" i="3"/>
  <c r="AQ25" i="3"/>
  <c r="AQ41" i="3"/>
  <c r="AQ57" i="3"/>
  <c r="AQ73" i="3"/>
  <c r="AQ89" i="3"/>
  <c r="AQ105" i="3"/>
  <c r="AQ15" i="3"/>
  <c r="AQ24" i="3"/>
  <c r="AQ40" i="3"/>
  <c r="AQ56" i="3"/>
  <c r="AQ72" i="3"/>
  <c r="AQ88" i="3"/>
  <c r="AQ104" i="3"/>
  <c r="AO5" i="7"/>
  <c r="M12" i="8" s="1"/>
  <c r="AQ35" i="3"/>
  <c r="AU35" i="3"/>
  <c r="AQ51" i="3"/>
  <c r="AU51" i="3"/>
  <c r="AQ67" i="3"/>
  <c r="AU67" i="3"/>
  <c r="AQ83" i="3"/>
  <c r="AU83" i="3"/>
  <c r="AQ99" i="3"/>
  <c r="AU99" i="3"/>
  <c r="AQ26" i="3"/>
  <c r="AU26" i="3"/>
  <c r="AQ42" i="3"/>
  <c r="AU42" i="3"/>
  <c r="AQ58" i="3"/>
  <c r="AU58" i="3"/>
  <c r="AQ74" i="3"/>
  <c r="AU74" i="3"/>
  <c r="AQ90" i="3"/>
  <c r="AU90" i="3"/>
  <c r="AQ106" i="3"/>
  <c r="AU106" i="3"/>
  <c r="AQ21" i="3"/>
  <c r="AU21" i="3"/>
  <c r="AQ37" i="3"/>
  <c r="AU37" i="3"/>
  <c r="AQ53" i="3"/>
  <c r="AU53" i="3"/>
  <c r="AQ69" i="3"/>
  <c r="AU69" i="3"/>
  <c r="AQ85" i="3"/>
  <c r="AU85" i="3"/>
  <c r="AQ101" i="3"/>
  <c r="AU101" i="3"/>
  <c r="AQ20" i="3"/>
  <c r="AU20" i="3"/>
  <c r="AQ36" i="3"/>
  <c r="AU36" i="3"/>
  <c r="AQ52" i="3"/>
  <c r="AU52" i="3"/>
  <c r="AQ68" i="3"/>
  <c r="AU68" i="3"/>
  <c r="AQ84" i="3"/>
  <c r="AU84" i="3"/>
  <c r="AQ100" i="3"/>
  <c r="AU100" i="3"/>
  <c r="AM5" i="7"/>
  <c r="AQ23" i="3"/>
  <c r="AU23" i="3"/>
  <c r="AQ39" i="3"/>
  <c r="AU39" i="3"/>
  <c r="AQ55" i="3"/>
  <c r="AU55" i="3"/>
  <c r="AQ71" i="3"/>
  <c r="AU71" i="3"/>
  <c r="AQ87" i="3"/>
  <c r="AU87" i="3"/>
  <c r="AQ103" i="3"/>
  <c r="AU103" i="3"/>
  <c r="AQ22" i="3"/>
  <c r="AU22" i="3"/>
  <c r="AQ38" i="3"/>
  <c r="AU38" i="3"/>
  <c r="AQ54" i="3"/>
  <c r="AU54" i="3"/>
  <c r="AQ70" i="3"/>
  <c r="AU70" i="3"/>
  <c r="AQ86" i="3"/>
  <c r="AU86" i="3"/>
  <c r="AQ102" i="3"/>
  <c r="AU102" i="3"/>
  <c r="AQ17" i="3"/>
  <c r="AU17" i="3"/>
  <c r="AQ33" i="3"/>
  <c r="AU33" i="3"/>
  <c r="AQ49" i="3"/>
  <c r="AU49" i="3"/>
  <c r="AQ65" i="3"/>
  <c r="AU65" i="3"/>
  <c r="AQ81" i="3"/>
  <c r="AU81" i="3"/>
  <c r="AQ97" i="3"/>
  <c r="AU97" i="3"/>
  <c r="AQ113" i="3"/>
  <c r="AU113" i="3"/>
  <c r="AQ16" i="3"/>
  <c r="AU16" i="3"/>
  <c r="AQ32" i="3"/>
  <c r="AU32" i="3"/>
  <c r="AQ48" i="3"/>
  <c r="AU48" i="3"/>
  <c r="AQ64" i="3"/>
  <c r="AU64" i="3"/>
  <c r="AQ80" i="3"/>
  <c r="AU80" i="3"/>
  <c r="AQ96" i="3"/>
  <c r="AU96" i="3"/>
  <c r="AQ112" i="3"/>
  <c r="AU112" i="3"/>
  <c r="AU31" i="3"/>
  <c r="AU47" i="3"/>
  <c r="AU63" i="3"/>
  <c r="AU79" i="3"/>
  <c r="AU95" i="3"/>
  <c r="AU111" i="3"/>
  <c r="AU30" i="3"/>
  <c r="AU46" i="3"/>
  <c r="AU62" i="3"/>
  <c r="AU78" i="3"/>
  <c r="AU94" i="3"/>
  <c r="AU110" i="3"/>
  <c r="AU25" i="3"/>
  <c r="AU41" i="3"/>
  <c r="AU57" i="3"/>
  <c r="AU73" i="3"/>
  <c r="AU89" i="3"/>
  <c r="AU105" i="3"/>
  <c r="AU15" i="3"/>
  <c r="AU24" i="3"/>
  <c r="AU40" i="3"/>
  <c r="AU56" i="3"/>
  <c r="AU72" i="3"/>
  <c r="AU88" i="3"/>
  <c r="AU104" i="3"/>
  <c r="AQ27" i="3"/>
  <c r="AU27" i="3"/>
  <c r="AQ43" i="3"/>
  <c r="AU43" i="3"/>
  <c r="AQ59" i="3"/>
  <c r="AU59" i="3"/>
  <c r="AQ75" i="3"/>
  <c r="AU75" i="3"/>
  <c r="AQ91" i="3"/>
  <c r="AU91" i="3"/>
  <c r="AQ107" i="3"/>
  <c r="AU107" i="3"/>
  <c r="AQ18" i="3"/>
  <c r="AU18" i="3"/>
  <c r="AQ34" i="3"/>
  <c r="AU34" i="3"/>
  <c r="AQ50" i="3"/>
  <c r="AU50" i="3"/>
  <c r="AQ66" i="3"/>
  <c r="AU66" i="3"/>
  <c r="AQ82" i="3"/>
  <c r="AU82" i="3"/>
  <c r="AQ98" i="3"/>
  <c r="AU98" i="3"/>
  <c r="AQ29" i="3"/>
  <c r="AU29" i="3"/>
  <c r="AQ45" i="3"/>
  <c r="AU45" i="3"/>
  <c r="AQ61" i="3"/>
  <c r="AU61" i="3"/>
  <c r="AQ77" i="3"/>
  <c r="AU77" i="3"/>
  <c r="AQ93" i="3"/>
  <c r="AU93" i="3"/>
  <c r="AQ109" i="3"/>
  <c r="AU109" i="3"/>
  <c r="AQ28" i="3"/>
  <c r="AU28" i="3"/>
  <c r="AQ44" i="3"/>
  <c r="AU44" i="3"/>
  <c r="AQ60" i="3"/>
  <c r="AU60" i="3"/>
  <c r="AQ76" i="3"/>
  <c r="AU76" i="3"/>
  <c r="AQ92" i="3"/>
  <c r="AU92" i="3"/>
  <c r="AQ108" i="3"/>
  <c r="AU108" i="3"/>
  <c r="AL5" i="7"/>
  <c r="P216" i="3"/>
  <c r="AN5" i="7"/>
  <c r="Q216" i="3"/>
  <c r="O216" i="3"/>
  <c r="N216" i="3"/>
  <c r="S8" i="7"/>
  <c r="AD10" i="3" s="1"/>
  <c r="DY17" i="7" l="1"/>
  <c r="EA17" i="7" s="1"/>
  <c r="AX7" i="7"/>
  <c r="AM9" i="3" s="1"/>
  <c r="AY7" i="7" s="1"/>
  <c r="M6" i="7"/>
  <c r="K6" i="7"/>
  <c r="Q6" i="7"/>
  <c r="R6" i="7"/>
  <c r="N6" i="7"/>
  <c r="L6" i="7"/>
  <c r="P6" i="7"/>
  <c r="O6" i="7"/>
  <c r="P7" i="7"/>
  <c r="R7" i="7"/>
  <c r="K7" i="7"/>
  <c r="H7" i="7"/>
  <c r="Q7" i="7"/>
  <c r="I7" i="7"/>
  <c r="J7" i="7"/>
  <c r="M7" i="7"/>
  <c r="N7" i="7"/>
  <c r="O7" i="7"/>
  <c r="L7" i="7"/>
  <c r="BD160" i="3"/>
  <c r="BE160" i="3" s="1"/>
  <c r="BH160" i="3" s="1"/>
  <c r="D158" i="7" s="1"/>
  <c r="BD138" i="3"/>
  <c r="BE138" i="3" s="1"/>
  <c r="BD177" i="3"/>
  <c r="BE177" i="3" s="1"/>
  <c r="BH177" i="3" s="1"/>
  <c r="D175" i="7" s="1"/>
  <c r="BD174" i="3"/>
  <c r="BE174" i="3" s="1"/>
  <c r="BH174" i="3" s="1"/>
  <c r="D172" i="7" s="1"/>
  <c r="BD180" i="3"/>
  <c r="BE180" i="3" s="1"/>
  <c r="BH180" i="3" s="1"/>
  <c r="D178" i="7" s="1"/>
  <c r="H9" i="8"/>
  <c r="X9" i="8" s="1"/>
  <c r="Y9" i="8" s="1"/>
  <c r="AA9" i="8" s="1"/>
  <c r="E5" i="7"/>
  <c r="T10" i="7"/>
  <c r="U10" i="7"/>
  <c r="U6" i="7"/>
  <c r="T8" i="7"/>
  <c r="U8" i="7"/>
  <c r="U7" i="7"/>
  <c r="T12" i="7"/>
  <c r="U12" i="7"/>
  <c r="T9" i="7"/>
  <c r="U9" i="7"/>
  <c r="BF12" i="7"/>
  <c r="BI12" i="7"/>
  <c r="BE12" i="7"/>
  <c r="BH12" i="7"/>
  <c r="BG12" i="7"/>
  <c r="BF9" i="7"/>
  <c r="BI9" i="7"/>
  <c r="BH9" i="7"/>
  <c r="BG9" i="7"/>
  <c r="BE9" i="7"/>
  <c r="AQ6" i="7"/>
  <c r="O12" i="8" s="1"/>
  <c r="AV6" i="7"/>
  <c r="AR6" i="7"/>
  <c r="Q12" i="8" s="1"/>
  <c r="AW6" i="7"/>
  <c r="AU6" i="7"/>
  <c r="AT6" i="7"/>
  <c r="S12" i="8" s="1"/>
  <c r="AP6" i="7"/>
  <c r="N12" i="8" s="1"/>
  <c r="AS6" i="7"/>
  <c r="R12" i="8" s="1"/>
  <c r="AK211" i="7"/>
  <c r="BH10" i="7"/>
  <c r="BG10" i="7"/>
  <c r="BF10" i="7"/>
  <c r="BI10" i="7"/>
  <c r="BE10" i="7"/>
  <c r="BH7" i="7"/>
  <c r="BI7" i="7"/>
  <c r="BG7" i="7"/>
  <c r="BF7" i="7"/>
  <c r="BE7" i="7"/>
  <c r="BH11" i="7"/>
  <c r="BG11" i="7"/>
  <c r="BE11" i="7"/>
  <c r="BF11" i="7"/>
  <c r="BI11" i="7"/>
  <c r="AD13" i="3"/>
  <c r="AN211" i="7"/>
  <c r="K12" i="8"/>
  <c r="AO211" i="7"/>
  <c r="AM211" i="7"/>
  <c r="J12" i="8"/>
  <c r="AL211" i="7"/>
  <c r="I12" i="8"/>
  <c r="BC32" i="3"/>
  <c r="BD32" i="3" s="1"/>
  <c r="BE32" i="3" s="1"/>
  <c r="BD129" i="3"/>
  <c r="BE129" i="3" s="1"/>
  <c r="BC97" i="3"/>
  <c r="BD97" i="3" s="1"/>
  <c r="BE97" i="3" s="1"/>
  <c r="BC65" i="3"/>
  <c r="BC33" i="3"/>
  <c r="BD33" i="3" s="1"/>
  <c r="BE33" i="3" s="1"/>
  <c r="BD134" i="3"/>
  <c r="BE134" i="3" s="1"/>
  <c r="BC102" i="3"/>
  <c r="BD102" i="3" s="1"/>
  <c r="BE102" i="3" s="1"/>
  <c r="BC70" i="3"/>
  <c r="BD70" i="3" s="1"/>
  <c r="BE70" i="3" s="1"/>
  <c r="BC38" i="3"/>
  <c r="BD38" i="3" s="1"/>
  <c r="BE38" i="3" s="1"/>
  <c r="BC87" i="3"/>
  <c r="BD87" i="3" s="1"/>
  <c r="BE87" i="3" s="1"/>
  <c r="BC55" i="3"/>
  <c r="BD55" i="3" s="1"/>
  <c r="BE55" i="3" s="1"/>
  <c r="BC96" i="3"/>
  <c r="BD96" i="3" s="1"/>
  <c r="BE96" i="3" s="1"/>
  <c r="BC64" i="3"/>
  <c r="BD64" i="3" s="1"/>
  <c r="BE64" i="3" s="1"/>
  <c r="BC112" i="3"/>
  <c r="BD112" i="3" s="1"/>
  <c r="BE112" i="3" s="1"/>
  <c r="BC80" i="3"/>
  <c r="BD80" i="3" s="1"/>
  <c r="BE80" i="3" s="1"/>
  <c r="BC48" i="3"/>
  <c r="BD48" i="3" s="1"/>
  <c r="BE48" i="3" s="1"/>
  <c r="BC16" i="3"/>
  <c r="BD16" i="3" s="1"/>
  <c r="BE16" i="3" s="1"/>
  <c r="BD145" i="3"/>
  <c r="BE145" i="3" s="1"/>
  <c r="BC113" i="3"/>
  <c r="BD113" i="3" s="1"/>
  <c r="BE113" i="3" s="1"/>
  <c r="BC81" i="3"/>
  <c r="BD81" i="3" s="1"/>
  <c r="BE81" i="3" s="1"/>
  <c r="BC49" i="3"/>
  <c r="BD49" i="3" s="1"/>
  <c r="BE49" i="3" s="1"/>
  <c r="BC17" i="3"/>
  <c r="BD17" i="3" s="1"/>
  <c r="BE17" i="3" s="1"/>
  <c r="BC86" i="3"/>
  <c r="BD86" i="3" s="1"/>
  <c r="BE86" i="3" s="1"/>
  <c r="BC54" i="3"/>
  <c r="BD54" i="3" s="1"/>
  <c r="BE54" i="3" s="1"/>
  <c r="BC22" i="3"/>
  <c r="BD22" i="3" s="1"/>
  <c r="BE22" i="3" s="1"/>
  <c r="BD135" i="3"/>
  <c r="BE135" i="3" s="1"/>
  <c r="BC103" i="3"/>
  <c r="BD103" i="3" s="1"/>
  <c r="BE103" i="3" s="1"/>
  <c r="BC71" i="3"/>
  <c r="BD71" i="3" s="1"/>
  <c r="BE71" i="3" s="1"/>
  <c r="BC39" i="3"/>
  <c r="BD39" i="3" s="1"/>
  <c r="BE39" i="3" s="1"/>
  <c r="BD116" i="3"/>
  <c r="BE116" i="3" s="1"/>
  <c r="BC84" i="3"/>
  <c r="BD84" i="3" s="1"/>
  <c r="BE84" i="3" s="1"/>
  <c r="BC52" i="3"/>
  <c r="BD52" i="3" s="1"/>
  <c r="BE52" i="3" s="1"/>
  <c r="BC20" i="3"/>
  <c r="BD20" i="3" s="1"/>
  <c r="BE20" i="3" s="1"/>
  <c r="BD117" i="3"/>
  <c r="BE117" i="3" s="1"/>
  <c r="BD199" i="3"/>
  <c r="BE199" i="3" s="1"/>
  <c r="BD200" i="3"/>
  <c r="BE200" i="3" s="1"/>
  <c r="BD206" i="3"/>
  <c r="BE206" i="3" s="1"/>
  <c r="BC85" i="3"/>
  <c r="BD85" i="3" s="1"/>
  <c r="BE85" i="3" s="1"/>
  <c r="BC53" i="3"/>
  <c r="BD53" i="3" s="1"/>
  <c r="BE53" i="3" s="1"/>
  <c r="BC21" i="3"/>
  <c r="BD21" i="3" s="1"/>
  <c r="BE21" i="3" s="1"/>
  <c r="BC106" i="3"/>
  <c r="BD106" i="3" s="1"/>
  <c r="BE106" i="3" s="1"/>
  <c r="BC74" i="3"/>
  <c r="BD74" i="3" s="1"/>
  <c r="BE74" i="3" s="1"/>
  <c r="BC42" i="3"/>
  <c r="BD42" i="3" s="1"/>
  <c r="BE42" i="3" s="1"/>
  <c r="BD202" i="3"/>
  <c r="BE202" i="3" s="1"/>
  <c r="BC99" i="3"/>
  <c r="BD99" i="3" s="1"/>
  <c r="BE99" i="3" s="1"/>
  <c r="BC67" i="3"/>
  <c r="BD67" i="3" s="1"/>
  <c r="BE67" i="3" s="1"/>
  <c r="BC23" i="3"/>
  <c r="BD23" i="3" s="1"/>
  <c r="BE23" i="3" s="1"/>
  <c r="BD203" i="3"/>
  <c r="BE203" i="3" s="1"/>
  <c r="BC100" i="3"/>
  <c r="BD100" i="3" s="1"/>
  <c r="BE100" i="3" s="1"/>
  <c r="BC68" i="3"/>
  <c r="BD68" i="3" s="1"/>
  <c r="BE68" i="3" s="1"/>
  <c r="BC36" i="3"/>
  <c r="BD36" i="3" s="1"/>
  <c r="BE36" i="3" s="1"/>
  <c r="BC101" i="3"/>
  <c r="BD101" i="3" s="1"/>
  <c r="BE101" i="3" s="1"/>
  <c r="BC69" i="3"/>
  <c r="BD69" i="3" s="1"/>
  <c r="BE69" i="3" s="1"/>
  <c r="BC37" i="3"/>
  <c r="BD37" i="3" s="1"/>
  <c r="BE37" i="3" s="1"/>
  <c r="BD122" i="3"/>
  <c r="BE122" i="3" s="1"/>
  <c r="BC90" i="3"/>
  <c r="BD90" i="3" s="1"/>
  <c r="BE90" i="3" s="1"/>
  <c r="BC58" i="3"/>
  <c r="BD58" i="3" s="1"/>
  <c r="BE58" i="3" s="1"/>
  <c r="BC26" i="3"/>
  <c r="BD26" i="3" s="1"/>
  <c r="BE26" i="3" s="1"/>
  <c r="BD115" i="3"/>
  <c r="BE115" i="3" s="1"/>
  <c r="BC83" i="3"/>
  <c r="BD83" i="3" s="1"/>
  <c r="BE83" i="3" s="1"/>
  <c r="BC51" i="3"/>
  <c r="BD51" i="3" s="1"/>
  <c r="BE51" i="3" s="1"/>
  <c r="BC19" i="3"/>
  <c r="BD19" i="3" s="1"/>
  <c r="BE19" i="3" s="1"/>
  <c r="BC104" i="3"/>
  <c r="BD104" i="3" s="1"/>
  <c r="BE104" i="3" s="1"/>
  <c r="BC40" i="3"/>
  <c r="BD40" i="3" s="1"/>
  <c r="BE40" i="3" s="1"/>
  <c r="BD137" i="3"/>
  <c r="BE137" i="3" s="1"/>
  <c r="BC73" i="3"/>
  <c r="BD73" i="3" s="1"/>
  <c r="BE73" i="3" s="1"/>
  <c r="BD197" i="3"/>
  <c r="BE197" i="3" s="1"/>
  <c r="BC94" i="3"/>
  <c r="BD94" i="3" s="1"/>
  <c r="BE94" i="3" s="1"/>
  <c r="BC30" i="3"/>
  <c r="BD30" i="3" s="1"/>
  <c r="BE30" i="3" s="1"/>
  <c r="BC111" i="3"/>
  <c r="BD111" i="3" s="1"/>
  <c r="BE111" i="3" s="1"/>
  <c r="BC47" i="3"/>
  <c r="BD47" i="3" s="1"/>
  <c r="BE47" i="3" s="1"/>
  <c r="BD156" i="3"/>
  <c r="BE156" i="3" s="1"/>
  <c r="BC92" i="3"/>
  <c r="BD92" i="3" s="1"/>
  <c r="BE92" i="3" s="1"/>
  <c r="BC60" i="3"/>
  <c r="BD60" i="3" s="1"/>
  <c r="BE60" i="3" s="1"/>
  <c r="BC28" i="3"/>
  <c r="BD28" i="3" s="1"/>
  <c r="BE28" i="3" s="1"/>
  <c r="BC109" i="3"/>
  <c r="BD109" i="3" s="1"/>
  <c r="BE109" i="3" s="1"/>
  <c r="BC77" i="3"/>
  <c r="BD77" i="3" s="1"/>
  <c r="BE77" i="3" s="1"/>
  <c r="BC45" i="3"/>
  <c r="BD45" i="3" s="1"/>
  <c r="BE45" i="3" s="1"/>
  <c r="BD201" i="3"/>
  <c r="BE201" i="3" s="1"/>
  <c r="BC98" i="3"/>
  <c r="BD98" i="3" s="1"/>
  <c r="BE98" i="3" s="1"/>
  <c r="BC66" i="3"/>
  <c r="BD66" i="3" s="1"/>
  <c r="BE66" i="3" s="1"/>
  <c r="BC34" i="3"/>
  <c r="BD34" i="3" s="1"/>
  <c r="BE34" i="3" s="1"/>
  <c r="BC91" i="3"/>
  <c r="BD91" i="3" s="1"/>
  <c r="BE91" i="3" s="1"/>
  <c r="BC59" i="3"/>
  <c r="BD59" i="3" s="1"/>
  <c r="BE59" i="3" s="1"/>
  <c r="BC27" i="3"/>
  <c r="BD27" i="3" s="1"/>
  <c r="BE27" i="3" s="1"/>
  <c r="BC88" i="3"/>
  <c r="BD88" i="3" s="1"/>
  <c r="BE88" i="3" s="1"/>
  <c r="BC24" i="3"/>
  <c r="BD24" i="3" s="1"/>
  <c r="BE24" i="3" s="1"/>
  <c r="BC57" i="3"/>
  <c r="BD57" i="3" s="1"/>
  <c r="BE57" i="3" s="1"/>
  <c r="BD142" i="3"/>
  <c r="BE142" i="3" s="1"/>
  <c r="BC78" i="3"/>
  <c r="BD78" i="3" s="1"/>
  <c r="BE78" i="3" s="1"/>
  <c r="BD198" i="3"/>
  <c r="BE198" i="3" s="1"/>
  <c r="BC95" i="3"/>
  <c r="BD95" i="3" s="1"/>
  <c r="BE95" i="3" s="1"/>
  <c r="BC31" i="3"/>
  <c r="BD31" i="3" s="1"/>
  <c r="BE31" i="3" s="1"/>
  <c r="BC35" i="3"/>
  <c r="BD35" i="3" s="1"/>
  <c r="BE35" i="3" s="1"/>
  <c r="BC72" i="3"/>
  <c r="BD72" i="3" s="1"/>
  <c r="BE72" i="3" s="1"/>
  <c r="BC15" i="3"/>
  <c r="BD15" i="3" s="1"/>
  <c r="BE15" i="3" s="1"/>
  <c r="BC105" i="3"/>
  <c r="BD105" i="3" s="1"/>
  <c r="BE105" i="3" s="1"/>
  <c r="BC41" i="3"/>
  <c r="BD41" i="3" s="1"/>
  <c r="BE41" i="3" s="1"/>
  <c r="BC62" i="3"/>
  <c r="BD62" i="3" s="1"/>
  <c r="BE62" i="3" s="1"/>
  <c r="BD143" i="3"/>
  <c r="BE143" i="3" s="1"/>
  <c r="BC79" i="3"/>
  <c r="BD79" i="3" s="1"/>
  <c r="BE79" i="3" s="1"/>
  <c r="BC108" i="3"/>
  <c r="BD108" i="3" s="1"/>
  <c r="BE108" i="3" s="1"/>
  <c r="BC76" i="3"/>
  <c r="BD76" i="3" s="1"/>
  <c r="BE76" i="3" s="1"/>
  <c r="BC44" i="3"/>
  <c r="BD44" i="3" s="1"/>
  <c r="BE44" i="3" s="1"/>
  <c r="BD196" i="3"/>
  <c r="BE196" i="3" s="1"/>
  <c r="BC93" i="3"/>
  <c r="BD93" i="3" s="1"/>
  <c r="BE93" i="3" s="1"/>
  <c r="BC61" i="3"/>
  <c r="BD61" i="3" s="1"/>
  <c r="BE61" i="3" s="1"/>
  <c r="BC29" i="3"/>
  <c r="BD29" i="3" s="1"/>
  <c r="BE29" i="3" s="1"/>
  <c r="BD146" i="3"/>
  <c r="BE146" i="3" s="1"/>
  <c r="BD114" i="3"/>
  <c r="BE114" i="3" s="1"/>
  <c r="BC82" i="3"/>
  <c r="BD82" i="3" s="1"/>
  <c r="BE82" i="3" s="1"/>
  <c r="BC50" i="3"/>
  <c r="BD50" i="3" s="1"/>
  <c r="BE50" i="3" s="1"/>
  <c r="BC18" i="3"/>
  <c r="BD18" i="3" s="1"/>
  <c r="BE18" i="3" s="1"/>
  <c r="BC107" i="3"/>
  <c r="BD107" i="3" s="1"/>
  <c r="BE107" i="3" s="1"/>
  <c r="BC75" i="3"/>
  <c r="BD75" i="3" s="1"/>
  <c r="BE75" i="3" s="1"/>
  <c r="BC43" i="3"/>
  <c r="BD43" i="3" s="1"/>
  <c r="BE43" i="3" s="1"/>
  <c r="BC56" i="3"/>
  <c r="BD56" i="3" s="1"/>
  <c r="BE56" i="3" s="1"/>
  <c r="BC89" i="3"/>
  <c r="BD89" i="3" s="1"/>
  <c r="BE89" i="3" s="1"/>
  <c r="BC25" i="3"/>
  <c r="BD25" i="3" s="1"/>
  <c r="BE25" i="3" s="1"/>
  <c r="BC110" i="3"/>
  <c r="BD110" i="3" s="1"/>
  <c r="BE110" i="3" s="1"/>
  <c r="BC46" i="3"/>
  <c r="BD46" i="3" s="1"/>
  <c r="BE46" i="3" s="1"/>
  <c r="BD127" i="3"/>
  <c r="BE127" i="3" s="1"/>
  <c r="BC63" i="3"/>
  <c r="BD63" i="3" s="1"/>
  <c r="BE63" i="3" s="1"/>
  <c r="BD65" i="3"/>
  <c r="BE65" i="3" s="1"/>
  <c r="Z216" i="3"/>
  <c r="H218" i="3" s="1"/>
  <c r="AX8" i="7"/>
  <c r="AM10" i="3" s="1"/>
  <c r="AY8" i="7" s="1"/>
  <c r="Q102" i="2"/>
  <c r="M102" i="2"/>
  <c r="I102" i="2"/>
  <c r="E102" i="2"/>
  <c r="V101" i="2"/>
  <c r="T101" i="2"/>
  <c r="S101" i="2"/>
  <c r="R101" i="2"/>
  <c r="P101" i="2"/>
  <c r="O101" i="2"/>
  <c r="N101" i="2"/>
  <c r="L101" i="2"/>
  <c r="K101" i="2"/>
  <c r="J101" i="2"/>
  <c r="H101" i="2"/>
  <c r="G101" i="2"/>
  <c r="Q100" i="2"/>
  <c r="M100" i="2"/>
  <c r="I100" i="2"/>
  <c r="E100" i="2"/>
  <c r="E99" i="2"/>
  <c r="E98" i="2"/>
  <c r="E97" i="2"/>
  <c r="E96" i="2"/>
  <c r="E95" i="2"/>
  <c r="E94" i="2"/>
  <c r="E93" i="2"/>
  <c r="E92" i="2"/>
  <c r="E91" i="2"/>
  <c r="E90" i="2"/>
  <c r="E89" i="2"/>
  <c r="E88" i="2"/>
  <c r="E87" i="2"/>
  <c r="E86" i="2"/>
  <c r="E85" i="2"/>
  <c r="E84" i="2"/>
  <c r="Q83" i="2"/>
  <c r="E81" i="2"/>
  <c r="E80" i="2"/>
  <c r="E79" i="2"/>
  <c r="E78" i="2"/>
  <c r="E77" i="2"/>
  <c r="E76" i="2"/>
  <c r="E75" i="2"/>
  <c r="E65" i="2"/>
  <c r="E64" i="2"/>
  <c r="E63" i="2"/>
  <c r="E62" i="2"/>
  <c r="T61" i="2"/>
  <c r="S61" i="2"/>
  <c r="R61" i="2"/>
  <c r="P61" i="2"/>
  <c r="O61" i="2"/>
  <c r="N61" i="2"/>
  <c r="H61" i="2"/>
  <c r="G61" i="2"/>
  <c r="F61" i="2"/>
  <c r="E60" i="2"/>
  <c r="E58" i="2"/>
  <c r="E57" i="2"/>
  <c r="E56" i="2"/>
  <c r="E55" i="2"/>
  <c r="E54" i="2"/>
  <c r="V53" i="2"/>
  <c r="T53" i="2"/>
  <c r="S53" i="2"/>
  <c r="R53" i="2"/>
  <c r="P53" i="2"/>
  <c r="O53" i="2"/>
  <c r="N53" i="2"/>
  <c r="L53" i="2"/>
  <c r="K53" i="2"/>
  <c r="J53" i="2"/>
  <c r="H53" i="2"/>
  <c r="G53" i="2"/>
  <c r="E52" i="2"/>
  <c r="E51" i="2"/>
  <c r="E50" i="2"/>
  <c r="E49" i="2"/>
  <c r="E48" i="2"/>
  <c r="E47" i="2"/>
  <c r="V46" i="2"/>
  <c r="T46" i="2"/>
  <c r="S46" i="2"/>
  <c r="R46" i="2"/>
  <c r="P46" i="2"/>
  <c r="O46" i="2"/>
  <c r="N46" i="2"/>
  <c r="L46" i="2"/>
  <c r="K46" i="2"/>
  <c r="J46" i="2"/>
  <c r="H46" i="2"/>
  <c r="G46" i="2"/>
  <c r="F46" i="2"/>
  <c r="E45" i="2"/>
  <c r="E43" i="2"/>
  <c r="E42" i="2"/>
  <c r="E41" i="2"/>
  <c r="Q40" i="2"/>
  <c r="M40" i="2"/>
  <c r="I40" i="2"/>
  <c r="E40" i="2"/>
  <c r="E39" i="2"/>
  <c r="E38" i="2"/>
  <c r="E37" i="2"/>
  <c r="E36" i="2"/>
  <c r="E35" i="2"/>
  <c r="E34" i="2"/>
  <c r="E33" i="2"/>
  <c r="E29" i="2"/>
  <c r="Q27" i="2"/>
  <c r="M27" i="2"/>
  <c r="I27" i="2"/>
  <c r="E27" i="2"/>
  <c r="E21" i="2"/>
  <c r="V11" i="2"/>
  <c r="V8" i="2" s="1"/>
  <c r="Q15" i="2"/>
  <c r="I15" i="2"/>
  <c r="E15" i="2"/>
  <c r="E14" i="2"/>
  <c r="M10" i="2"/>
  <c r="I10" i="2"/>
  <c r="E10" i="2"/>
  <c r="Z9" i="8" l="1"/>
  <c r="BD119" i="3"/>
  <c r="BE119" i="3" s="1"/>
  <c r="BH119" i="3" s="1"/>
  <c r="D117" i="7" s="1"/>
  <c r="BD158" i="3"/>
  <c r="BE158" i="3" s="1"/>
  <c r="BH158" i="3" s="1"/>
  <c r="D156" i="7" s="1"/>
  <c r="O5" i="7"/>
  <c r="O211" i="7" s="1"/>
  <c r="P5" i="7"/>
  <c r="J5" i="7"/>
  <c r="J211" i="7" s="1"/>
  <c r="G5" i="7"/>
  <c r="I5" i="7"/>
  <c r="N5" i="7"/>
  <c r="H5" i="7"/>
  <c r="M5" i="7"/>
  <c r="M211" i="7" s="1"/>
  <c r="R5" i="7"/>
  <c r="R211" i="7" s="1"/>
  <c r="K5" i="7"/>
  <c r="L5" i="7"/>
  <c r="L211" i="7" s="1"/>
  <c r="Q5" i="7"/>
  <c r="Q211" i="7" s="1"/>
  <c r="X9" i="7"/>
  <c r="AA9" i="7"/>
  <c r="BD204" i="3"/>
  <c r="BE204" i="3" s="1"/>
  <c r="BH204" i="3" s="1"/>
  <c r="D202" i="7" s="1"/>
  <c r="BD149" i="3"/>
  <c r="BE149" i="3" s="1"/>
  <c r="BH149" i="3" s="1"/>
  <c r="D147" i="7" s="1"/>
  <c r="BD150" i="3"/>
  <c r="BE150" i="3" s="1"/>
  <c r="BH150" i="3" s="1"/>
  <c r="D148" i="7" s="1"/>
  <c r="BD155" i="3"/>
  <c r="BE155" i="3" s="1"/>
  <c r="BD148" i="3"/>
  <c r="BE148" i="3" s="1"/>
  <c r="BH148" i="3" s="1"/>
  <c r="D146" i="7" s="1"/>
  <c r="BD153" i="3"/>
  <c r="BE153" i="3" s="1"/>
  <c r="BH153" i="3" s="1"/>
  <c r="D151" i="7" s="1"/>
  <c r="BD152" i="3"/>
  <c r="BE152" i="3" s="1"/>
  <c r="BH152" i="3" s="1"/>
  <c r="D150" i="7" s="1"/>
  <c r="BD139" i="3"/>
  <c r="BE139" i="3" s="1"/>
  <c r="BD154" i="3"/>
  <c r="BE154" i="3" s="1"/>
  <c r="BH154" i="3" s="1"/>
  <c r="D152" i="7" s="1"/>
  <c r="BD173" i="3"/>
  <c r="BE173" i="3" s="1"/>
  <c r="BH173" i="3" s="1"/>
  <c r="D171" i="7" s="1"/>
  <c r="BD132" i="3"/>
  <c r="BE132" i="3" s="1"/>
  <c r="BH132" i="3" s="1"/>
  <c r="D130" i="7" s="1"/>
  <c r="BD125" i="3"/>
  <c r="BE125" i="3" s="1"/>
  <c r="BD161" i="3"/>
  <c r="BE161" i="3" s="1"/>
  <c r="BH161" i="3" s="1"/>
  <c r="D159" i="7" s="1"/>
  <c r="AG9" i="7"/>
  <c r="BD151" i="3"/>
  <c r="BE151" i="3" s="1"/>
  <c r="BH151" i="3" s="1"/>
  <c r="D149" i="7" s="1"/>
  <c r="BD140" i="3"/>
  <c r="BE140" i="3" s="1"/>
  <c r="BD133" i="3"/>
  <c r="BE133" i="3" s="1"/>
  <c r="BH133" i="3" s="1"/>
  <c r="D131" i="7" s="1"/>
  <c r="BD131" i="3"/>
  <c r="BE131" i="3" s="1"/>
  <c r="BH131" i="3" s="1"/>
  <c r="D129" i="7" s="1"/>
  <c r="BD130" i="3"/>
  <c r="BE130" i="3" s="1"/>
  <c r="BH130" i="3" s="1"/>
  <c r="D128" i="7" s="1"/>
  <c r="Y9" i="7"/>
  <c r="AE9" i="7"/>
  <c r="AB9" i="7"/>
  <c r="Y10" i="7"/>
  <c r="AD9" i="7"/>
  <c r="BD157" i="3"/>
  <c r="BE157" i="3" s="1"/>
  <c r="BH157" i="3" s="1"/>
  <c r="D155" i="7" s="1"/>
  <c r="V9" i="7"/>
  <c r="BD121" i="3"/>
  <c r="BE121" i="3" s="1"/>
  <c r="BH121" i="3" s="1"/>
  <c r="D119" i="7" s="1"/>
  <c r="BD124" i="3"/>
  <c r="BE124" i="3" s="1"/>
  <c r="BD159" i="3"/>
  <c r="BE159" i="3" s="1"/>
  <c r="BH159" i="3" s="1"/>
  <c r="D157" i="7" s="1"/>
  <c r="BD147" i="3"/>
  <c r="BE147" i="3" s="1"/>
  <c r="BH147" i="3" s="1"/>
  <c r="D145" i="7" s="1"/>
  <c r="BD183" i="3"/>
  <c r="BE183" i="3" s="1"/>
  <c r="BH183" i="3" s="1"/>
  <c r="D181" i="7" s="1"/>
  <c r="BD136" i="3"/>
  <c r="BE136" i="3" s="1"/>
  <c r="BD128" i="3"/>
  <c r="BE128" i="3" s="1"/>
  <c r="BH128" i="3" s="1"/>
  <c r="D126" i="7" s="1"/>
  <c r="W9" i="7"/>
  <c r="Z9" i="7"/>
  <c r="AF9" i="7"/>
  <c r="AC9" i="7"/>
  <c r="BD118" i="3"/>
  <c r="BE118" i="3" s="1"/>
  <c r="BH118" i="3" s="1"/>
  <c r="D116" i="7" s="1"/>
  <c r="BD170" i="3"/>
  <c r="BE170" i="3" s="1"/>
  <c r="BH170" i="3" s="1"/>
  <c r="D168" i="7" s="1"/>
  <c r="BD120" i="3"/>
  <c r="BE120" i="3" s="1"/>
  <c r="BD172" i="3"/>
  <c r="BE172" i="3" s="1"/>
  <c r="BH172" i="3" s="1"/>
  <c r="D170" i="7" s="1"/>
  <c r="BD167" i="3"/>
  <c r="BE167" i="3" s="1"/>
  <c r="BH167" i="3" s="1"/>
  <c r="D165" i="7" s="1"/>
  <c r="BD141" i="3"/>
  <c r="BE141" i="3" s="1"/>
  <c r="BH141" i="3" s="1"/>
  <c r="D139" i="7" s="1"/>
  <c r="BD126" i="3"/>
  <c r="BE126" i="3" s="1"/>
  <c r="BD123" i="3"/>
  <c r="BE123" i="3" s="1"/>
  <c r="BH123" i="3" s="1"/>
  <c r="D121" i="7" s="1"/>
  <c r="BD168" i="3"/>
  <c r="BE168" i="3" s="1"/>
  <c r="BH168" i="3" s="1"/>
  <c r="D166" i="7" s="1"/>
  <c r="BD186" i="3"/>
  <c r="BE186" i="3" s="1"/>
  <c r="BH186" i="3" s="1"/>
  <c r="D184" i="7" s="1"/>
  <c r="BD175" i="3"/>
  <c r="BE175" i="3" s="1"/>
  <c r="BH175" i="3" s="1"/>
  <c r="D173" i="7" s="1"/>
  <c r="BD166" i="3"/>
  <c r="BE166" i="3" s="1"/>
  <c r="BH166" i="3" s="1"/>
  <c r="D164" i="7" s="1"/>
  <c r="BD171" i="3"/>
  <c r="BE171" i="3" s="1"/>
  <c r="BH171" i="3" s="1"/>
  <c r="D169" i="7" s="1"/>
  <c r="BD162" i="3"/>
  <c r="BE162" i="3" s="1"/>
  <c r="BH162" i="3" s="1"/>
  <c r="D160" i="7" s="1"/>
  <c r="BD190" i="3"/>
  <c r="BE190" i="3" s="1"/>
  <c r="BH190" i="3" s="1"/>
  <c r="D188" i="7" s="1"/>
  <c r="BD182" i="3"/>
  <c r="BE182" i="3" s="1"/>
  <c r="BH182" i="3" s="1"/>
  <c r="D180" i="7" s="1"/>
  <c r="BD179" i="3"/>
  <c r="BE179" i="3" s="1"/>
  <c r="BH179" i="3" s="1"/>
  <c r="D177" i="7" s="1"/>
  <c r="BD164" i="3"/>
  <c r="BE164" i="3" s="1"/>
  <c r="BH164" i="3" s="1"/>
  <c r="D162" i="7" s="1"/>
  <c r="BD163" i="3"/>
  <c r="BE163" i="3" s="1"/>
  <c r="BH163" i="3" s="1"/>
  <c r="D161" i="7" s="1"/>
  <c r="BD192" i="3"/>
  <c r="BE192" i="3" s="1"/>
  <c r="BH192" i="3" s="1"/>
  <c r="D190" i="7" s="1"/>
  <c r="BD169" i="3"/>
  <c r="BE169" i="3" s="1"/>
  <c r="BH169" i="3" s="1"/>
  <c r="D167" i="7" s="1"/>
  <c r="BD165" i="3"/>
  <c r="BE165" i="3" s="1"/>
  <c r="BH165" i="3" s="1"/>
  <c r="D163" i="7" s="1"/>
  <c r="BD191" i="3"/>
  <c r="BE191" i="3" s="1"/>
  <c r="BH191" i="3" s="1"/>
  <c r="D189" i="7" s="1"/>
  <c r="BD187" i="3"/>
  <c r="BE187" i="3" s="1"/>
  <c r="BH187" i="3" s="1"/>
  <c r="D185" i="7" s="1"/>
  <c r="BD195" i="3"/>
  <c r="BE195" i="3" s="1"/>
  <c r="BH195" i="3" s="1"/>
  <c r="D193" i="7" s="1"/>
  <c r="BD205" i="3"/>
  <c r="BE205" i="3" s="1"/>
  <c r="BH205" i="3" s="1"/>
  <c r="D203" i="7" s="1"/>
  <c r="BD181" i="3"/>
  <c r="BE181" i="3" s="1"/>
  <c r="BH181" i="3" s="1"/>
  <c r="D179" i="7" s="1"/>
  <c r="BD176" i="3"/>
  <c r="BE176" i="3" s="1"/>
  <c r="BH176" i="3" s="1"/>
  <c r="D174" i="7" s="1"/>
  <c r="BD188" i="3"/>
  <c r="BE188" i="3" s="1"/>
  <c r="BH188" i="3" s="1"/>
  <c r="D186" i="7" s="1"/>
  <c r="BD189" i="3"/>
  <c r="BE189" i="3" s="1"/>
  <c r="BH189" i="3" s="1"/>
  <c r="D187" i="7" s="1"/>
  <c r="BD193" i="3"/>
  <c r="BE193" i="3" s="1"/>
  <c r="BH193" i="3" s="1"/>
  <c r="D191" i="7" s="1"/>
  <c r="BD185" i="3"/>
  <c r="BE185" i="3" s="1"/>
  <c r="BH185" i="3" s="1"/>
  <c r="D183" i="7" s="1"/>
  <c r="BD178" i="3"/>
  <c r="BE178" i="3" s="1"/>
  <c r="BH178" i="3" s="1"/>
  <c r="D176" i="7" s="1"/>
  <c r="BD194" i="3"/>
  <c r="BE194" i="3" s="1"/>
  <c r="BH194" i="3" s="1"/>
  <c r="D192" i="7" s="1"/>
  <c r="AB8" i="7"/>
  <c r="AC12" i="7"/>
  <c r="Y8" i="7"/>
  <c r="V8" i="7"/>
  <c r="S7" i="7"/>
  <c r="AD9" i="3" s="1"/>
  <c r="T7" i="7" s="1"/>
  <c r="Y12" i="7"/>
  <c r="AD12" i="7"/>
  <c r="W12" i="7"/>
  <c r="W10" i="7"/>
  <c r="AG8" i="7"/>
  <c r="AG10" i="7"/>
  <c r="V10" i="7"/>
  <c r="Z10" i="7"/>
  <c r="AX6" i="7"/>
  <c r="AM8" i="3" s="1"/>
  <c r="AY6" i="7" s="1"/>
  <c r="BF6" i="7" s="1"/>
  <c r="AE10" i="7"/>
  <c r="AD10" i="7"/>
  <c r="AC10" i="7"/>
  <c r="AF10" i="7"/>
  <c r="W8" i="7"/>
  <c r="Z8" i="7"/>
  <c r="AE8" i="7"/>
  <c r="V12" i="7"/>
  <c r="AF12" i="7"/>
  <c r="AB12" i="7"/>
  <c r="AD8" i="7"/>
  <c r="X8" i="7"/>
  <c r="AC8" i="7"/>
  <c r="AE12" i="7"/>
  <c r="X12" i="7"/>
  <c r="AA12" i="7"/>
  <c r="AA8" i="7"/>
  <c r="AF8" i="7"/>
  <c r="AG12" i="7"/>
  <c r="Z12" i="7"/>
  <c r="X10" i="7"/>
  <c r="AA10" i="7"/>
  <c r="S6" i="7"/>
  <c r="AD8" i="3" s="1"/>
  <c r="T6" i="7" s="1"/>
  <c r="AA6" i="7" s="1"/>
  <c r="AB10" i="7"/>
  <c r="Q25" i="8"/>
  <c r="O25" i="8"/>
  <c r="T11" i="7"/>
  <c r="U11" i="7"/>
  <c r="S25" i="8"/>
  <c r="W25" i="8"/>
  <c r="V25" i="8"/>
  <c r="U25" i="8"/>
  <c r="P211" i="7"/>
  <c r="N25" i="8"/>
  <c r="K211" i="7"/>
  <c r="N211" i="7"/>
  <c r="R25" i="8"/>
  <c r="BH8" i="7"/>
  <c r="BF8" i="7"/>
  <c r="BG8" i="7"/>
  <c r="BE8" i="7"/>
  <c r="BI8" i="7"/>
  <c r="BL7" i="7"/>
  <c r="AO9" i="3" s="1"/>
  <c r="BM7" i="7" s="1"/>
  <c r="AP211" i="7"/>
  <c r="AR211" i="7"/>
  <c r="BL10" i="7"/>
  <c r="AO12" i="3" s="1"/>
  <c r="BM10" i="7" s="1"/>
  <c r="AT211" i="7"/>
  <c r="AV211" i="7"/>
  <c r="V12" i="8"/>
  <c r="BL12" i="7"/>
  <c r="AO14" i="3" s="1"/>
  <c r="U12" i="8"/>
  <c r="AU211" i="7"/>
  <c r="AQ211" i="7"/>
  <c r="BL11" i="7"/>
  <c r="AO13" i="3" s="1"/>
  <c r="AS211" i="7"/>
  <c r="W12" i="8"/>
  <c r="AW211" i="7"/>
  <c r="BL9" i="7"/>
  <c r="AO11" i="3" s="1"/>
  <c r="BM9" i="7" s="1"/>
  <c r="CA9" i="7" s="1"/>
  <c r="U21" i="2"/>
  <c r="X21" i="2" s="1"/>
  <c r="V82" i="2"/>
  <c r="V103" i="2" s="1"/>
  <c r="I46" i="2"/>
  <c r="U68" i="2"/>
  <c r="X68" i="2" s="1"/>
  <c r="U70" i="2"/>
  <c r="X70" i="2" s="1"/>
  <c r="E101" i="2"/>
  <c r="U81" i="2"/>
  <c r="X81" i="2" s="1"/>
  <c r="U84" i="2"/>
  <c r="X84" i="2" s="1"/>
  <c r="U85" i="2"/>
  <c r="X85" i="2" s="1"/>
  <c r="U86" i="2"/>
  <c r="X86" i="2" s="1"/>
  <c r="U87" i="2"/>
  <c r="X87" i="2" s="1"/>
  <c r="U88" i="2"/>
  <c r="X88" i="2" s="1"/>
  <c r="U89" i="2"/>
  <c r="X89" i="2" s="1"/>
  <c r="U90" i="2"/>
  <c r="X90" i="2" s="1"/>
  <c r="U91" i="2"/>
  <c r="X91" i="2" s="1"/>
  <c r="U92" i="2"/>
  <c r="X92" i="2" s="1"/>
  <c r="U93" i="2"/>
  <c r="X93" i="2" s="1"/>
  <c r="U94" i="2"/>
  <c r="X94" i="2" s="1"/>
  <c r="U95" i="2"/>
  <c r="X95" i="2" s="1"/>
  <c r="U96" i="2"/>
  <c r="X96" i="2" s="1"/>
  <c r="U97" i="2"/>
  <c r="X97" i="2" s="1"/>
  <c r="U98" i="2"/>
  <c r="X98" i="2" s="1"/>
  <c r="BH25" i="3"/>
  <c r="D23" i="7" s="1"/>
  <c r="BH117" i="3"/>
  <c r="D115" i="7" s="1"/>
  <c r="BH71" i="3"/>
  <c r="D69" i="7" s="1"/>
  <c r="BH17" i="3"/>
  <c r="D15" i="7" s="1"/>
  <c r="BH145" i="3"/>
  <c r="D143" i="7" s="1"/>
  <c r="BH112" i="3"/>
  <c r="D110" i="7" s="1"/>
  <c r="BH137" i="3"/>
  <c r="D135" i="7" s="1"/>
  <c r="BH127" i="3"/>
  <c r="D125" i="7" s="1"/>
  <c r="BH89" i="3"/>
  <c r="D87" i="7" s="1"/>
  <c r="BH43" i="3"/>
  <c r="D41" i="7" s="1"/>
  <c r="BH18" i="3"/>
  <c r="D16" i="7" s="1"/>
  <c r="BH146" i="3"/>
  <c r="D144" i="7" s="1"/>
  <c r="BH125" i="3"/>
  <c r="D123" i="7" s="1"/>
  <c r="BH108" i="3"/>
  <c r="D106" i="7" s="1"/>
  <c r="BH62" i="3"/>
  <c r="D60" i="7" s="1"/>
  <c r="BH15" i="3"/>
  <c r="D13" i="7" s="1"/>
  <c r="BH35" i="3"/>
  <c r="D33" i="7" s="1"/>
  <c r="BH78" i="3"/>
  <c r="D76" i="7" s="1"/>
  <c r="BH24" i="3"/>
  <c r="D22" i="7" s="1"/>
  <c r="BH59" i="3"/>
  <c r="D57" i="7" s="1"/>
  <c r="BH34" i="3"/>
  <c r="D32" i="7" s="1"/>
  <c r="BH201" i="3"/>
  <c r="D199" i="7" s="1"/>
  <c r="BH124" i="3"/>
  <c r="D122" i="7" s="1"/>
  <c r="BH51" i="3"/>
  <c r="D49" i="7" s="1"/>
  <c r="BH90" i="3"/>
  <c r="D88" i="7" s="1"/>
  <c r="BH69" i="3"/>
  <c r="D67" i="7" s="1"/>
  <c r="BH36" i="3"/>
  <c r="D34" i="7" s="1"/>
  <c r="BH203" i="3"/>
  <c r="D201" i="7" s="1"/>
  <c r="BH106" i="3"/>
  <c r="D104" i="7" s="1"/>
  <c r="BH85" i="3"/>
  <c r="D83" i="7" s="1"/>
  <c r="BH55" i="3"/>
  <c r="D53" i="7" s="1"/>
  <c r="BH38" i="3"/>
  <c r="D36" i="7" s="1"/>
  <c r="BH32" i="3"/>
  <c r="D30" i="7" s="1"/>
  <c r="BH19" i="3"/>
  <c r="D17" i="7" s="1"/>
  <c r="BH134" i="3"/>
  <c r="D132" i="7" s="1"/>
  <c r="BH74" i="3"/>
  <c r="D72" i="7" s="1"/>
  <c r="BH84" i="3"/>
  <c r="D82" i="7" s="1"/>
  <c r="BH54" i="3"/>
  <c r="D52" i="7" s="1"/>
  <c r="BH30" i="3"/>
  <c r="D28" i="7" s="1"/>
  <c r="BH120" i="3"/>
  <c r="D118" i="7" s="1"/>
  <c r="BH109" i="3"/>
  <c r="D107" i="7" s="1"/>
  <c r="BH115" i="3"/>
  <c r="D113" i="7" s="1"/>
  <c r="BH37" i="3"/>
  <c r="D35" i="7" s="1"/>
  <c r="BH87" i="3"/>
  <c r="D85" i="7" s="1"/>
  <c r="BH206" i="3"/>
  <c r="D204" i="7" s="1"/>
  <c r="BH200" i="3"/>
  <c r="D198" i="7" s="1"/>
  <c r="BH138" i="3"/>
  <c r="D136" i="7" s="1"/>
  <c r="BH116" i="3"/>
  <c r="D114" i="7" s="1"/>
  <c r="BH103" i="3"/>
  <c r="D101" i="7" s="1"/>
  <c r="BH86" i="3"/>
  <c r="D84" i="7" s="1"/>
  <c r="BH49" i="3"/>
  <c r="D47" i="7" s="1"/>
  <c r="BH16" i="3"/>
  <c r="D14" i="7" s="1"/>
  <c r="BH94" i="3"/>
  <c r="D92" i="7" s="1"/>
  <c r="BH40" i="3"/>
  <c r="D38" i="7" s="1"/>
  <c r="BH46" i="3"/>
  <c r="D44" i="7" s="1"/>
  <c r="BH75" i="3"/>
  <c r="D73" i="7" s="1"/>
  <c r="BH50" i="3"/>
  <c r="D48" i="7" s="1"/>
  <c r="BH29" i="3"/>
  <c r="D27" i="7" s="1"/>
  <c r="BH196" i="3"/>
  <c r="D194" i="7" s="1"/>
  <c r="BH140" i="3"/>
  <c r="D138" i="7" s="1"/>
  <c r="BH126" i="3"/>
  <c r="D124" i="7" s="1"/>
  <c r="BH72" i="3"/>
  <c r="D70" i="7" s="1"/>
  <c r="BH31" i="3"/>
  <c r="D29" i="7" s="1"/>
  <c r="BH142" i="3"/>
  <c r="D140" i="7" s="1"/>
  <c r="BH88" i="3"/>
  <c r="D86" i="7" s="1"/>
  <c r="BH91" i="3"/>
  <c r="D89" i="7" s="1"/>
  <c r="BH66" i="3"/>
  <c r="D64" i="7" s="1"/>
  <c r="BH45" i="3"/>
  <c r="D43" i="7" s="1"/>
  <c r="BH156" i="3"/>
  <c r="D154" i="7" s="1"/>
  <c r="BH83" i="3"/>
  <c r="D81" i="7" s="1"/>
  <c r="BH122" i="3"/>
  <c r="D120" i="7" s="1"/>
  <c r="BH101" i="3"/>
  <c r="D99" i="7" s="1"/>
  <c r="BH23" i="3"/>
  <c r="D21" i="7" s="1"/>
  <c r="BH202" i="3"/>
  <c r="D200" i="7" s="1"/>
  <c r="BH70" i="3"/>
  <c r="D68" i="7" s="1"/>
  <c r="BH129" i="3"/>
  <c r="D127" i="7" s="1"/>
  <c r="BH28" i="3"/>
  <c r="D26" i="7" s="1"/>
  <c r="BH33" i="3"/>
  <c r="D31" i="7" s="1"/>
  <c r="BH99" i="3"/>
  <c r="D97" i="7" s="1"/>
  <c r="BH20" i="3"/>
  <c r="D18" i="7" s="1"/>
  <c r="BH135" i="3"/>
  <c r="D133" i="7" s="1"/>
  <c r="BH81" i="3"/>
  <c r="D79" i="7" s="1"/>
  <c r="BH47" i="3"/>
  <c r="D45" i="7" s="1"/>
  <c r="BH104" i="3"/>
  <c r="D102" i="7" s="1"/>
  <c r="BH110" i="3"/>
  <c r="D108" i="7" s="1"/>
  <c r="BH107" i="3"/>
  <c r="D105" i="7" s="1"/>
  <c r="BH82" i="3"/>
  <c r="D80" i="7" s="1"/>
  <c r="BH61" i="3"/>
  <c r="D59" i="7" s="1"/>
  <c r="BH44" i="3"/>
  <c r="D42" i="7" s="1"/>
  <c r="BH79" i="3"/>
  <c r="D77" i="7" s="1"/>
  <c r="BH41" i="3"/>
  <c r="D39" i="7" s="1"/>
  <c r="BH136" i="3"/>
  <c r="D134" i="7" s="1"/>
  <c r="BH95" i="3"/>
  <c r="D93" i="7" s="1"/>
  <c r="BH57" i="3"/>
  <c r="D55" i="7" s="1"/>
  <c r="BH98" i="3"/>
  <c r="D96" i="7" s="1"/>
  <c r="BH77" i="3"/>
  <c r="D75" i="7" s="1"/>
  <c r="BH60" i="3"/>
  <c r="D58" i="7" s="1"/>
  <c r="BH26" i="3"/>
  <c r="D24" i="7" s="1"/>
  <c r="BH100" i="3"/>
  <c r="D98" i="7" s="1"/>
  <c r="BH67" i="3"/>
  <c r="D65" i="7" s="1"/>
  <c r="BH42" i="3"/>
  <c r="D40" i="7" s="1"/>
  <c r="BH64" i="3"/>
  <c r="D62" i="7" s="1"/>
  <c r="BH102" i="3"/>
  <c r="D100" i="7" s="1"/>
  <c r="BH97" i="3"/>
  <c r="D95" i="7" s="1"/>
  <c r="BH27" i="3"/>
  <c r="D25" i="7" s="1"/>
  <c r="BH96" i="3"/>
  <c r="D94" i="7" s="1"/>
  <c r="BH21" i="3"/>
  <c r="D19" i="7" s="1"/>
  <c r="BH48" i="3"/>
  <c r="D46" i="7" s="1"/>
  <c r="BH197" i="3"/>
  <c r="D195" i="7" s="1"/>
  <c r="BH56" i="3"/>
  <c r="D54" i="7" s="1"/>
  <c r="BH155" i="3"/>
  <c r="D153" i="7" s="1"/>
  <c r="BH92" i="3"/>
  <c r="D90" i="7" s="1"/>
  <c r="BH58" i="3"/>
  <c r="D56" i="7" s="1"/>
  <c r="BH68" i="3"/>
  <c r="D66" i="7" s="1"/>
  <c r="BH65" i="3"/>
  <c r="D63" i="7" s="1"/>
  <c r="BH199" i="3"/>
  <c r="D197" i="7" s="1"/>
  <c r="BH53" i="3"/>
  <c r="D51" i="7" s="1"/>
  <c r="BH52" i="3"/>
  <c r="D50" i="7" s="1"/>
  <c r="BH39" i="3"/>
  <c r="D37" i="7" s="1"/>
  <c r="BH22" i="3"/>
  <c r="D20" i="7" s="1"/>
  <c r="BH113" i="3"/>
  <c r="D111" i="7" s="1"/>
  <c r="BH80" i="3"/>
  <c r="D78" i="7" s="1"/>
  <c r="BH111" i="3"/>
  <c r="D109" i="7" s="1"/>
  <c r="BH73" i="3"/>
  <c r="D71" i="7" s="1"/>
  <c r="BH63" i="3"/>
  <c r="D61" i="7" s="1"/>
  <c r="BH139" i="3"/>
  <c r="D137" i="7" s="1"/>
  <c r="BH114" i="3"/>
  <c r="D112" i="7" s="1"/>
  <c r="BH93" i="3"/>
  <c r="D91" i="7" s="1"/>
  <c r="BH76" i="3"/>
  <c r="D74" i="7" s="1"/>
  <c r="BH143" i="3"/>
  <c r="D141" i="7" s="1"/>
  <c r="BH105" i="3"/>
  <c r="D103" i="7" s="1"/>
  <c r="BH198" i="3"/>
  <c r="D196" i="7" s="1"/>
  <c r="U38" i="2"/>
  <c r="X38" i="2" s="1"/>
  <c r="Q101" i="2"/>
  <c r="U99" i="2"/>
  <c r="X99" i="2" s="1"/>
  <c r="U100" i="2"/>
  <c r="X100" i="2" s="1"/>
  <c r="M101" i="2"/>
  <c r="U27" i="2"/>
  <c r="X27" i="2" s="1"/>
  <c r="I101" i="2"/>
  <c r="U55" i="2"/>
  <c r="U58" i="2"/>
  <c r="U60" i="2"/>
  <c r="M61" i="2"/>
  <c r="U54" i="2"/>
  <c r="X54" i="2" s="1"/>
  <c r="U33" i="2"/>
  <c r="U34" i="2"/>
  <c r="X34" i="2" s="1"/>
  <c r="U40" i="2"/>
  <c r="X40" i="2" s="1"/>
  <c r="U64" i="2"/>
  <c r="X64" i="2" s="1"/>
  <c r="U73" i="2"/>
  <c r="X73" i="2" s="1"/>
  <c r="U44" i="2"/>
  <c r="X44" i="2" s="1"/>
  <c r="U79" i="2"/>
  <c r="U80" i="2"/>
  <c r="X80" i="2" s="1"/>
  <c r="U67" i="2"/>
  <c r="X67" i="2" s="1"/>
  <c r="U47" i="2"/>
  <c r="X47" i="2" s="1"/>
  <c r="U48" i="2"/>
  <c r="U35" i="2"/>
  <c r="X35" i="2" s="1"/>
  <c r="U36" i="2"/>
  <c r="X36" i="2" s="1"/>
  <c r="U37" i="2"/>
  <c r="X37" i="2" s="1"/>
  <c r="U41" i="2"/>
  <c r="X41" i="2" s="1"/>
  <c r="U42" i="2"/>
  <c r="X42" i="2" s="1"/>
  <c r="U43" i="2"/>
  <c r="X43" i="2" s="1"/>
  <c r="U45" i="2"/>
  <c r="X45" i="2" s="1"/>
  <c r="U30" i="2"/>
  <c r="U29" i="2"/>
  <c r="X29" i="2" s="1"/>
  <c r="H12" i="8"/>
  <c r="AX5" i="7"/>
  <c r="U14" i="2"/>
  <c r="U62" i="2"/>
  <c r="X62" i="2" s="1"/>
  <c r="M53" i="2"/>
  <c r="U56" i="2"/>
  <c r="U57" i="2"/>
  <c r="X57" i="2" s="1"/>
  <c r="E46" i="2"/>
  <c r="Q46" i="2"/>
  <c r="U50" i="2"/>
  <c r="X50" i="2" s="1"/>
  <c r="U52" i="2"/>
  <c r="X52" i="2" s="1"/>
  <c r="M46" i="2"/>
  <c r="W68" i="2"/>
  <c r="E53" i="2"/>
  <c r="Q53" i="2"/>
  <c r="Q61" i="2"/>
  <c r="U72" i="2"/>
  <c r="X72" i="2" s="1"/>
  <c r="U39" i="2"/>
  <c r="X39" i="2" s="1"/>
  <c r="W54" i="2"/>
  <c r="U63" i="2"/>
  <c r="X63" i="2" s="1"/>
  <c r="U65" i="2"/>
  <c r="W81" i="2"/>
  <c r="W87" i="2"/>
  <c r="W88" i="2"/>
  <c r="W91" i="2"/>
  <c r="W92" i="2"/>
  <c r="W95" i="2"/>
  <c r="W96" i="2"/>
  <c r="W100" i="2"/>
  <c r="U49" i="2"/>
  <c r="X49" i="2" s="1"/>
  <c r="U51" i="2"/>
  <c r="X51" i="2" s="1"/>
  <c r="I53" i="2"/>
  <c r="E61" i="2"/>
  <c r="U71" i="2"/>
  <c r="X71" i="2" s="1"/>
  <c r="U75" i="2"/>
  <c r="X75" i="2" s="1"/>
  <c r="U76" i="2"/>
  <c r="X76" i="2" s="1"/>
  <c r="U77" i="2"/>
  <c r="X77" i="2" s="1"/>
  <c r="U78" i="2"/>
  <c r="X78" i="2" s="1"/>
  <c r="U74" i="2"/>
  <c r="X74" i="2" s="1"/>
  <c r="W70" i="2" l="1"/>
  <c r="W35" i="2"/>
  <c r="W64" i="2"/>
  <c r="W44" i="2"/>
  <c r="W97" i="2"/>
  <c r="W93" i="2"/>
  <c r="W89" i="2"/>
  <c r="W85" i="2"/>
  <c r="W36" i="2"/>
  <c r="W98" i="2"/>
  <c r="W94" i="2"/>
  <c r="W90" i="2"/>
  <c r="W86" i="2"/>
  <c r="I25" i="8"/>
  <c r="BD144" i="3"/>
  <c r="BE144" i="3" s="1"/>
  <c r="BH144" i="3" s="1"/>
  <c r="D142" i="7" s="1"/>
  <c r="BD184" i="3"/>
  <c r="BE184" i="3" s="1"/>
  <c r="BH184" i="3" s="1"/>
  <c r="D182" i="7" s="1"/>
  <c r="AH9" i="7"/>
  <c r="AG11" i="3" s="1"/>
  <c r="AJ9" i="7" s="1"/>
  <c r="BE6" i="7"/>
  <c r="W7" i="7"/>
  <c r="AB7" i="7"/>
  <c r="AC7" i="7"/>
  <c r="X7" i="7"/>
  <c r="Y7" i="7"/>
  <c r="AD7" i="7"/>
  <c r="AG7" i="7"/>
  <c r="Z7" i="7"/>
  <c r="AE7" i="7"/>
  <c r="AF7" i="7"/>
  <c r="AB6" i="7"/>
  <c r="AF6" i="7"/>
  <c r="AC6" i="7"/>
  <c r="AG6" i="7"/>
  <c r="AD6" i="7"/>
  <c r="Z6" i="7"/>
  <c r="AA7" i="7"/>
  <c r="AE6" i="7"/>
  <c r="CB9" i="7"/>
  <c r="BI6" i="7"/>
  <c r="BG6" i="7"/>
  <c r="BH6" i="7"/>
  <c r="M25" i="8"/>
  <c r="L25" i="8" s="1"/>
  <c r="W73" i="2"/>
  <c r="W38" i="2"/>
  <c r="W99" i="2"/>
  <c r="W52" i="2"/>
  <c r="W84" i="2"/>
  <c r="U101" i="2"/>
  <c r="X101" i="2" s="1"/>
  <c r="W80" i="2"/>
  <c r="W43" i="2"/>
  <c r="W41" i="2"/>
  <c r="W34" i="2"/>
  <c r="W42" i="2"/>
  <c r="W40" i="2"/>
  <c r="W37" i="2"/>
  <c r="W30" i="2"/>
  <c r="X30" i="2"/>
  <c r="W48" i="2"/>
  <c r="X48" i="2"/>
  <c r="W58" i="2"/>
  <c r="X58" i="2"/>
  <c r="W65" i="2"/>
  <c r="X65" i="2"/>
  <c r="W55" i="2"/>
  <c r="X55" i="2"/>
  <c r="W45" i="2"/>
  <c r="W56" i="2"/>
  <c r="X56" i="2"/>
  <c r="W14" i="2"/>
  <c r="X14" i="2"/>
  <c r="W79" i="2"/>
  <c r="X79" i="2"/>
  <c r="W33" i="2"/>
  <c r="X33" i="2"/>
  <c r="W60" i="2"/>
  <c r="X60" i="2"/>
  <c r="W29" i="2"/>
  <c r="BN9" i="7"/>
  <c r="BO9" i="7"/>
  <c r="AH12" i="7"/>
  <c r="AG14" i="3" s="1"/>
  <c r="AJ12" i="7" s="1"/>
  <c r="AH8" i="7"/>
  <c r="AG10" i="3" s="1"/>
  <c r="BS9" i="7"/>
  <c r="BP9" i="7"/>
  <c r="BR9" i="7"/>
  <c r="BX9" i="7"/>
  <c r="BT9" i="7"/>
  <c r="BV9" i="7"/>
  <c r="W11" i="7"/>
  <c r="AH10" i="7"/>
  <c r="AG12" i="3" s="1"/>
  <c r="AC11" i="7"/>
  <c r="Y11" i="7"/>
  <c r="AG11" i="7"/>
  <c r="X11" i="7"/>
  <c r="AF11" i="7"/>
  <c r="AE11" i="7"/>
  <c r="AA11" i="7"/>
  <c r="BW9" i="7"/>
  <c r="BZ9" i="7"/>
  <c r="V11" i="7"/>
  <c r="AB11" i="7"/>
  <c r="W27" i="2"/>
  <c r="T25" i="8"/>
  <c r="AI8" i="7"/>
  <c r="AJ8" i="7"/>
  <c r="AI10" i="7"/>
  <c r="AJ10" i="7"/>
  <c r="I211" i="7"/>
  <c r="K25" i="8"/>
  <c r="J25" i="8"/>
  <c r="H211" i="7"/>
  <c r="AJ6" i="7"/>
  <c r="AJ7" i="7"/>
  <c r="S5" i="7"/>
  <c r="AD7" i="3" s="1"/>
  <c r="G211" i="7"/>
  <c r="L12" i="8"/>
  <c r="P25" i="8"/>
  <c r="Z11" i="7"/>
  <c r="AD11" i="7"/>
  <c r="T12" i="8"/>
  <c r="AI12" i="7"/>
  <c r="AI9" i="7"/>
  <c r="BL8" i="7"/>
  <c r="AO10" i="3" s="1"/>
  <c r="BM8" i="7" s="1"/>
  <c r="BM11" i="7"/>
  <c r="BM12" i="7"/>
  <c r="P12" i="8"/>
  <c r="CB10" i="7"/>
  <c r="BX10" i="7"/>
  <c r="BN10" i="7"/>
  <c r="CA10" i="7"/>
  <c r="BR10" i="7"/>
  <c r="BV10" i="7"/>
  <c r="BW10" i="7"/>
  <c r="BP10" i="7"/>
  <c r="BT10" i="7"/>
  <c r="BZ10" i="7"/>
  <c r="BO10" i="7"/>
  <c r="BS10" i="7"/>
  <c r="CA7" i="7"/>
  <c r="BV7" i="7"/>
  <c r="BT7" i="7"/>
  <c r="BZ7" i="7"/>
  <c r="BR7" i="7"/>
  <c r="BO7" i="7"/>
  <c r="BS7" i="7"/>
  <c r="BX7" i="7"/>
  <c r="BW7" i="7"/>
  <c r="CB7" i="7"/>
  <c r="BP7" i="7"/>
  <c r="W50" i="2"/>
  <c r="W62" i="2"/>
  <c r="W21" i="2"/>
  <c r="W47" i="2"/>
  <c r="W67" i="2"/>
  <c r="AM7" i="3"/>
  <c r="AY5" i="7" s="1"/>
  <c r="AX211" i="7"/>
  <c r="U53" i="2"/>
  <c r="X53" i="2" s="1"/>
  <c r="W57" i="2"/>
  <c r="W76" i="2"/>
  <c r="W51" i="2"/>
  <c r="W63" i="2"/>
  <c r="W39" i="2"/>
  <c r="U61" i="2"/>
  <c r="X61" i="2" s="1"/>
  <c r="W75" i="2"/>
  <c r="W72" i="2"/>
  <c r="W78" i="2"/>
  <c r="W71" i="2"/>
  <c r="W74" i="2"/>
  <c r="W77" i="2"/>
  <c r="W49" i="2"/>
  <c r="U46" i="2"/>
  <c r="X46" i="2" s="1"/>
  <c r="W101" i="2" l="1"/>
  <c r="AH6" i="7"/>
  <c r="AG8" i="3" s="1"/>
  <c r="AI6" i="7" s="1"/>
  <c r="BL6" i="7"/>
  <c r="AO8" i="3" s="1"/>
  <c r="BM6" i="7" s="1"/>
  <c r="BV6" i="7" s="1"/>
  <c r="AH7" i="7"/>
  <c r="AG9" i="3" s="1"/>
  <c r="AI7" i="7" s="1"/>
  <c r="CC9" i="7"/>
  <c r="AQ11" i="3" s="1"/>
  <c r="CD9" i="7" s="1"/>
  <c r="CK9" i="7" s="1"/>
  <c r="W53" i="2"/>
  <c r="W46" i="2"/>
  <c r="H25" i="8"/>
  <c r="X25" i="8" s="1"/>
  <c r="Y25" i="8" s="1"/>
  <c r="AA25" i="8" s="1"/>
  <c r="AH11" i="7"/>
  <c r="AG13" i="3" s="1"/>
  <c r="AJ11" i="7" s="1"/>
  <c r="X12" i="8"/>
  <c r="Y12" i="8" s="1"/>
  <c r="AA12" i="8" s="1"/>
  <c r="S211" i="7"/>
  <c r="T5" i="7"/>
  <c r="DF9" i="7"/>
  <c r="DG9" i="7"/>
  <c r="CC7" i="7"/>
  <c r="AQ9" i="3" s="1"/>
  <c r="CD7" i="7" s="1"/>
  <c r="AI11" i="7"/>
  <c r="BZ12" i="7"/>
  <c r="BO12" i="7"/>
  <c r="BS12" i="7"/>
  <c r="CB12" i="7"/>
  <c r="BX12" i="7"/>
  <c r="BN12" i="7"/>
  <c r="CA12" i="7"/>
  <c r="BR12" i="7"/>
  <c r="BV12" i="7"/>
  <c r="BW12" i="7"/>
  <c r="BP12" i="7"/>
  <c r="BT12" i="7"/>
  <c r="BW8" i="7"/>
  <c r="BR8" i="7"/>
  <c r="CB8" i="7"/>
  <c r="BV8" i="7"/>
  <c r="BP8" i="7"/>
  <c r="CA8" i="7"/>
  <c r="BO8" i="7"/>
  <c r="BZ8" i="7"/>
  <c r="BX8" i="7"/>
  <c r="BS8" i="7"/>
  <c r="BN8" i="7"/>
  <c r="BT8" i="7"/>
  <c r="BT6" i="7"/>
  <c r="BX6" i="7"/>
  <c r="CA6" i="7"/>
  <c r="BW6" i="7"/>
  <c r="BI5" i="7"/>
  <c r="BE5" i="7"/>
  <c r="BF5" i="7"/>
  <c r="BG5" i="7"/>
  <c r="BH5" i="7"/>
  <c r="AY211" i="7"/>
  <c r="CC10" i="7"/>
  <c r="AQ12" i="3" s="1"/>
  <c r="BN11" i="7"/>
  <c r="BR11" i="7"/>
  <c r="BS11" i="7"/>
  <c r="CB11" i="7"/>
  <c r="BV11" i="7"/>
  <c r="BP11" i="7"/>
  <c r="CA11" i="7"/>
  <c r="BZ11" i="7"/>
  <c r="BW11" i="7"/>
  <c r="BO11" i="7"/>
  <c r="BX11" i="7"/>
  <c r="BT11" i="7"/>
  <c r="W61" i="2"/>
  <c r="Z12" i="8" l="1"/>
  <c r="BS6" i="7"/>
  <c r="BZ6" i="7"/>
  <c r="CB6" i="7"/>
  <c r="CH9" i="7"/>
  <c r="CJ9" i="7"/>
  <c r="CE9" i="7"/>
  <c r="CM9" i="7"/>
  <c r="CO9" i="7"/>
  <c r="CP9" i="7"/>
  <c r="CL9" i="7"/>
  <c r="CN9" i="7"/>
  <c r="CG9" i="7"/>
  <c r="CI9" i="7"/>
  <c r="CF9" i="7"/>
  <c r="Z25" i="8"/>
  <c r="DG10" i="7"/>
  <c r="CD10" i="7"/>
  <c r="CM7" i="7"/>
  <c r="CK7" i="7"/>
  <c r="CI7" i="7"/>
  <c r="CG7" i="7"/>
  <c r="CL7" i="7"/>
  <c r="CH7" i="7"/>
  <c r="CF7" i="7"/>
  <c r="CP7" i="7"/>
  <c r="CO7" i="7"/>
  <c r="CJ7" i="7"/>
  <c r="CN7" i="7"/>
  <c r="U5" i="7"/>
  <c r="AD216" i="3"/>
  <c r="AB218" i="3" s="1"/>
  <c r="CC8" i="7"/>
  <c r="AQ10" i="3" s="1"/>
  <c r="CD8" i="7" s="1"/>
  <c r="DF7" i="7"/>
  <c r="DG7" i="7"/>
  <c r="CC11" i="7"/>
  <c r="AQ13" i="3" s="1"/>
  <c r="BL5" i="7"/>
  <c r="BD211" i="7"/>
  <c r="N13" i="8"/>
  <c r="S13" i="8"/>
  <c r="BH211" i="7"/>
  <c r="BE211" i="7"/>
  <c r="O13" i="8"/>
  <c r="DF10" i="7"/>
  <c r="BG211" i="7"/>
  <c r="R13" i="8"/>
  <c r="U13" i="8"/>
  <c r="BI211" i="7"/>
  <c r="CC12" i="7"/>
  <c r="AQ14" i="3" s="1"/>
  <c r="BF211" i="7"/>
  <c r="Q13" i="8"/>
  <c r="CC6" i="7" l="1"/>
  <c r="AQ8" i="3" s="1"/>
  <c r="CD6" i="7" s="1"/>
  <c r="P13" i="8"/>
  <c r="T13" i="8"/>
  <c r="CQ9" i="7"/>
  <c r="AU11" i="3" s="1"/>
  <c r="CR9" i="7" s="1"/>
  <c r="CU9" i="7" s="1"/>
  <c r="DO9" i="7" s="1"/>
  <c r="CQ7" i="7"/>
  <c r="AU9" i="3" s="1"/>
  <c r="CR7" i="7" s="1"/>
  <c r="DG12" i="7"/>
  <c r="CD12" i="7"/>
  <c r="DG11" i="7"/>
  <c r="CD11" i="7"/>
  <c r="CP8" i="7"/>
  <c r="CO8" i="7"/>
  <c r="CM8" i="7"/>
  <c r="CG8" i="7"/>
  <c r="CE8" i="7"/>
  <c r="CI8" i="7"/>
  <c r="CL8" i="7"/>
  <c r="CF8" i="7"/>
  <c r="CK8" i="7"/>
  <c r="CN8" i="7"/>
  <c r="CH8" i="7"/>
  <c r="CJ8" i="7"/>
  <c r="AB5" i="7"/>
  <c r="AC5" i="7"/>
  <c r="V5" i="7"/>
  <c r="AD5" i="7"/>
  <c r="Z5" i="7"/>
  <c r="W5" i="7"/>
  <c r="AE5" i="7"/>
  <c r="AF5" i="7"/>
  <c r="Y5" i="7"/>
  <c r="AA5" i="7"/>
  <c r="AG5" i="7"/>
  <c r="X5" i="7"/>
  <c r="CI6" i="7"/>
  <c r="CN6" i="7"/>
  <c r="CM6" i="7"/>
  <c r="CP6" i="7"/>
  <c r="CJ6" i="7"/>
  <c r="CL6" i="7"/>
  <c r="CO6" i="7"/>
  <c r="CK6" i="7"/>
  <c r="CJ10" i="7"/>
  <c r="CF10" i="7"/>
  <c r="CM10" i="7"/>
  <c r="CI10" i="7"/>
  <c r="CE10" i="7"/>
  <c r="CH10" i="7"/>
  <c r="CP10" i="7"/>
  <c r="CL10" i="7"/>
  <c r="CG10" i="7"/>
  <c r="CK10" i="7"/>
  <c r="CO10" i="7"/>
  <c r="CN10" i="7"/>
  <c r="DF8" i="7"/>
  <c r="DG8" i="7"/>
  <c r="DF6" i="7"/>
  <c r="DG6" i="7"/>
  <c r="L13" i="8"/>
  <c r="DF11" i="7"/>
  <c r="AO7" i="3"/>
  <c r="BL211" i="7"/>
  <c r="DF12" i="7"/>
  <c r="X13" i="8" l="1"/>
  <c r="Y13" i="8" s="1"/>
  <c r="AA13" i="8" s="1"/>
  <c r="CS9" i="7"/>
  <c r="DM9" i="7" s="1"/>
  <c r="CY9" i="7"/>
  <c r="DS9" i="7" s="1"/>
  <c r="CV9" i="7"/>
  <c r="DP9" i="7" s="1"/>
  <c r="CT9" i="7"/>
  <c r="DN9" i="7" s="1"/>
  <c r="DB9" i="7"/>
  <c r="DV9" i="7" s="1"/>
  <c r="DD9" i="7"/>
  <c r="DX9" i="7" s="1"/>
  <c r="DC9" i="7"/>
  <c r="DW9" i="7" s="1"/>
  <c r="CW9" i="7"/>
  <c r="DQ9" i="7" s="1"/>
  <c r="CX9" i="7"/>
  <c r="DR9" i="7" s="1"/>
  <c r="DA9" i="7"/>
  <c r="DU9" i="7" s="1"/>
  <c r="CZ9" i="7"/>
  <c r="DT9" i="7" s="1"/>
  <c r="O26" i="8"/>
  <c r="AA211" i="7"/>
  <c r="W211" i="7"/>
  <c r="J26" i="8"/>
  <c r="AC211" i="7"/>
  <c r="R26" i="8"/>
  <c r="CJ12" i="7"/>
  <c r="CF12" i="7"/>
  <c r="CM12" i="7"/>
  <c r="CI12" i="7"/>
  <c r="CE12" i="7"/>
  <c r="CH12" i="7"/>
  <c r="CP12" i="7"/>
  <c r="CL12" i="7"/>
  <c r="CG12" i="7"/>
  <c r="CK12" i="7"/>
  <c r="CO12" i="7"/>
  <c r="CN12" i="7"/>
  <c r="CQ10" i="7"/>
  <c r="AU12" i="3" s="1"/>
  <c r="CQ6" i="7"/>
  <c r="AU8" i="3" s="1"/>
  <c r="Y211" i="7"/>
  <c r="M26" i="8"/>
  <c r="N26" i="8"/>
  <c r="Z211" i="7"/>
  <c r="Q26" i="8"/>
  <c r="AB211" i="7"/>
  <c r="CQ8" i="7"/>
  <c r="AU10" i="3" s="1"/>
  <c r="K26" i="8"/>
  <c r="X211" i="7"/>
  <c r="AF211" i="7"/>
  <c r="V26" i="8"/>
  <c r="S26" i="8"/>
  <c r="AD211" i="7"/>
  <c r="CJ11" i="7"/>
  <c r="CK11" i="7"/>
  <c r="CG11" i="7"/>
  <c r="CI11" i="7"/>
  <c r="CN11" i="7"/>
  <c r="CF11" i="7"/>
  <c r="CP11" i="7"/>
  <c r="CM11" i="7"/>
  <c r="CE11" i="7"/>
  <c r="CL11" i="7"/>
  <c r="CO11" i="7"/>
  <c r="CH11" i="7"/>
  <c r="CT7" i="7"/>
  <c r="DN7" i="7" s="1"/>
  <c r="DD7" i="7"/>
  <c r="DX7" i="7" s="1"/>
  <c r="DC7" i="7"/>
  <c r="DW7" i="7" s="1"/>
  <c r="DA7" i="7"/>
  <c r="DU7" i="7" s="1"/>
  <c r="CV7" i="7"/>
  <c r="DP7" i="7" s="1"/>
  <c r="CX7" i="7"/>
  <c r="DR7" i="7" s="1"/>
  <c r="CW7" i="7"/>
  <c r="DQ7" i="7" s="1"/>
  <c r="DB7" i="7"/>
  <c r="DV7" i="7" s="1"/>
  <c r="CZ7" i="7"/>
  <c r="DT7" i="7" s="1"/>
  <c r="CY7" i="7"/>
  <c r="DS7" i="7" s="1"/>
  <c r="CU7" i="7"/>
  <c r="DO7" i="7" s="1"/>
  <c r="W26" i="8"/>
  <c r="AG211" i="7"/>
  <c r="U26" i="8"/>
  <c r="AE211" i="7"/>
  <c r="I26" i="8"/>
  <c r="AH5" i="7"/>
  <c r="V211" i="7"/>
  <c r="BM5" i="7"/>
  <c r="AO216" i="3"/>
  <c r="BF218" i="3"/>
  <c r="Z13" i="8" l="1"/>
  <c r="DY9" i="7"/>
  <c r="DE9" i="7"/>
  <c r="AW11" i="3" s="1"/>
  <c r="DH9" i="7" s="1"/>
  <c r="T26" i="8"/>
  <c r="L26" i="8"/>
  <c r="H26" i="8"/>
  <c r="DY7" i="7"/>
  <c r="DE7" i="7"/>
  <c r="AW9" i="3" s="1"/>
  <c r="CQ11" i="7"/>
  <c r="AU13" i="3" s="1"/>
  <c r="CR6" i="7"/>
  <c r="CR10" i="7"/>
  <c r="DI9" i="7"/>
  <c r="DJ9" i="7"/>
  <c r="CQ12" i="7"/>
  <c r="AU14" i="3" s="1"/>
  <c r="AH211" i="7"/>
  <c r="AG7" i="3"/>
  <c r="AI5" i="7" s="1"/>
  <c r="I23" i="8" s="1"/>
  <c r="P26" i="8"/>
  <c r="CR8" i="7"/>
  <c r="CA5" i="7"/>
  <c r="BT5" i="7"/>
  <c r="BZ5" i="7"/>
  <c r="BW5" i="7"/>
  <c r="BS5" i="7"/>
  <c r="CB5" i="7"/>
  <c r="BX5" i="7"/>
  <c r="BV5" i="7"/>
  <c r="BN5" i="7"/>
  <c r="BR5" i="7"/>
  <c r="BP5" i="7"/>
  <c r="BO5" i="7"/>
  <c r="W23" i="8"/>
  <c r="S23" i="8"/>
  <c r="BE218" i="3"/>
  <c r="BH218" i="3" s="1"/>
  <c r="BH216" i="3"/>
  <c r="AI211" i="7" l="1"/>
  <c r="K23" i="8"/>
  <c r="BC11" i="3"/>
  <c r="BD11" i="3" s="1"/>
  <c r="BE11" i="3" s="1"/>
  <c r="BH11" i="3" s="1"/>
  <c r="D9" i="7" s="1"/>
  <c r="V23" i="8"/>
  <c r="Q23" i="8"/>
  <c r="M23" i="8"/>
  <c r="O23" i="8"/>
  <c r="J23" i="8"/>
  <c r="U23" i="8"/>
  <c r="N23" i="8"/>
  <c r="R23" i="8"/>
  <c r="DI7" i="7"/>
  <c r="DH7" i="7"/>
  <c r="CU8" i="7"/>
  <c r="DO8" i="7" s="1"/>
  <c r="DC8" i="7"/>
  <c r="DW8" i="7" s="1"/>
  <c r="DD8" i="7"/>
  <c r="DX8" i="7" s="1"/>
  <c r="CZ8" i="7"/>
  <c r="DT8" i="7" s="1"/>
  <c r="CS8" i="7"/>
  <c r="DM8" i="7" s="1"/>
  <c r="DA8" i="7"/>
  <c r="DU8" i="7" s="1"/>
  <c r="CT8" i="7"/>
  <c r="DN8" i="7" s="1"/>
  <c r="DB8" i="7"/>
  <c r="DV8" i="7" s="1"/>
  <c r="CY8" i="7"/>
  <c r="DS8" i="7" s="1"/>
  <c r="CV8" i="7"/>
  <c r="DP8" i="7" s="1"/>
  <c r="CW8" i="7"/>
  <c r="DQ8" i="7" s="1"/>
  <c r="CX8" i="7"/>
  <c r="DR8" i="7" s="1"/>
  <c r="CR12" i="7"/>
  <c r="DZ9" i="7"/>
  <c r="EA9" i="7" s="1"/>
  <c r="X26" i="8"/>
  <c r="DD6" i="7"/>
  <c r="DX6" i="7" s="1"/>
  <c r="CX6" i="7"/>
  <c r="DR6" i="7" s="1"/>
  <c r="DC6" i="7"/>
  <c r="DW6" i="7" s="1"/>
  <c r="DA6" i="7"/>
  <c r="DU6" i="7" s="1"/>
  <c r="CY6" i="7"/>
  <c r="DS6" i="7" s="1"/>
  <c r="CW6" i="7"/>
  <c r="DQ6" i="7" s="1"/>
  <c r="DB6" i="7"/>
  <c r="DV6" i="7" s="1"/>
  <c r="CZ6" i="7"/>
  <c r="DT6" i="7" s="1"/>
  <c r="CR11" i="7"/>
  <c r="DB10" i="7"/>
  <c r="DV10" i="7" s="1"/>
  <c r="CU10" i="7"/>
  <c r="DO10" i="7" s="1"/>
  <c r="DC10" i="7"/>
  <c r="DW10" i="7" s="1"/>
  <c r="DA10" i="7"/>
  <c r="DU10" i="7" s="1"/>
  <c r="CX10" i="7"/>
  <c r="DR10" i="7" s="1"/>
  <c r="CY10" i="7"/>
  <c r="DS10" i="7" s="1"/>
  <c r="CW10" i="7"/>
  <c r="DQ10" i="7" s="1"/>
  <c r="DD10" i="7"/>
  <c r="DX10" i="7" s="1"/>
  <c r="CT10" i="7"/>
  <c r="DN10" i="7" s="1"/>
  <c r="CV10" i="7"/>
  <c r="DP10" i="7" s="1"/>
  <c r="CS10" i="7"/>
  <c r="DM10" i="7" s="1"/>
  <c r="CZ10" i="7"/>
  <c r="DT10" i="7" s="1"/>
  <c r="DJ7" i="7"/>
  <c r="BC9" i="3"/>
  <c r="BD9" i="3" s="1"/>
  <c r="BE9" i="3" s="1"/>
  <c r="BH9" i="3" s="1"/>
  <c r="D7" i="7" s="1"/>
  <c r="AJ5" i="7"/>
  <c r="AG216" i="3"/>
  <c r="AE218" i="3" s="1"/>
  <c r="M18" i="8"/>
  <c r="BR211" i="7"/>
  <c r="W18" i="8"/>
  <c r="CB211" i="7"/>
  <c r="O18" i="8"/>
  <c r="BT211" i="7"/>
  <c r="I18" i="8"/>
  <c r="BN211" i="7"/>
  <c r="CC5" i="7"/>
  <c r="N18" i="8"/>
  <c r="BS211" i="7"/>
  <c r="V18" i="8"/>
  <c r="CA211" i="7"/>
  <c r="J18" i="8"/>
  <c r="BO211" i="7"/>
  <c r="Q18" i="8"/>
  <c r="BV211" i="7"/>
  <c r="R18" i="8"/>
  <c r="BW211" i="7"/>
  <c r="K18" i="8"/>
  <c r="BP211" i="7"/>
  <c r="S18" i="8"/>
  <c r="BX211" i="7"/>
  <c r="U18" i="8"/>
  <c r="BZ211" i="7"/>
  <c r="L23" i="8" l="1"/>
  <c r="H23" i="8"/>
  <c r="DZ7" i="7"/>
  <c r="EA7" i="7" s="1"/>
  <c r="CX11" i="7"/>
  <c r="DR11" i="7" s="1"/>
  <c r="CV11" i="7"/>
  <c r="DP11" i="7" s="1"/>
  <c r="CW11" i="7"/>
  <c r="DQ11" i="7" s="1"/>
  <c r="DA11" i="7"/>
  <c r="DU11" i="7" s="1"/>
  <c r="CZ11" i="7"/>
  <c r="DT11" i="7" s="1"/>
  <c r="CY11" i="7"/>
  <c r="DS11" i="7" s="1"/>
  <c r="CT11" i="7"/>
  <c r="DN11" i="7" s="1"/>
  <c r="CS11" i="7"/>
  <c r="DM11" i="7" s="1"/>
  <c r="DC11" i="7"/>
  <c r="DW11" i="7" s="1"/>
  <c r="DB11" i="7"/>
  <c r="DV11" i="7" s="1"/>
  <c r="DD11" i="7"/>
  <c r="DX11" i="7" s="1"/>
  <c r="CU11" i="7"/>
  <c r="DO11" i="7" s="1"/>
  <c r="J24" i="8"/>
  <c r="O24" i="8"/>
  <c r="U24" i="8"/>
  <c r="I24" i="8"/>
  <c r="Q24" i="8"/>
  <c r="V24" i="8"/>
  <c r="M24" i="8"/>
  <c r="K24" i="8"/>
  <c r="W24" i="8"/>
  <c r="AJ211" i="7"/>
  <c r="R24" i="8"/>
  <c r="N24" i="8"/>
  <c r="S24" i="8"/>
  <c r="Y26" i="8"/>
  <c r="AA26" i="8" s="1"/>
  <c r="Z26" i="8"/>
  <c r="DE10" i="7"/>
  <c r="AW12" i="3" s="1"/>
  <c r="DY10" i="7"/>
  <c r="DE6" i="7"/>
  <c r="AW8" i="3" s="1"/>
  <c r="DY6" i="7"/>
  <c r="CZ12" i="7"/>
  <c r="DT12" i="7" s="1"/>
  <c r="CY12" i="7"/>
  <c r="DS12" i="7" s="1"/>
  <c r="CS12" i="7"/>
  <c r="DM12" i="7" s="1"/>
  <c r="CU12" i="7"/>
  <c r="DO12" i="7" s="1"/>
  <c r="CX12" i="7"/>
  <c r="DR12" i="7" s="1"/>
  <c r="CT12" i="7"/>
  <c r="DN12" i="7" s="1"/>
  <c r="DD12" i="7"/>
  <c r="DX12" i="7" s="1"/>
  <c r="DC12" i="7"/>
  <c r="DW12" i="7" s="1"/>
  <c r="CV12" i="7"/>
  <c r="DP12" i="7" s="1"/>
  <c r="CW12" i="7"/>
  <c r="DQ12" i="7" s="1"/>
  <c r="DB12" i="7"/>
  <c r="DV12" i="7" s="1"/>
  <c r="DA12" i="7"/>
  <c r="DU12" i="7" s="1"/>
  <c r="DE8" i="7"/>
  <c r="AW10" i="3" s="1"/>
  <c r="DY8" i="7"/>
  <c r="H18" i="8"/>
  <c r="L18" i="8"/>
  <c r="AQ7" i="3"/>
  <c r="CC211" i="7"/>
  <c r="X23" i="8" l="1"/>
  <c r="Y23" i="8" s="1"/>
  <c r="AA23" i="8" s="1"/>
  <c r="DI8" i="7"/>
  <c r="DH8" i="7"/>
  <c r="DI10" i="7"/>
  <c r="DH10" i="7"/>
  <c r="DI6" i="7"/>
  <c r="DH6" i="7"/>
  <c r="DE12" i="7"/>
  <c r="AW14" i="3" s="1"/>
  <c r="DY12" i="7"/>
  <c r="DJ10" i="7"/>
  <c r="BC12" i="3"/>
  <c r="BD12" i="3" s="1"/>
  <c r="BG12" i="3" s="1"/>
  <c r="DG5" i="7"/>
  <c r="DG211" i="7" s="1"/>
  <c r="CD5" i="7"/>
  <c r="P24" i="8"/>
  <c r="DE11" i="7"/>
  <c r="AW13" i="3" s="1"/>
  <c r="DY11" i="7"/>
  <c r="H24" i="8"/>
  <c r="DJ6" i="7"/>
  <c r="BC8" i="3"/>
  <c r="BD8" i="3" s="1"/>
  <c r="BF8" i="3" s="1"/>
  <c r="BE8" i="3" s="1"/>
  <c r="BH8" i="3" s="1"/>
  <c r="D6" i="7" s="1"/>
  <c r="DJ8" i="7"/>
  <c r="BC10" i="3"/>
  <c r="BD10" i="3" s="1"/>
  <c r="BE10" i="3" s="1"/>
  <c r="BH10" i="3" s="1"/>
  <c r="D8" i="7" s="1"/>
  <c r="L24" i="8"/>
  <c r="DF5" i="7"/>
  <c r="AQ216" i="3"/>
  <c r="X18" i="8"/>
  <c r="Y18" i="8" s="1"/>
  <c r="I28" i="2"/>
  <c r="Z23" i="8" l="1"/>
  <c r="C7" i="10"/>
  <c r="R10" i="9"/>
  <c r="K10" i="9"/>
  <c r="S10" i="9"/>
  <c r="F10" i="9"/>
  <c r="O10" i="9"/>
  <c r="M10" i="9"/>
  <c r="S11" i="9"/>
  <c r="G10" i="9"/>
  <c r="J10" i="9"/>
  <c r="I10" i="9"/>
  <c r="Q10" i="9"/>
  <c r="E10" i="9"/>
  <c r="N10" i="9"/>
  <c r="DZ10" i="7"/>
  <c r="EA10" i="7" s="1"/>
  <c r="DZ6" i="7"/>
  <c r="EA6" i="7" s="1"/>
  <c r="DZ8" i="7"/>
  <c r="EA8" i="7" s="1"/>
  <c r="X24" i="8"/>
  <c r="Y24" i="8" s="1"/>
  <c r="AA24" i="8" s="1"/>
  <c r="DI12" i="7"/>
  <c r="DH12" i="7"/>
  <c r="DI11" i="7"/>
  <c r="DH11" i="7"/>
  <c r="DJ11" i="7"/>
  <c r="BC13" i="3"/>
  <c r="BD13" i="3" s="1"/>
  <c r="BF13" i="3" s="1"/>
  <c r="BE13" i="3" s="1"/>
  <c r="BH13" i="3" s="1"/>
  <c r="D11" i="7" s="1"/>
  <c r="BE12" i="3"/>
  <c r="BH12" i="3" s="1"/>
  <c r="D10" i="7" s="1"/>
  <c r="CL5" i="7"/>
  <c r="CO5" i="7"/>
  <c r="CN5" i="7"/>
  <c r="CP5" i="7"/>
  <c r="CI5" i="7"/>
  <c r="CJ5" i="7"/>
  <c r="CK5" i="7"/>
  <c r="CM5" i="7"/>
  <c r="CF5" i="7"/>
  <c r="CE5" i="7"/>
  <c r="CH5" i="7"/>
  <c r="CG5" i="7"/>
  <c r="DJ12" i="7"/>
  <c r="BC14" i="3"/>
  <c r="BD14" i="3" s="1"/>
  <c r="BF14" i="3" s="1"/>
  <c r="BE14" i="3" s="1"/>
  <c r="BH14" i="3" s="1"/>
  <c r="D12" i="7" s="1"/>
  <c r="R15" i="8"/>
  <c r="DF211" i="7"/>
  <c r="Q28" i="2"/>
  <c r="M28" i="2"/>
  <c r="BQ10" i="9" l="1"/>
  <c r="AI10" i="9"/>
  <c r="P10" i="9"/>
  <c r="AZ10" i="9"/>
  <c r="BS11" i="9"/>
  <c r="BP11" i="9" s="1"/>
  <c r="BC11" i="9" s="1"/>
  <c r="AK11" i="9"/>
  <c r="AH11" i="9" s="1"/>
  <c r="U11" i="9" s="1"/>
  <c r="P11" i="9"/>
  <c r="T11" i="9" s="1"/>
  <c r="BB11" i="9"/>
  <c r="AY11" i="9" s="1"/>
  <c r="AL11" i="9" s="1"/>
  <c r="BB10" i="9"/>
  <c r="AK10" i="9"/>
  <c r="BS10" i="9"/>
  <c r="BI10" i="9"/>
  <c r="AA10" i="9"/>
  <c r="H10" i="9"/>
  <c r="AR10" i="9"/>
  <c r="BM10" i="9"/>
  <c r="AE10" i="9"/>
  <c r="L10" i="9"/>
  <c r="AV10" i="9"/>
  <c r="AT10" i="9"/>
  <c r="AC10" i="9"/>
  <c r="BK10" i="9"/>
  <c r="BN10" i="9"/>
  <c r="AF10" i="9"/>
  <c r="AW10" i="9"/>
  <c r="BJ10" i="9"/>
  <c r="AS10" i="9"/>
  <c r="AB10" i="9"/>
  <c r="AX10" i="9"/>
  <c r="AG10" i="9"/>
  <c r="BO10" i="9"/>
  <c r="BR10" i="9"/>
  <c r="BA10" i="9"/>
  <c r="AJ10" i="9"/>
  <c r="BE10" i="9"/>
  <c r="W10" i="9"/>
  <c r="D10" i="9"/>
  <c r="AN10" i="9"/>
  <c r="AP10" i="9"/>
  <c r="Y10" i="9"/>
  <c r="BG10" i="9"/>
  <c r="BF10" i="9"/>
  <c r="X10" i="9"/>
  <c r="AO10" i="9"/>
  <c r="DZ11" i="7"/>
  <c r="EA11" i="7" s="1"/>
  <c r="Z24" i="8"/>
  <c r="DZ12" i="7"/>
  <c r="EA12" i="7" s="1"/>
  <c r="CH211" i="7"/>
  <c r="M19" i="8"/>
  <c r="CK211" i="7"/>
  <c r="Q19" i="8"/>
  <c r="CN211" i="7"/>
  <c r="U19" i="8"/>
  <c r="I19" i="8"/>
  <c r="CE211" i="7"/>
  <c r="CQ5" i="7"/>
  <c r="O19" i="8"/>
  <c r="CJ211" i="7"/>
  <c r="CO211" i="7"/>
  <c r="V19" i="8"/>
  <c r="CI211" i="7"/>
  <c r="N19" i="8"/>
  <c r="CF211" i="7"/>
  <c r="J19" i="8"/>
  <c r="R19" i="8"/>
  <c r="CL211" i="7"/>
  <c r="K19" i="8"/>
  <c r="CG211" i="7"/>
  <c r="CM211" i="7"/>
  <c r="S19" i="8"/>
  <c r="W19" i="8"/>
  <c r="CP211" i="7"/>
  <c r="P15" i="8"/>
  <c r="AQ10" i="9" l="1"/>
  <c r="T10" i="9"/>
  <c r="AD10" i="9"/>
  <c r="BP10" i="9"/>
  <c r="V10" i="9"/>
  <c r="Z10" i="9"/>
  <c r="BD10" i="9"/>
  <c r="AU10" i="9"/>
  <c r="BH10" i="9"/>
  <c r="AH10" i="9"/>
  <c r="AM10" i="9"/>
  <c r="BL10" i="9"/>
  <c r="AY10" i="9"/>
  <c r="CQ211" i="7"/>
  <c r="AU7" i="3"/>
  <c r="H19" i="8"/>
  <c r="L19" i="8"/>
  <c r="X15" i="8"/>
  <c r="AL10" i="9" l="1"/>
  <c r="BC10" i="9"/>
  <c r="U10" i="9"/>
  <c r="X19" i="8"/>
  <c r="Y19" i="8" s="1"/>
  <c r="CR5" i="7"/>
  <c r="AU216" i="3"/>
  <c r="Y15" i="8"/>
  <c r="AA15" i="8" s="1"/>
  <c r="Z15" i="8"/>
  <c r="CW5" i="7" l="1"/>
  <c r="DQ5" i="7" s="1"/>
  <c r="CX5" i="7"/>
  <c r="DR5" i="7" s="1"/>
  <c r="CV5" i="7"/>
  <c r="DP5" i="7" s="1"/>
  <c r="DC5" i="7"/>
  <c r="DW5" i="7" s="1"/>
  <c r="DA5" i="7"/>
  <c r="DU5" i="7" s="1"/>
  <c r="CT5" i="7"/>
  <c r="DN5" i="7" s="1"/>
  <c r="DD5" i="7"/>
  <c r="DX5" i="7" s="1"/>
  <c r="CY5" i="7"/>
  <c r="DS5" i="7" s="1"/>
  <c r="CS5" i="7"/>
  <c r="DM5" i="7" s="1"/>
  <c r="CZ5" i="7"/>
  <c r="DT5" i="7" s="1"/>
  <c r="DB5" i="7"/>
  <c r="DV5" i="7" s="1"/>
  <c r="CU5" i="7"/>
  <c r="DO5" i="7" s="1"/>
  <c r="Q20" i="8" l="1"/>
  <c r="Q17" i="8" s="1"/>
  <c r="CY211" i="7"/>
  <c r="DS211" i="7"/>
  <c r="V20" i="8"/>
  <c r="V17" i="8" s="1"/>
  <c r="DC211" i="7"/>
  <c r="DW211" i="7"/>
  <c r="U20" i="8"/>
  <c r="U17" i="8" s="1"/>
  <c r="DB211" i="7"/>
  <c r="DV211" i="7"/>
  <c r="W20" i="8"/>
  <c r="W17" i="8" s="1"/>
  <c r="DD211" i="7"/>
  <c r="DX211" i="7"/>
  <c r="M20" i="8"/>
  <c r="CV211" i="7"/>
  <c r="DP211" i="7"/>
  <c r="R20" i="8"/>
  <c r="R17" i="8" s="1"/>
  <c r="CZ211" i="7"/>
  <c r="DT211" i="7"/>
  <c r="J20" i="8"/>
  <c r="J17" i="8" s="1"/>
  <c r="CT211" i="7"/>
  <c r="DN211" i="7"/>
  <c r="O20" i="8"/>
  <c r="O17" i="8" s="1"/>
  <c r="CX211" i="7"/>
  <c r="DR211" i="7"/>
  <c r="K20" i="8"/>
  <c r="K17" i="8" s="1"/>
  <c r="CU211" i="7"/>
  <c r="DO211" i="7"/>
  <c r="I20" i="8"/>
  <c r="CS211" i="7"/>
  <c r="DE5" i="7"/>
  <c r="S20" i="8"/>
  <c r="S17" i="8" s="1"/>
  <c r="DA211" i="7"/>
  <c r="DU211" i="7"/>
  <c r="N20" i="8"/>
  <c r="N17" i="8" s="1"/>
  <c r="CW211" i="7"/>
  <c r="DQ211" i="7"/>
  <c r="DM211" i="7" l="1"/>
  <c r="DY5" i="7"/>
  <c r="T17" i="8"/>
  <c r="AW7" i="3"/>
  <c r="DE211" i="7"/>
  <c r="H20" i="8"/>
  <c r="I17" i="8"/>
  <c r="L20" i="8"/>
  <c r="M17" i="8"/>
  <c r="P17" i="8"/>
  <c r="DI5" i="7" l="1"/>
  <c r="W31" i="8" s="1"/>
  <c r="DH5" i="7"/>
  <c r="R31" i="8"/>
  <c r="V31" i="8"/>
  <c r="J31" i="8"/>
  <c r="K31" i="8"/>
  <c r="N31" i="8"/>
  <c r="U31" i="8"/>
  <c r="DI211" i="7"/>
  <c r="S31" i="8"/>
  <c r="Q31" i="8"/>
  <c r="I31" i="8"/>
  <c r="O31" i="8"/>
  <c r="M31" i="8"/>
  <c r="X20" i="8"/>
  <c r="Y20" i="8" s="1"/>
  <c r="DY211" i="7"/>
  <c r="H17" i="8"/>
  <c r="DJ5" i="7"/>
  <c r="AW216" i="3"/>
  <c r="BC7" i="3"/>
  <c r="L17" i="8"/>
  <c r="DZ5" i="7" l="1"/>
  <c r="EA5" i="7" s="1"/>
  <c r="H31" i="8"/>
  <c r="T31" i="8"/>
  <c r="L31" i="8"/>
  <c r="K28" i="8"/>
  <c r="H28" i="8" s="1"/>
  <c r="X28" i="8" s="1"/>
  <c r="DH211" i="7"/>
  <c r="P31" i="8"/>
  <c r="X17" i="8"/>
  <c r="BC216" i="3"/>
  <c r="BD7" i="3"/>
  <c r="BF7" i="3" s="1"/>
  <c r="O22" i="8"/>
  <c r="I22" i="8"/>
  <c r="V22" i="8"/>
  <c r="DJ211" i="7"/>
  <c r="K22" i="8"/>
  <c r="W22" i="8"/>
  <c r="Q22" i="8"/>
  <c r="S22" i="8"/>
  <c r="R22" i="8"/>
  <c r="J22" i="8"/>
  <c r="U22" i="8"/>
  <c r="N22" i="8"/>
  <c r="M22" i="8"/>
  <c r="BE7" i="3" l="1"/>
  <c r="C6" i="10"/>
  <c r="Z28" i="8"/>
  <c r="Y28" i="8"/>
  <c r="AA28" i="8" s="1"/>
  <c r="DZ211" i="7"/>
  <c r="EA211" i="7"/>
  <c r="H22" i="8"/>
  <c r="AS218" i="3"/>
  <c r="BD216" i="3"/>
  <c r="Y17" i="8"/>
  <c r="AA17" i="8" s="1"/>
  <c r="Z17" i="8"/>
  <c r="L22" i="8"/>
  <c r="T10" i="2" l="1"/>
  <c r="D9" i="2"/>
  <c r="F9" i="2"/>
  <c r="C5" i="10"/>
  <c r="C4" i="10" s="1"/>
  <c r="H9" i="2"/>
  <c r="J9" i="2"/>
  <c r="O9" i="2"/>
  <c r="K9" i="2"/>
  <c r="R9" i="2"/>
  <c r="L9" i="2"/>
  <c r="G9" i="2"/>
  <c r="P9" i="2"/>
  <c r="N9" i="2"/>
  <c r="T9" i="2"/>
  <c r="BH7" i="3"/>
  <c r="D5" i="7" s="1"/>
  <c r="K27" i="9" s="1"/>
  <c r="S9" i="2"/>
  <c r="Q10" i="2"/>
  <c r="U10" i="2" s="1"/>
  <c r="X22" i="8"/>
  <c r="J24" i="2" l="1"/>
  <c r="T18" i="2"/>
  <c r="M9" i="2"/>
  <c r="H28" i="2"/>
  <c r="E28" i="2" s="1"/>
  <c r="U28" i="2" s="1"/>
  <c r="O22" i="2"/>
  <c r="J23" i="9"/>
  <c r="BJ23" i="9" s="1"/>
  <c r="L26" i="2"/>
  <c r="S20" i="2"/>
  <c r="N26" i="2"/>
  <c r="L13" i="2"/>
  <c r="O26" i="2"/>
  <c r="S31" i="2"/>
  <c r="K12" i="2"/>
  <c r="J26" i="2"/>
  <c r="Q14" i="9"/>
  <c r="AI14" i="9" s="1"/>
  <c r="F22" i="2"/>
  <c r="N13" i="2"/>
  <c r="N13" i="9"/>
  <c r="AW13" i="9" s="1"/>
  <c r="F31" i="2"/>
  <c r="N31" i="2"/>
  <c r="I24" i="9"/>
  <c r="BI24" i="9" s="1"/>
  <c r="O20" i="2"/>
  <c r="L12" i="2"/>
  <c r="R23" i="2"/>
  <c r="L24" i="2"/>
  <c r="G26" i="2"/>
  <c r="H13" i="2"/>
  <c r="P26" i="2"/>
  <c r="G20" i="2"/>
  <c r="J22" i="2"/>
  <c r="M13" i="9"/>
  <c r="AV13" i="9" s="1"/>
  <c r="F14" i="9"/>
  <c r="AO14" i="9" s="1"/>
  <c r="O23" i="2"/>
  <c r="T13" i="2"/>
  <c r="L31" i="2"/>
  <c r="N20" i="2"/>
  <c r="F23" i="2"/>
  <c r="O12" i="2"/>
  <c r="N23" i="2"/>
  <c r="G24" i="2"/>
  <c r="O23" i="9"/>
  <c r="AG23" i="9" s="1"/>
  <c r="O24" i="9"/>
  <c r="BO24" i="9" s="1"/>
  <c r="R20" i="2"/>
  <c r="O13" i="2"/>
  <c r="J25" i="2"/>
  <c r="S24" i="2"/>
  <c r="J23" i="2"/>
  <c r="O32" i="2"/>
  <c r="M32" i="2" s="1"/>
  <c r="U32" i="2" s="1"/>
  <c r="W32" i="2" s="1"/>
  <c r="S13" i="2"/>
  <c r="R25" i="2"/>
  <c r="N25" i="2"/>
  <c r="J19" i="2"/>
  <c r="H31" i="2"/>
  <c r="O15" i="2"/>
  <c r="M15" i="2" s="1"/>
  <c r="K13" i="2"/>
  <c r="H25" i="2"/>
  <c r="H12" i="2"/>
  <c r="G18" i="2"/>
  <c r="H19" i="2"/>
  <c r="H22" i="2"/>
  <c r="K24" i="2"/>
  <c r="I24" i="2" s="1"/>
  <c r="T19" i="2"/>
  <c r="G19" i="2"/>
  <c r="G23" i="2"/>
  <c r="L18" i="2"/>
  <c r="H24" i="2"/>
  <c r="R31" i="2"/>
  <c r="H23" i="2"/>
  <c r="O31" i="2"/>
  <c r="T26" i="2"/>
  <c r="T31" i="2"/>
  <c r="L25" i="2"/>
  <c r="O25" i="2"/>
  <c r="F19" i="2"/>
  <c r="T25" i="2"/>
  <c r="R19" i="2"/>
  <c r="F26" i="2"/>
  <c r="P19" i="2"/>
  <c r="R24" i="2"/>
  <c r="K20" i="2"/>
  <c r="G22" i="2"/>
  <c r="P20" i="2"/>
  <c r="S23" i="2"/>
  <c r="J31" i="2"/>
  <c r="S26" i="2"/>
  <c r="K31" i="2"/>
  <c r="G13" i="2"/>
  <c r="P31" i="2"/>
  <c r="S12" i="2"/>
  <c r="F24" i="2"/>
  <c r="S19" i="2"/>
  <c r="R26" i="2"/>
  <c r="T20" i="2"/>
  <c r="P24" i="2"/>
  <c r="F20" i="2"/>
  <c r="N24" i="2"/>
  <c r="L20" i="2"/>
  <c r="S22" i="2"/>
  <c r="M14" i="9"/>
  <c r="AV14" i="9" s="1"/>
  <c r="I21" i="9"/>
  <c r="BI21" i="9" s="1"/>
  <c r="G27" i="9"/>
  <c r="BG27" i="9" s="1"/>
  <c r="J21" i="9"/>
  <c r="AS21" i="9" s="1"/>
  <c r="N27" i="9"/>
  <c r="AW27" i="9" s="1"/>
  <c r="F21" i="9"/>
  <c r="BF21" i="9" s="1"/>
  <c r="G13" i="9"/>
  <c r="AP13" i="9" s="1"/>
  <c r="M23" i="9"/>
  <c r="BM23" i="9" s="1"/>
  <c r="S7" i="10"/>
  <c r="S17" i="9" s="1"/>
  <c r="R6" i="10"/>
  <c r="V16" i="8" s="1"/>
  <c r="Q5" i="10"/>
  <c r="R16" i="2" s="1"/>
  <c r="O6" i="10"/>
  <c r="N5" i="10"/>
  <c r="O16" i="2" s="1"/>
  <c r="I7" i="10"/>
  <c r="I17" i="9" s="1"/>
  <c r="K5" i="10"/>
  <c r="G7" i="10"/>
  <c r="G17" i="9" s="1"/>
  <c r="E6" i="10"/>
  <c r="I16" i="8" s="1"/>
  <c r="J6" i="10"/>
  <c r="N16" i="8" s="1"/>
  <c r="F6" i="10"/>
  <c r="J16" i="8" s="1"/>
  <c r="R5" i="10"/>
  <c r="S16" i="2" s="1"/>
  <c r="O5" i="10"/>
  <c r="P16" i="2" s="1"/>
  <c r="I6" i="10"/>
  <c r="M16" i="8" s="1"/>
  <c r="G6" i="10"/>
  <c r="K16" i="8" s="1"/>
  <c r="G5" i="10"/>
  <c r="H16" i="2" s="1"/>
  <c r="R7" i="10"/>
  <c r="R17" i="9" s="1"/>
  <c r="Q6" i="10"/>
  <c r="U16" i="8" s="1"/>
  <c r="O7" i="10"/>
  <c r="O17" i="9" s="1"/>
  <c r="N6" i="10"/>
  <c r="M5" i="10"/>
  <c r="N16" i="2" s="1"/>
  <c r="K6" i="10"/>
  <c r="O16" i="8" s="1"/>
  <c r="J5" i="10"/>
  <c r="K16" i="2" s="1"/>
  <c r="E7" i="10"/>
  <c r="E5" i="10"/>
  <c r="F16" i="2" s="1"/>
  <c r="Q7" i="10"/>
  <c r="Q17" i="9" s="1"/>
  <c r="S5" i="10"/>
  <c r="T16" i="2" s="1"/>
  <c r="N7" i="10"/>
  <c r="N17" i="9" s="1"/>
  <c r="M6" i="10"/>
  <c r="Q16" i="8" s="1"/>
  <c r="K7" i="10"/>
  <c r="K17" i="9" s="1"/>
  <c r="I5" i="10"/>
  <c r="J16" i="2" s="1"/>
  <c r="F5" i="10"/>
  <c r="G16" i="2" s="1"/>
  <c r="S6" i="10"/>
  <c r="W16" i="8" s="1"/>
  <c r="M7" i="10"/>
  <c r="M17" i="9" s="1"/>
  <c r="J7" i="10"/>
  <c r="J17" i="9" s="1"/>
  <c r="F7" i="10"/>
  <c r="F17" i="9" s="1"/>
  <c r="P13" i="2"/>
  <c r="O19" i="2"/>
  <c r="T24" i="2"/>
  <c r="N12" i="2"/>
  <c r="N18" i="2"/>
  <c r="T22" i="2"/>
  <c r="S18" i="2"/>
  <c r="G25" i="2"/>
  <c r="P18" i="2"/>
  <c r="J12" i="2"/>
  <c r="O18" i="2"/>
  <c r="P23" i="2"/>
  <c r="N19" i="2"/>
  <c r="L22" i="2"/>
  <c r="O24" i="2"/>
  <c r="F13" i="2"/>
  <c r="R12" i="2"/>
  <c r="J13" i="2"/>
  <c r="F12" i="2"/>
  <c r="R13" i="2"/>
  <c r="S25" i="2"/>
  <c r="H18" i="2"/>
  <c r="K22" i="2"/>
  <c r="G29" i="9"/>
  <c r="BG29" i="9" s="1"/>
  <c r="BD29" i="9" s="1"/>
  <c r="BC29" i="9" s="1"/>
  <c r="N16" i="9"/>
  <c r="AF16" i="9" s="1"/>
  <c r="AD16" i="9" s="1"/>
  <c r="U16" i="9" s="1"/>
  <c r="K24" i="9"/>
  <c r="BK24" i="9" s="1"/>
  <c r="R14" i="9"/>
  <c r="BR14" i="9" s="1"/>
  <c r="R24" i="9"/>
  <c r="AJ24" i="9" s="1"/>
  <c r="O14" i="9"/>
  <c r="BO14" i="9" s="1"/>
  <c r="M25" i="9"/>
  <c r="BM25" i="9" s="1"/>
  <c r="O19" i="9"/>
  <c r="BO19" i="9" s="1"/>
  <c r="G26" i="9"/>
  <c r="Y26" i="9" s="1"/>
  <c r="G12" i="2"/>
  <c r="P22" i="2"/>
  <c r="H20" i="2"/>
  <c r="T23" i="2"/>
  <c r="K19" i="2"/>
  <c r="L23" i="2"/>
  <c r="P12" i="2"/>
  <c r="J18" i="2"/>
  <c r="K26" i="2"/>
  <c r="L19" i="2"/>
  <c r="K23" i="2"/>
  <c r="G31" i="2"/>
  <c r="N22" i="2"/>
  <c r="T12" i="2"/>
  <c r="K18" i="2"/>
  <c r="K25" i="2"/>
  <c r="R18" i="2"/>
  <c r="P25" i="2"/>
  <c r="F18" i="2"/>
  <c r="H26" i="2"/>
  <c r="J20" i="2"/>
  <c r="R22" i="2"/>
  <c r="E13" i="9"/>
  <c r="BE13" i="9" s="1"/>
  <c r="Q19" i="9"/>
  <c r="BQ19" i="9" s="1"/>
  <c r="O25" i="9"/>
  <c r="AX25" i="9" s="1"/>
  <c r="F20" i="9"/>
  <c r="AO20" i="9" s="1"/>
  <c r="E26" i="9"/>
  <c r="W26" i="9" s="1"/>
  <c r="S19" i="9"/>
  <c r="BS19" i="9" s="1"/>
  <c r="Q26" i="9"/>
  <c r="AI26" i="9" s="1"/>
  <c r="G21" i="9"/>
  <c r="AP21" i="9" s="1"/>
  <c r="F27" i="9"/>
  <c r="BF27" i="9" s="1"/>
  <c r="F25" i="2"/>
  <c r="E9" i="2"/>
  <c r="Q9" i="2"/>
  <c r="I9" i="2"/>
  <c r="E20" i="9"/>
  <c r="BE20" i="9" s="1"/>
  <c r="N21" i="9"/>
  <c r="BN21" i="9" s="1"/>
  <c r="N23" i="9"/>
  <c r="BN23" i="9" s="1"/>
  <c r="Q24" i="9"/>
  <c r="AZ24" i="9" s="1"/>
  <c r="I26" i="9"/>
  <c r="AR26" i="9" s="1"/>
  <c r="M27" i="9"/>
  <c r="AE27" i="9" s="1"/>
  <c r="Q13" i="9"/>
  <c r="BQ13" i="9" s="1"/>
  <c r="G19" i="9"/>
  <c r="Y19" i="9" s="1"/>
  <c r="K20" i="9"/>
  <c r="AT20" i="9" s="1"/>
  <c r="O21" i="9"/>
  <c r="AX21" i="9" s="1"/>
  <c r="S23" i="9"/>
  <c r="AK23" i="9" s="1"/>
  <c r="F25" i="9"/>
  <c r="BF25" i="9" s="1"/>
  <c r="J26" i="9"/>
  <c r="AS26" i="9" s="1"/>
  <c r="S27" i="9"/>
  <c r="AK27" i="9" s="1"/>
  <c r="R13" i="9"/>
  <c r="BR13" i="9" s="1"/>
  <c r="S14" i="9"/>
  <c r="BB14" i="9" s="1"/>
  <c r="G20" i="9"/>
  <c r="Y20" i="9" s="1"/>
  <c r="K21" i="9"/>
  <c r="AC21" i="9" s="1"/>
  <c r="N24" i="9"/>
  <c r="AF24" i="9" s="1"/>
  <c r="R25" i="9"/>
  <c r="BR25" i="9" s="1"/>
  <c r="E27" i="9"/>
  <c r="W27" i="9" s="1"/>
  <c r="K13" i="9"/>
  <c r="AC13" i="9" s="1"/>
  <c r="K14" i="9"/>
  <c r="BK14" i="9" s="1"/>
  <c r="I20" i="9"/>
  <c r="AR20" i="9" s="1"/>
  <c r="M21" i="9"/>
  <c r="BM21" i="9" s="1"/>
  <c r="Q23" i="9"/>
  <c r="I25" i="9"/>
  <c r="AR25" i="9" s="1"/>
  <c r="M26" i="9"/>
  <c r="AV26" i="9" s="1"/>
  <c r="Q27" i="9"/>
  <c r="AZ27" i="9" s="1"/>
  <c r="G14" i="9"/>
  <c r="BG14" i="9" s="1"/>
  <c r="F19" i="9"/>
  <c r="X19" i="9" s="1"/>
  <c r="J20" i="9"/>
  <c r="AS20" i="9" s="1"/>
  <c r="S21" i="9"/>
  <c r="BB21" i="9" s="1"/>
  <c r="R23" i="9"/>
  <c r="AJ23" i="9" s="1"/>
  <c r="E25" i="9"/>
  <c r="N26" i="9"/>
  <c r="AW26" i="9" s="1"/>
  <c r="R27" i="9"/>
  <c r="AJ27" i="9" s="1"/>
  <c r="I14" i="9"/>
  <c r="BI14" i="9" s="1"/>
  <c r="M19" i="9"/>
  <c r="Q20" i="9"/>
  <c r="F23" i="9"/>
  <c r="X23" i="9" s="1"/>
  <c r="G24" i="9"/>
  <c r="AP24" i="9" s="1"/>
  <c r="K25" i="9"/>
  <c r="O26" i="9"/>
  <c r="BO26" i="9" s="1"/>
  <c r="F13" i="9"/>
  <c r="BF13" i="9" s="1"/>
  <c r="E14" i="9"/>
  <c r="AN14" i="9" s="1"/>
  <c r="I19" i="9"/>
  <c r="M20" i="9"/>
  <c r="AV20" i="9" s="1"/>
  <c r="Q21" i="9"/>
  <c r="S24" i="9"/>
  <c r="BB24" i="9" s="1"/>
  <c r="F26" i="9"/>
  <c r="J27" i="9"/>
  <c r="AB27" i="9" s="1"/>
  <c r="O13" i="9"/>
  <c r="E19" i="9"/>
  <c r="W19" i="9" s="1"/>
  <c r="N20" i="9"/>
  <c r="R21" i="9"/>
  <c r="BA21" i="9" s="1"/>
  <c r="E24" i="9"/>
  <c r="BE24" i="9" s="1"/>
  <c r="N25" i="9"/>
  <c r="R26" i="9"/>
  <c r="K19" i="9"/>
  <c r="O20" i="9"/>
  <c r="E23" i="9"/>
  <c r="F24" i="9"/>
  <c r="J25" i="9"/>
  <c r="AS25" i="9" s="1"/>
  <c r="S26" i="9"/>
  <c r="I13" i="9"/>
  <c r="N14" i="9"/>
  <c r="R19" i="9"/>
  <c r="E21" i="9"/>
  <c r="K23" i="9"/>
  <c r="M24" i="9"/>
  <c r="Q25" i="9"/>
  <c r="AZ25" i="9" s="1"/>
  <c r="I27" i="9"/>
  <c r="J13" i="9"/>
  <c r="J14" i="9"/>
  <c r="N19" i="9"/>
  <c r="R20" i="9"/>
  <c r="G23" i="9"/>
  <c r="G25" i="9"/>
  <c r="K26" i="9"/>
  <c r="O27" i="9"/>
  <c r="S13" i="9"/>
  <c r="J19" i="9"/>
  <c r="S20" i="9"/>
  <c r="I23" i="9"/>
  <c r="J24" i="9"/>
  <c r="S25" i="9"/>
  <c r="L16" i="2"/>
  <c r="R16" i="8"/>
  <c r="S16" i="8"/>
  <c r="AO27" i="9"/>
  <c r="BO23" i="9"/>
  <c r="AR24" i="9"/>
  <c r="AE23" i="9"/>
  <c r="AG24" i="9"/>
  <c r="AT27" i="9"/>
  <c r="AC27" i="9"/>
  <c r="BK27" i="9"/>
  <c r="BQ24" i="9"/>
  <c r="W10" i="2"/>
  <c r="X10" i="2"/>
  <c r="Y22" i="8"/>
  <c r="AA22" i="8" s="1"/>
  <c r="Z22" i="8"/>
  <c r="AN26" i="9" l="1"/>
  <c r="BN13" i="9"/>
  <c r="AS23" i="9"/>
  <c r="BQ14" i="9"/>
  <c r="Y29" i="9"/>
  <c r="V29" i="9" s="1"/>
  <c r="U29" i="9" s="1"/>
  <c r="W13" i="9"/>
  <c r="BG26" i="9"/>
  <c r="AI19" i="9"/>
  <c r="X13" i="9"/>
  <c r="BI20" i="9"/>
  <c r="BA25" i="9"/>
  <c r="BS14" i="9"/>
  <c r="BP14" i="9" s="1"/>
  <c r="AG25" i="9"/>
  <c r="X21" i="9"/>
  <c r="BF20" i="9"/>
  <c r="AN20" i="9"/>
  <c r="AV23" i="9"/>
  <c r="BB19" i="9"/>
  <c r="BR24" i="9"/>
  <c r="I26" i="2"/>
  <c r="Q25" i="2"/>
  <c r="P17" i="2"/>
  <c r="P11" i="2" s="1"/>
  <c r="P8" i="2" s="1"/>
  <c r="P82" i="2" s="1"/>
  <c r="P103" i="2" s="1"/>
  <c r="BQ27" i="9"/>
  <c r="BK20" i="9"/>
  <c r="AX24" i="9"/>
  <c r="AF13" i="9"/>
  <c r="BJ21" i="9"/>
  <c r="AB23" i="9"/>
  <c r="D29" i="9"/>
  <c r="T29" i="9" s="1"/>
  <c r="BS21" i="9"/>
  <c r="BQ26" i="9"/>
  <c r="I19" i="2"/>
  <c r="BN16" i="9"/>
  <c r="BL16" i="9" s="1"/>
  <c r="BC16" i="9" s="1"/>
  <c r="BN27" i="9"/>
  <c r="E13" i="2"/>
  <c r="E19" i="2"/>
  <c r="AX14" i="9"/>
  <c r="BO25" i="9"/>
  <c r="AB26" i="9"/>
  <c r="AA26" i="9"/>
  <c r="L16" i="9"/>
  <c r="T16" i="9" s="1"/>
  <c r="AP26" i="9"/>
  <c r="AZ26" i="9"/>
  <c r="AG14" i="9"/>
  <c r="BA24" i="9"/>
  <c r="AY24" i="9" s="1"/>
  <c r="AB21" i="9"/>
  <c r="AE13" i="9"/>
  <c r="AZ19" i="9"/>
  <c r="AP29" i="9"/>
  <c r="AM29" i="9" s="1"/>
  <c r="AL29" i="9" s="1"/>
  <c r="AE14" i="9"/>
  <c r="BF23" i="9"/>
  <c r="Q18" i="9"/>
  <c r="Q12" i="9" s="1"/>
  <c r="M12" i="2"/>
  <c r="T17" i="2"/>
  <c r="T11" i="2" s="1"/>
  <c r="BJ26" i="9"/>
  <c r="BI26" i="9"/>
  <c r="AW16" i="9"/>
  <c r="AU16" i="9" s="1"/>
  <c r="AL16" i="9" s="1"/>
  <c r="AK19" i="9"/>
  <c r="AF27" i="9"/>
  <c r="BM13" i="9"/>
  <c r="AZ14" i="9"/>
  <c r="BM14" i="9"/>
  <c r="BR27" i="9"/>
  <c r="Q22" i="2"/>
  <c r="M22" i="2"/>
  <c r="I13" i="2"/>
  <c r="M19" i="2"/>
  <c r="I31" i="2"/>
  <c r="Q19" i="2"/>
  <c r="E24" i="2"/>
  <c r="E22" i="2"/>
  <c r="Q31" i="2"/>
  <c r="AE26" i="9"/>
  <c r="X25" i="9"/>
  <c r="AV27" i="9"/>
  <c r="AF21" i="9"/>
  <c r="BF14" i="9"/>
  <c r="AV25" i="9"/>
  <c r="AA21" i="9"/>
  <c r="J17" i="2"/>
  <c r="J11" i="2" s="1"/>
  <c r="Q23" i="2"/>
  <c r="G18" i="9"/>
  <c r="G12" i="9" s="1"/>
  <c r="G9" i="9" s="1"/>
  <c r="G44" i="9" s="1"/>
  <c r="G51" i="9" s="1"/>
  <c r="X14" i="9"/>
  <c r="H21" i="9"/>
  <c r="E18" i="2"/>
  <c r="K17" i="2"/>
  <c r="H17" i="2"/>
  <c r="M18" i="2"/>
  <c r="Q18" i="2"/>
  <c r="Q24" i="2"/>
  <c r="I20" i="2"/>
  <c r="Q12" i="2"/>
  <c r="Q26" i="2"/>
  <c r="E26" i="2"/>
  <c r="M25" i="2"/>
  <c r="M31" i="2"/>
  <c r="E31" i="2"/>
  <c r="Q13" i="2"/>
  <c r="I25" i="2"/>
  <c r="E23" i="2"/>
  <c r="M23" i="2"/>
  <c r="G17" i="2"/>
  <c r="G11" i="2" s="1"/>
  <c r="M13" i="2"/>
  <c r="AN27" i="9"/>
  <c r="I12" i="2"/>
  <c r="M24" i="2"/>
  <c r="U24" i="2" s="1"/>
  <c r="E25" i="2"/>
  <c r="N17" i="2"/>
  <c r="N11" i="2" s="1"/>
  <c r="M26" i="2"/>
  <c r="E20" i="2"/>
  <c r="F17" i="2"/>
  <c r="F11" i="2" s="1"/>
  <c r="AE21" i="9"/>
  <c r="BG20" i="9"/>
  <c r="AX19" i="9"/>
  <c r="AA24" i="9"/>
  <c r="P14" i="9"/>
  <c r="AK21" i="9"/>
  <c r="AI27" i="9"/>
  <c r="AH27" i="9" s="1"/>
  <c r="AV21" i="9"/>
  <c r="BE27" i="9"/>
  <c r="BD27" i="9" s="1"/>
  <c r="AP20" i="9"/>
  <c r="AC20" i="9"/>
  <c r="W20" i="9"/>
  <c r="BA27" i="9"/>
  <c r="S17" i="2"/>
  <c r="S11" i="2" s="1"/>
  <c r="S8" i="2" s="1"/>
  <c r="S82" i="2" s="1"/>
  <c r="S103" i="2" s="1"/>
  <c r="AA20" i="9"/>
  <c r="AJ25" i="9"/>
  <c r="AO25" i="9"/>
  <c r="BG19" i="9"/>
  <c r="AN13" i="9"/>
  <c r="BA14" i="9"/>
  <c r="U9" i="2"/>
  <c r="W9" i="2" s="1"/>
  <c r="M20" i="2"/>
  <c r="R17" i="2"/>
  <c r="R11" i="2" s="1"/>
  <c r="R8" i="2" s="1"/>
  <c r="R82" i="2" s="1"/>
  <c r="BM26" i="9"/>
  <c r="AK14" i="9"/>
  <c r="AP19" i="9"/>
  <c r="AI24" i="9"/>
  <c r="AO21" i="9"/>
  <c r="BE26" i="9"/>
  <c r="AX23" i="9"/>
  <c r="AJ14" i="9"/>
  <c r="AT24" i="9"/>
  <c r="AR21" i="9"/>
  <c r="X27" i="9"/>
  <c r="BJ20" i="9"/>
  <c r="L17" i="2"/>
  <c r="L11" i="2" s="1"/>
  <c r="E12" i="2"/>
  <c r="AG19" i="9"/>
  <c r="I23" i="2"/>
  <c r="I22" i="2"/>
  <c r="H20" i="9"/>
  <c r="BG21" i="9"/>
  <c r="BS17" i="9"/>
  <c r="BB17" i="9"/>
  <c r="AK17" i="9"/>
  <c r="Y21" i="9"/>
  <c r="I18" i="2"/>
  <c r="D27" i="9"/>
  <c r="O17" i="2"/>
  <c r="O11" i="2" s="1"/>
  <c r="Q20" i="2"/>
  <c r="Y13" i="9"/>
  <c r="AE25" i="9"/>
  <c r="Y27" i="9"/>
  <c r="AC24" i="9"/>
  <c r="BG13" i="9"/>
  <c r="BD13" i="9" s="1"/>
  <c r="X20" i="9"/>
  <c r="V20" i="9" s="1"/>
  <c r="AP27" i="9"/>
  <c r="AM27" i="9" s="1"/>
  <c r="D20" i="9"/>
  <c r="D13" i="9"/>
  <c r="D7" i="10"/>
  <c r="E17" i="9"/>
  <c r="AN17" i="9" s="1"/>
  <c r="AT14" i="9"/>
  <c r="L23" i="9"/>
  <c r="BN24" i="9"/>
  <c r="BA13" i="9"/>
  <c r="BS23" i="9"/>
  <c r="AW23" i="9"/>
  <c r="AI13" i="9"/>
  <c r="AF23" i="9"/>
  <c r="AD23" i="9" s="1"/>
  <c r="AC14" i="9"/>
  <c r="AJ13" i="9"/>
  <c r="AW24" i="9"/>
  <c r="BB23" i="9"/>
  <c r="AZ13" i="9"/>
  <c r="P23" i="9"/>
  <c r="BQ21" i="9"/>
  <c r="AN24" i="9"/>
  <c r="AS24" i="9"/>
  <c r="BJ17" i="9"/>
  <c r="M11" i="8"/>
  <c r="AJ17" i="9"/>
  <c r="AK20" i="9"/>
  <c r="AC26" i="9"/>
  <c r="AF19" i="9"/>
  <c r="AI25" i="9"/>
  <c r="BA19" i="9"/>
  <c r="AB25" i="9"/>
  <c r="BK19" i="9"/>
  <c r="BR21" i="9"/>
  <c r="AS27" i="9"/>
  <c r="BM20" i="9"/>
  <c r="AG26" i="9"/>
  <c r="BQ20" i="9"/>
  <c r="AF26" i="9"/>
  <c r="AB20" i="9"/>
  <c r="Z20" i="9" s="1"/>
  <c r="Q11" i="8"/>
  <c r="Q8" i="8" s="1"/>
  <c r="BB25" i="9"/>
  <c r="BJ14" i="9"/>
  <c r="BH14" i="9" s="1"/>
  <c r="AV24" i="9"/>
  <c r="AF14" i="9"/>
  <c r="AJ26" i="9"/>
  <c r="AF20" i="9"/>
  <c r="AA19" i="9"/>
  <c r="AT25" i="9"/>
  <c r="AQ25" i="9" s="1"/>
  <c r="BM19" i="9"/>
  <c r="AA25" i="9"/>
  <c r="AF17" i="9"/>
  <c r="AG17" i="9"/>
  <c r="AT17" i="9"/>
  <c r="BK23" i="9"/>
  <c r="BN25" i="9"/>
  <c r="BL25" i="9" s="1"/>
  <c r="AK24" i="9"/>
  <c r="BR23" i="9"/>
  <c r="AI23" i="9"/>
  <c r="AH23" i="9" s="1"/>
  <c r="AT21" i="9"/>
  <c r="BS27" i="9"/>
  <c r="BO21" i="9"/>
  <c r="BL21" i="9" s="1"/>
  <c r="BM27" i="9"/>
  <c r="U11" i="8"/>
  <c r="U8" i="8" s="1"/>
  <c r="AR23" i="9"/>
  <c r="AG27" i="9"/>
  <c r="BR20" i="9"/>
  <c r="AR27" i="9"/>
  <c r="BB26" i="9"/>
  <c r="BO20" i="9"/>
  <c r="AI21" i="9"/>
  <c r="K11" i="2"/>
  <c r="H11" i="2"/>
  <c r="H8" i="2" s="1"/>
  <c r="H82" i="2" s="1"/>
  <c r="H103" i="2" s="1"/>
  <c r="AN21" i="9"/>
  <c r="W24" i="9"/>
  <c r="AO23" i="9"/>
  <c r="BF17" i="9"/>
  <c r="I11" i="8"/>
  <c r="AP17" i="9"/>
  <c r="D25" i="9"/>
  <c r="X24" i="9"/>
  <c r="X26" i="9"/>
  <c r="V26" i="9" s="1"/>
  <c r="W25" i="9"/>
  <c r="BF19" i="9"/>
  <c r="D23" i="9"/>
  <c r="BE23" i="9"/>
  <c r="D14" i="9"/>
  <c r="BG24" i="9"/>
  <c r="AP14" i="9"/>
  <c r="AM14" i="9" s="1"/>
  <c r="BS13" i="9"/>
  <c r="BP13" i="9" s="1"/>
  <c r="AB13" i="9"/>
  <c r="AA13" i="9"/>
  <c r="AT13" i="9"/>
  <c r="J11" i="8"/>
  <c r="R11" i="8"/>
  <c r="W11" i="8"/>
  <c r="V11" i="8"/>
  <c r="K11" i="8"/>
  <c r="N11" i="8"/>
  <c r="AG13" i="9"/>
  <c r="AO13" i="9"/>
  <c r="O11" i="8"/>
  <c r="S11" i="8"/>
  <c r="BI25" i="9"/>
  <c r="BE25" i="9"/>
  <c r="AO19" i="9"/>
  <c r="BI19" i="9"/>
  <c r="F18" i="9"/>
  <c r="F12" i="9" s="1"/>
  <c r="AC25" i="9"/>
  <c r="AV19" i="9"/>
  <c r="AK26" i="9"/>
  <c r="AX13" i="9"/>
  <c r="AU13" i="9" s="1"/>
  <c r="BK25" i="9"/>
  <c r="L13" i="9"/>
  <c r="BO13" i="9"/>
  <c r="AZ21" i="9"/>
  <c r="AY21" i="9" s="1"/>
  <c r="AG20" i="9"/>
  <c r="AX20" i="9"/>
  <c r="W21" i="9"/>
  <c r="D21" i="9"/>
  <c r="BS26" i="9"/>
  <c r="AS14" i="9"/>
  <c r="AA27" i="9"/>
  <c r="Z27" i="9" s="1"/>
  <c r="P26" i="9"/>
  <c r="BE21" i="9"/>
  <c r="D24" i="9"/>
  <c r="AJ20" i="9"/>
  <c r="BM24" i="9"/>
  <c r="R18" i="9"/>
  <c r="AP25" i="9"/>
  <c r="BI27" i="9"/>
  <c r="AR13" i="9"/>
  <c r="H25" i="9"/>
  <c r="AW19" i="9"/>
  <c r="H27" i="9"/>
  <c r="BQ25" i="9"/>
  <c r="AJ19" i="9"/>
  <c r="BJ25" i="9"/>
  <c r="AT19" i="9"/>
  <c r="AJ21" i="9"/>
  <c r="BJ27" i="9"/>
  <c r="P21" i="9"/>
  <c r="AE20" i="9"/>
  <c r="AX26" i="9"/>
  <c r="AU26" i="9" s="1"/>
  <c r="AI20" i="9"/>
  <c r="M18" i="9"/>
  <c r="AV18" i="9" s="1"/>
  <c r="H19" i="9"/>
  <c r="L20" i="9"/>
  <c r="L26" i="9"/>
  <c r="BN19" i="9"/>
  <c r="AC19" i="9"/>
  <c r="AZ20" i="9"/>
  <c r="BN26" i="9"/>
  <c r="BR19" i="9"/>
  <c r="BP19" i="9" s="1"/>
  <c r="P19" i="9"/>
  <c r="BN14" i="9"/>
  <c r="Y25" i="9"/>
  <c r="AE24" i="9"/>
  <c r="AD24" i="9" s="1"/>
  <c r="BF24" i="9"/>
  <c r="BA26" i="9"/>
  <c r="BN20" i="9"/>
  <c r="AO26" i="9"/>
  <c r="AR19" i="9"/>
  <c r="AE19" i="9"/>
  <c r="AN25" i="9"/>
  <c r="AO24" i="9"/>
  <c r="AW20" i="9"/>
  <c r="BF26" i="9"/>
  <c r="I18" i="9"/>
  <c r="BI18" i="9" s="1"/>
  <c r="D26" i="9"/>
  <c r="BR26" i="9"/>
  <c r="L19" i="9"/>
  <c r="BA17" i="9"/>
  <c r="P20" i="9"/>
  <c r="E18" i="9"/>
  <c r="BE18" i="9" s="1"/>
  <c r="AB19" i="9"/>
  <c r="AB14" i="9"/>
  <c r="L24" i="9"/>
  <c r="AW14" i="9"/>
  <c r="L14" i="9"/>
  <c r="BG25" i="9"/>
  <c r="BD25" i="9" s="1"/>
  <c r="W23" i="9"/>
  <c r="BS25" i="9"/>
  <c r="D6" i="10"/>
  <c r="P7" i="10"/>
  <c r="BS20" i="9"/>
  <c r="BK26" i="9"/>
  <c r="S18" i="9"/>
  <c r="BS18" i="9" s="1"/>
  <c r="BB20" i="9"/>
  <c r="AT26" i="9"/>
  <c r="AQ26" i="9" s="1"/>
  <c r="H14" i="9"/>
  <c r="N18" i="9"/>
  <c r="H26" i="9"/>
  <c r="BR17" i="9"/>
  <c r="AN23" i="9"/>
  <c r="AW25" i="9"/>
  <c r="AN19" i="9"/>
  <c r="BE14" i="9"/>
  <c r="P27" i="9"/>
  <c r="BQ23" i="9"/>
  <c r="BK13" i="9"/>
  <c r="AW21" i="9"/>
  <c r="O18" i="9"/>
  <c r="O12" i="9" s="1"/>
  <c r="O9" i="9" s="1"/>
  <c r="O44" i="9" s="1"/>
  <c r="O51" i="9" s="1"/>
  <c r="L25" i="9"/>
  <c r="AF25" i="9"/>
  <c r="D19" i="9"/>
  <c r="BE19" i="9"/>
  <c r="BS24" i="9"/>
  <c r="AR14" i="9"/>
  <c r="Y14" i="9"/>
  <c r="AZ23" i="9"/>
  <c r="L21" i="9"/>
  <c r="BK21" i="9"/>
  <c r="BB27" i="9"/>
  <c r="AG21" i="9"/>
  <c r="P24" i="9"/>
  <c r="K18" i="9"/>
  <c r="AC18" i="9" s="1"/>
  <c r="W14" i="9"/>
  <c r="Y24" i="9"/>
  <c r="AA14" i="9"/>
  <c r="BA23" i="9"/>
  <c r="BI13" i="9"/>
  <c r="L27" i="9"/>
  <c r="BJ19" i="9"/>
  <c r="BA20" i="9"/>
  <c r="AB17" i="9"/>
  <c r="BO27" i="9"/>
  <c r="BJ13" i="9"/>
  <c r="AT23" i="9"/>
  <c r="P25" i="9"/>
  <c r="H6" i="10"/>
  <c r="AS17" i="9"/>
  <c r="H23" i="9"/>
  <c r="AX27" i="9"/>
  <c r="AC23" i="9"/>
  <c r="AA23" i="9"/>
  <c r="P13" i="9"/>
  <c r="AK25" i="9"/>
  <c r="BI23" i="9"/>
  <c r="J18" i="9"/>
  <c r="BJ18" i="9" s="1"/>
  <c r="Y23" i="9"/>
  <c r="AS13" i="9"/>
  <c r="H13" i="9"/>
  <c r="AP23" i="9"/>
  <c r="AS19" i="9"/>
  <c r="AK13" i="9"/>
  <c r="BG23" i="9"/>
  <c r="P5" i="10"/>
  <c r="BO17" i="9"/>
  <c r="AO17" i="9"/>
  <c r="AB24" i="9"/>
  <c r="BJ24" i="9"/>
  <c r="BH24" i="9" s="1"/>
  <c r="BB13" i="9"/>
  <c r="BN17" i="9"/>
  <c r="AQ20" i="9"/>
  <c r="H24" i="9"/>
  <c r="H7" i="10"/>
  <c r="I16" i="2"/>
  <c r="E16" i="2"/>
  <c r="AW17" i="9"/>
  <c r="AX17" i="9"/>
  <c r="X17" i="9"/>
  <c r="BK17" i="9"/>
  <c r="Q16" i="2"/>
  <c r="H5" i="10"/>
  <c r="AC17" i="9"/>
  <c r="L7" i="10"/>
  <c r="BG17" i="9"/>
  <c r="L6" i="10"/>
  <c r="P6" i="10"/>
  <c r="V19" i="9"/>
  <c r="Y17" i="9"/>
  <c r="L5" i="10"/>
  <c r="M16" i="2"/>
  <c r="X32" i="2"/>
  <c r="T16" i="8"/>
  <c r="T11" i="8" s="1"/>
  <c r="P16" i="8"/>
  <c r="P11" i="8" s="1"/>
  <c r="BL23" i="9"/>
  <c r="P17" i="9"/>
  <c r="BQ17" i="9"/>
  <c r="AZ17" i="9"/>
  <c r="AI17" i="9"/>
  <c r="L16" i="8"/>
  <c r="L11" i="8" s="1"/>
  <c r="L17" i="9"/>
  <c r="BM17" i="9"/>
  <c r="AV17" i="9"/>
  <c r="AE17" i="9"/>
  <c r="H17" i="9"/>
  <c r="BI17" i="9"/>
  <c r="AR17" i="9"/>
  <c r="AA17" i="9"/>
  <c r="H16" i="8"/>
  <c r="U15" i="2"/>
  <c r="X15" i="2" s="1"/>
  <c r="X28" i="2"/>
  <c r="W28" i="2"/>
  <c r="AY25" i="9" l="1"/>
  <c r="V13" i="9"/>
  <c r="BP24" i="9"/>
  <c r="AD13" i="9"/>
  <c r="BP27" i="9"/>
  <c r="BH20" i="9"/>
  <c r="W17" i="9"/>
  <c r="V17" i="9" s="1"/>
  <c r="AQ24" i="9"/>
  <c r="AM20" i="9"/>
  <c r="BD20" i="9"/>
  <c r="U19" i="2"/>
  <c r="X19" i="2" s="1"/>
  <c r="U25" i="2"/>
  <c r="X25" i="2" s="1"/>
  <c r="AQ23" i="9"/>
  <c r="BH21" i="9"/>
  <c r="AD25" i="9"/>
  <c r="BL26" i="9"/>
  <c r="U13" i="2"/>
  <c r="W13" i="2" s="1"/>
  <c r="AD27" i="9"/>
  <c r="AZ18" i="9"/>
  <c r="AZ12" i="9" s="1"/>
  <c r="Z26" i="9"/>
  <c r="U18" i="2"/>
  <c r="X18" i="2" s="1"/>
  <c r="Z21" i="9"/>
  <c r="BG18" i="9"/>
  <c r="BG12" i="9" s="1"/>
  <c r="BG9" i="9" s="1"/>
  <c r="BG44" i="9" s="1"/>
  <c r="BG51" i="9" s="1"/>
  <c r="AU14" i="9"/>
  <c r="U31" i="2"/>
  <c r="W31" i="2" s="1"/>
  <c r="AY14" i="9"/>
  <c r="Y18" i="9"/>
  <c r="Y12" i="9" s="1"/>
  <c r="Y9" i="9" s="1"/>
  <c r="Y44" i="9" s="1"/>
  <c r="Y51" i="9" s="1"/>
  <c r="AU25" i="9"/>
  <c r="BL14" i="9"/>
  <c r="AM26" i="9"/>
  <c r="I17" i="2"/>
  <c r="AI18" i="9"/>
  <c r="AI12" i="9" s="1"/>
  <c r="AI9" i="9" s="1"/>
  <c r="AP18" i="9"/>
  <c r="AP12" i="9" s="1"/>
  <c r="AP9" i="9" s="1"/>
  <c r="AP44" i="9" s="1"/>
  <c r="AP51" i="9" s="1"/>
  <c r="V25" i="9"/>
  <c r="AH19" i="9"/>
  <c r="AD14" i="9"/>
  <c r="U22" i="2"/>
  <c r="X22" i="2" s="1"/>
  <c r="E17" i="2"/>
  <c r="BQ18" i="9"/>
  <c r="BQ12" i="9" s="1"/>
  <c r="BH26" i="9"/>
  <c r="BL13" i="9"/>
  <c r="AY19" i="9"/>
  <c r="U20" i="2"/>
  <c r="W20" i="2" s="1"/>
  <c r="U26" i="2"/>
  <c r="W26" i="2" s="1"/>
  <c r="U12" i="2"/>
  <c r="W12" i="2" s="1"/>
  <c r="M17" i="2"/>
  <c r="X9" i="2"/>
  <c r="AD21" i="9"/>
  <c r="AH25" i="9"/>
  <c r="AU27" i="9"/>
  <c r="V14" i="9"/>
  <c r="AY27" i="9"/>
  <c r="AU21" i="9"/>
  <c r="BD14" i="9"/>
  <c r="AM24" i="9"/>
  <c r="BL19" i="9"/>
  <c r="AQ21" i="9"/>
  <c r="AU24" i="9"/>
  <c r="U23" i="2"/>
  <c r="X23" i="2" s="1"/>
  <c r="AU19" i="9"/>
  <c r="Z13" i="9"/>
  <c r="AH24" i="9"/>
  <c r="V27" i="9"/>
  <c r="AU23" i="9"/>
  <c r="Q17" i="2"/>
  <c r="AM13" i="9"/>
  <c r="E12" i="9"/>
  <c r="AH14" i="9"/>
  <c r="Z24" i="9"/>
  <c r="BD21" i="9"/>
  <c r="BE17" i="9"/>
  <c r="BE12" i="9" s="1"/>
  <c r="AY13" i="9"/>
  <c r="BD26" i="9"/>
  <c r="AD19" i="9"/>
  <c r="AY26" i="9"/>
  <c r="BL24" i="9"/>
  <c r="D17" i="9"/>
  <c r="T17" i="9" s="1"/>
  <c r="AA18" i="9"/>
  <c r="AA12" i="9" s="1"/>
  <c r="BH23" i="9"/>
  <c r="BL27" i="9"/>
  <c r="V21" i="9"/>
  <c r="AM21" i="9"/>
  <c r="AH17" i="9"/>
  <c r="AH13" i="9"/>
  <c r="BP21" i="9"/>
  <c r="BF18" i="9"/>
  <c r="BH17" i="9"/>
  <c r="Z25" i="9"/>
  <c r="AD26" i="9"/>
  <c r="AM23" i="9"/>
  <c r="BO18" i="9"/>
  <c r="AH21" i="9"/>
  <c r="BP20" i="9"/>
  <c r="BM18" i="9"/>
  <c r="BM12" i="9" s="1"/>
  <c r="BD19" i="9"/>
  <c r="BD24" i="9"/>
  <c r="AH26" i="9"/>
  <c r="T21" i="9"/>
  <c r="BP23" i="9"/>
  <c r="O8" i="8"/>
  <c r="O34" i="8" s="1"/>
  <c r="O42" i="8" s="1"/>
  <c r="AQ27" i="9"/>
  <c r="V8" i="8"/>
  <c r="V34" i="8" s="1"/>
  <c r="V42" i="8" s="1"/>
  <c r="R8" i="8"/>
  <c r="R34" i="8" s="1"/>
  <c r="R42" i="8" s="1"/>
  <c r="M8" i="8"/>
  <c r="M34" i="8" s="1"/>
  <c r="M42" i="8" s="1"/>
  <c r="G8" i="2"/>
  <c r="G82" i="2" s="1"/>
  <c r="G103" i="2" s="1"/>
  <c r="L8" i="2"/>
  <c r="L82" i="2" s="1"/>
  <c r="L103" i="2" s="1"/>
  <c r="K8" i="2"/>
  <c r="K82" i="2" s="1"/>
  <c r="K103" i="2" s="1"/>
  <c r="F8" i="2"/>
  <c r="F82" i="2" s="1"/>
  <c r="X18" i="9"/>
  <c r="X12" i="9" s="1"/>
  <c r="X9" i="9" s="1"/>
  <c r="X44" i="9" s="1"/>
  <c r="X51" i="9" s="1"/>
  <c r="BD23" i="9"/>
  <c r="AQ13" i="9"/>
  <c r="V24" i="9"/>
  <c r="BP25" i="9"/>
  <c r="AD20" i="9"/>
  <c r="Z17" i="9"/>
  <c r="AO18" i="9"/>
  <c r="AO12" i="9" s="1"/>
  <c r="AO9" i="9" s="1"/>
  <c r="AO44" i="9" s="1"/>
  <c r="AO51" i="9" s="1"/>
  <c r="D18" i="9"/>
  <c r="AD17" i="9"/>
  <c r="J8" i="2"/>
  <c r="J82" i="2" s="1"/>
  <c r="T8" i="2"/>
  <c r="T82" i="2" s="1"/>
  <c r="T103" i="2" s="1"/>
  <c r="BL20" i="9"/>
  <c r="I8" i="8"/>
  <c r="S8" i="8"/>
  <c r="S34" i="8" s="1"/>
  <c r="S42" i="8" s="1"/>
  <c r="W8" i="8"/>
  <c r="W34" i="8" s="1"/>
  <c r="W42" i="8" s="1"/>
  <c r="N8" i="8"/>
  <c r="N34" i="8" s="1"/>
  <c r="N42" i="8" s="1"/>
  <c r="F9" i="9"/>
  <c r="F44" i="9" s="1"/>
  <c r="F51" i="9" s="1"/>
  <c r="K8" i="8"/>
  <c r="K34" i="8" s="1"/>
  <c r="K42" i="8" s="1"/>
  <c r="J8" i="8"/>
  <c r="J34" i="8" s="1"/>
  <c r="J42" i="8" s="1"/>
  <c r="Q9" i="9"/>
  <c r="Q44" i="9" s="1"/>
  <c r="M11" i="2"/>
  <c r="I11" i="2"/>
  <c r="BH19" i="9"/>
  <c r="W18" i="9"/>
  <c r="T23" i="9"/>
  <c r="AX18" i="9"/>
  <c r="AX12" i="9" s="1"/>
  <c r="AX9" i="9" s="1"/>
  <c r="AX44" i="9" s="1"/>
  <c r="AX51" i="9" s="1"/>
  <c r="AN18" i="9"/>
  <c r="AG18" i="9"/>
  <c r="AG12" i="9" s="1"/>
  <c r="AG9" i="9" s="1"/>
  <c r="AG44" i="9" s="1"/>
  <c r="AG51" i="9" s="1"/>
  <c r="Z14" i="9"/>
  <c r="Q11" i="2"/>
  <c r="AQ14" i="9"/>
  <c r="AM19" i="9"/>
  <c r="AY20" i="9"/>
  <c r="D12" i="9"/>
  <c r="T14" i="9"/>
  <c r="R12" i="9"/>
  <c r="I12" i="9"/>
  <c r="S12" i="9"/>
  <c r="N12" i="9"/>
  <c r="K12" i="9"/>
  <c r="J12" i="9"/>
  <c r="M12" i="9"/>
  <c r="M9" i="9" s="1"/>
  <c r="AQ19" i="9"/>
  <c r="BH13" i="9"/>
  <c r="BC13" i="9" s="1"/>
  <c r="BS12" i="9"/>
  <c r="BS9" i="9" s="1"/>
  <c r="BS44" i="9" s="1"/>
  <c r="Z19" i="9"/>
  <c r="AH20" i="9"/>
  <c r="T19" i="9"/>
  <c r="T20" i="9"/>
  <c r="T24" i="9"/>
  <c r="T13" i="9"/>
  <c r="AM17" i="9"/>
  <c r="BK18" i="9"/>
  <c r="BK12" i="9" s="1"/>
  <c r="BK9" i="9" s="1"/>
  <c r="BK44" i="9" s="1"/>
  <c r="BK51" i="9" s="1"/>
  <c r="BO12" i="9"/>
  <c r="BO9" i="9" s="1"/>
  <c r="BO44" i="9" s="1"/>
  <c r="BO51" i="9" s="1"/>
  <c r="AE18" i="9"/>
  <c r="AE12" i="9" s="1"/>
  <c r="BL17" i="9"/>
  <c r="AT18" i="9"/>
  <c r="AT12" i="9" s="1"/>
  <c r="AT9" i="9" s="1"/>
  <c r="AT44" i="9" s="1"/>
  <c r="AT51" i="9" s="1"/>
  <c r="T7" i="10"/>
  <c r="V7" i="10" s="1"/>
  <c r="BP26" i="9"/>
  <c r="AU20" i="9"/>
  <c r="BH25" i="9"/>
  <c r="BH27" i="9"/>
  <c r="V23" i="9"/>
  <c r="AQ17" i="9"/>
  <c r="BP17" i="9"/>
  <c r="AF18" i="9"/>
  <c r="AF12" i="9" s="1"/>
  <c r="AF9" i="9" s="1"/>
  <c r="AF44" i="9" s="1"/>
  <c r="AF51" i="9" s="1"/>
  <c r="T27" i="9"/>
  <c r="BB18" i="9"/>
  <c r="BB12" i="9" s="1"/>
  <c r="BB9" i="9" s="1"/>
  <c r="BB44" i="9" s="1"/>
  <c r="BB51" i="9" s="1"/>
  <c r="AC12" i="9"/>
  <c r="AC9" i="9" s="1"/>
  <c r="AC44" i="9" s="1"/>
  <c r="AC51" i="9" s="1"/>
  <c r="AM25" i="9"/>
  <c r="T26" i="9"/>
  <c r="T25" i="9"/>
  <c r="AY23" i="9"/>
  <c r="BA18" i="9"/>
  <c r="BA12" i="9" s="1"/>
  <c r="BA9" i="9" s="1"/>
  <c r="BA44" i="9" s="1"/>
  <c r="BA51" i="9" s="1"/>
  <c r="AR18" i="9"/>
  <c r="AR12" i="9" s="1"/>
  <c r="AR9" i="9" s="1"/>
  <c r="AK18" i="9"/>
  <c r="AK12" i="9" s="1"/>
  <c r="AK9" i="9" s="1"/>
  <c r="AK44" i="9" s="1"/>
  <c r="AK51" i="9" s="1"/>
  <c r="BR18" i="9"/>
  <c r="BR12" i="9" s="1"/>
  <c r="BR9" i="9" s="1"/>
  <c r="BR44" i="9" s="1"/>
  <c r="AW18" i="9"/>
  <c r="AW12" i="9" s="1"/>
  <c r="AW9" i="9" s="1"/>
  <c r="AW44" i="9" s="1"/>
  <c r="AW51" i="9" s="1"/>
  <c r="L18" i="9"/>
  <c r="AJ18" i="9"/>
  <c r="AJ12" i="9" s="1"/>
  <c r="AJ9" i="9" s="1"/>
  <c r="AJ44" i="9" s="1"/>
  <c r="AJ51" i="9" s="1"/>
  <c r="P18" i="9"/>
  <c r="AY17" i="9"/>
  <c r="BN18" i="9"/>
  <c r="BN12" i="9" s="1"/>
  <c r="BN9" i="9" s="1"/>
  <c r="BN44" i="9" s="1"/>
  <c r="BN51" i="9" s="1"/>
  <c r="T6" i="10"/>
  <c r="W6" i="10" s="1"/>
  <c r="Z23" i="9"/>
  <c r="H18" i="9"/>
  <c r="AB18" i="9"/>
  <c r="AB12" i="9" s="1"/>
  <c r="AB9" i="9" s="1"/>
  <c r="AB44" i="9" s="1"/>
  <c r="AB51" i="9" s="1"/>
  <c r="AU17" i="9"/>
  <c r="AS18" i="9"/>
  <c r="U16" i="2"/>
  <c r="W16" i="2" s="1"/>
  <c r="O8" i="2"/>
  <c r="O82" i="2" s="1"/>
  <c r="O103" i="2" s="1"/>
  <c r="X16" i="8"/>
  <c r="H11" i="8"/>
  <c r="X11" i="8" s="1"/>
  <c r="AV12" i="9"/>
  <c r="BI12" i="9"/>
  <c r="BJ12" i="9"/>
  <c r="BJ9" i="9" s="1"/>
  <c r="BJ44" i="9" s="1"/>
  <c r="BJ51" i="9" s="1"/>
  <c r="Q34" i="8"/>
  <c r="Q42" i="8" s="1"/>
  <c r="U34" i="8"/>
  <c r="U42" i="8" s="1"/>
  <c r="W15" i="2"/>
  <c r="X24" i="2"/>
  <c r="W24" i="2"/>
  <c r="N8" i="2"/>
  <c r="E11" i="2"/>
  <c r="X13" i="2"/>
  <c r="BC24" i="9" l="1"/>
  <c r="U27" i="9"/>
  <c r="BC20" i="9"/>
  <c r="AL25" i="9"/>
  <c r="X12" i="2"/>
  <c r="W25" i="2"/>
  <c r="X26" i="2"/>
  <c r="W19" i="2"/>
  <c r="BD18" i="9"/>
  <c r="X20" i="2"/>
  <c r="BD17" i="9"/>
  <c r="BC17" i="9" s="1"/>
  <c r="V18" i="9"/>
  <c r="U26" i="9"/>
  <c r="W18" i="2"/>
  <c r="X31" i="2"/>
  <c r="BC14" i="9"/>
  <c r="AL26" i="9"/>
  <c r="AL14" i="9"/>
  <c r="AL21" i="9"/>
  <c r="U17" i="2"/>
  <c r="W17" i="2" s="1"/>
  <c r="W22" i="2"/>
  <c r="AM18" i="9"/>
  <c r="U25" i="9"/>
  <c r="BF12" i="9"/>
  <c r="BF9" i="9" s="1"/>
  <c r="BF44" i="9" s="1"/>
  <c r="BF51" i="9" s="1"/>
  <c r="AL24" i="9"/>
  <c r="AN12" i="9"/>
  <c r="AM12" i="9" s="1"/>
  <c r="W23" i="2"/>
  <c r="U14" i="9"/>
  <c r="BC27" i="9"/>
  <c r="AL27" i="9"/>
  <c r="U19" i="9"/>
  <c r="BC21" i="9"/>
  <c r="BC26" i="9"/>
  <c r="U24" i="9"/>
  <c r="U21" i="9"/>
  <c r="U13" i="9"/>
  <c r="AL13" i="9"/>
  <c r="W7" i="10"/>
  <c r="U17" i="9"/>
  <c r="BC23" i="9"/>
  <c r="Q8" i="2"/>
  <c r="P8" i="8"/>
  <c r="P34" i="8" s="1"/>
  <c r="P42" i="8" s="1"/>
  <c r="AL23" i="9"/>
  <c r="AL20" i="9"/>
  <c r="AL19" i="9"/>
  <c r="W12" i="9"/>
  <c r="W9" i="9" s="1"/>
  <c r="BC25" i="9"/>
  <c r="H8" i="8"/>
  <c r="H34" i="8" s="1"/>
  <c r="U20" i="9"/>
  <c r="BL18" i="9"/>
  <c r="I34" i="8"/>
  <c r="I42" i="8" s="1"/>
  <c r="BC19" i="9"/>
  <c r="AY18" i="9"/>
  <c r="AU18" i="9"/>
  <c r="BH18" i="9"/>
  <c r="BP18" i="9"/>
  <c r="K9" i="9"/>
  <c r="K44" i="9" s="1"/>
  <c r="K51" i="9" s="1"/>
  <c r="R9" i="9"/>
  <c r="R44" i="9" s="1"/>
  <c r="R51" i="9" s="1"/>
  <c r="N9" i="9"/>
  <c r="N44" i="9" s="1"/>
  <c r="N51" i="9" s="1"/>
  <c r="S9" i="9"/>
  <c r="S44" i="9" s="1"/>
  <c r="S51" i="9" s="1"/>
  <c r="L8" i="8"/>
  <c r="L34" i="8" s="1"/>
  <c r="L42" i="8" s="1"/>
  <c r="I8" i="2"/>
  <c r="T8" i="8"/>
  <c r="T34" i="8" s="1"/>
  <c r="T42" i="8" s="1"/>
  <c r="E9" i="9"/>
  <c r="D9" i="9" s="1"/>
  <c r="J9" i="9"/>
  <c r="J44" i="9" s="1"/>
  <c r="J51" i="9" s="1"/>
  <c r="Z18" i="9"/>
  <c r="L12" i="9"/>
  <c r="P12" i="9"/>
  <c r="H12" i="9"/>
  <c r="U23" i="9"/>
  <c r="AL17" i="9"/>
  <c r="T18" i="9"/>
  <c r="AQ18" i="9"/>
  <c r="AD18" i="9"/>
  <c r="AH18" i="9"/>
  <c r="V6" i="10"/>
  <c r="I9" i="9"/>
  <c r="AS12" i="9"/>
  <c r="AS9" i="9" s="1"/>
  <c r="AS44" i="9" s="1"/>
  <c r="AS51" i="9" s="1"/>
  <c r="X16" i="2"/>
  <c r="AH12" i="9"/>
  <c r="BP12" i="9"/>
  <c r="BQ9" i="9"/>
  <c r="AR44" i="9"/>
  <c r="Z12" i="9"/>
  <c r="AA9" i="9"/>
  <c r="AZ9" i="9"/>
  <c r="AY12" i="9"/>
  <c r="BL12" i="9"/>
  <c r="BM9" i="9"/>
  <c r="BE9" i="9"/>
  <c r="AV9" i="9"/>
  <c r="AU12" i="9"/>
  <c r="Y11" i="8"/>
  <c r="AA11" i="8" s="1"/>
  <c r="Z11" i="8"/>
  <c r="Q51" i="9"/>
  <c r="AD12" i="9"/>
  <c r="AE9" i="9"/>
  <c r="AI44" i="9"/>
  <c r="AH9" i="9"/>
  <c r="M44" i="9"/>
  <c r="BH12" i="9"/>
  <c r="BI9" i="9"/>
  <c r="Y16" i="8"/>
  <c r="AA16" i="8" s="1"/>
  <c r="Z16" i="8"/>
  <c r="U11" i="2"/>
  <c r="U8" i="2" s="1"/>
  <c r="N82" i="2"/>
  <c r="M8" i="2"/>
  <c r="R103" i="2"/>
  <c r="Q103" i="2" s="1"/>
  <c r="Q82" i="2"/>
  <c r="E8" i="2"/>
  <c r="I82" i="2"/>
  <c r="J103" i="2"/>
  <c r="I103" i="2" s="1"/>
  <c r="AN9" i="9" l="1"/>
  <c r="AN44" i="9" s="1"/>
  <c r="X17" i="2"/>
  <c r="BD12" i="9"/>
  <c r="BC12" i="9" s="1"/>
  <c r="V12" i="9"/>
  <c r="U12" i="9" s="1"/>
  <c r="P9" i="9"/>
  <c r="L9" i="9"/>
  <c r="AL18" i="9"/>
  <c r="BC18" i="9"/>
  <c r="X8" i="8"/>
  <c r="Y8" i="8" s="1"/>
  <c r="AA8" i="8" s="1"/>
  <c r="E44" i="9"/>
  <c r="D44" i="9" s="1"/>
  <c r="D51" i="9" s="1"/>
  <c r="P44" i="9"/>
  <c r="P51" i="9" s="1"/>
  <c r="T12" i="9"/>
  <c r="U18" i="9"/>
  <c r="AQ9" i="9"/>
  <c r="I44" i="9"/>
  <c r="H9" i="9"/>
  <c r="AQ12" i="9"/>
  <c r="AL12" i="9" s="1"/>
  <c r="AD9" i="9"/>
  <c r="AE44" i="9"/>
  <c r="AA44" i="9"/>
  <c r="Z9" i="9"/>
  <c r="BQ44" i="9"/>
  <c r="BP44" i="9" s="1"/>
  <c r="BP51" i="9" s="1"/>
  <c r="BP9" i="9"/>
  <c r="L44" i="9"/>
  <c r="L51" i="9" s="1"/>
  <c r="M51" i="9"/>
  <c r="W44" i="9"/>
  <c r="V9" i="9"/>
  <c r="H42" i="8"/>
  <c r="X42" i="8" s="1"/>
  <c r="Y42" i="8" s="1"/>
  <c r="AA42" i="8" s="1"/>
  <c r="X34" i="8"/>
  <c r="AZ44" i="9"/>
  <c r="AY9" i="9"/>
  <c r="BI44" i="9"/>
  <c r="BH9" i="9"/>
  <c r="BE44" i="9"/>
  <c r="BD9" i="9"/>
  <c r="BM44" i="9"/>
  <c r="BL9" i="9"/>
  <c r="AI51" i="9"/>
  <c r="AH51" i="9" s="1"/>
  <c r="AH44" i="9"/>
  <c r="AV44" i="9"/>
  <c r="AU9" i="9"/>
  <c r="AR51" i="9"/>
  <c r="AQ51" i="9" s="1"/>
  <c r="AQ44" i="9"/>
  <c r="W11" i="2"/>
  <c r="W8" i="2" s="1"/>
  <c r="W82" i="2" s="1"/>
  <c r="W103" i="2" s="1"/>
  <c r="X11" i="2"/>
  <c r="M82" i="2"/>
  <c r="N103" i="2"/>
  <c r="M103" i="2" s="1"/>
  <c r="U82" i="2"/>
  <c r="X8" i="2"/>
  <c r="E82" i="2"/>
  <c r="F103" i="2"/>
  <c r="E103" i="2" s="1"/>
  <c r="AM9" i="9" l="1"/>
  <c r="AL9" i="9" s="1"/>
  <c r="T9" i="9"/>
  <c r="Z8" i="8"/>
  <c r="E51" i="9"/>
  <c r="H44" i="9"/>
  <c r="H51" i="9" s="1"/>
  <c r="I51" i="9"/>
  <c r="U9" i="9"/>
  <c r="BC9" i="9"/>
  <c r="BD44" i="9"/>
  <c r="BE51" i="9"/>
  <c r="AZ51" i="9"/>
  <c r="AY51" i="9" s="1"/>
  <c r="AY44" i="9"/>
  <c r="W51" i="9"/>
  <c r="V51" i="9" s="1"/>
  <c r="V44" i="9"/>
  <c r="Z44" i="9"/>
  <c r="AA51" i="9"/>
  <c r="Z51" i="9" s="1"/>
  <c r="AM44" i="9"/>
  <c r="AN51" i="9"/>
  <c r="AM51" i="9" s="1"/>
  <c r="AV51" i="9"/>
  <c r="AU51" i="9" s="1"/>
  <c r="AU44" i="9"/>
  <c r="Z34" i="8"/>
  <c r="Z42" i="8" s="1"/>
  <c r="Y34" i="8"/>
  <c r="AA34" i="8" s="1"/>
  <c r="BL44" i="9"/>
  <c r="BL51" i="9" s="1"/>
  <c r="BM51" i="9"/>
  <c r="BI51" i="9"/>
  <c r="BH44" i="9"/>
  <c r="BH51" i="9" s="1"/>
  <c r="AE51" i="9"/>
  <c r="AD51" i="9" s="1"/>
  <c r="AD44" i="9"/>
  <c r="U103" i="2"/>
  <c r="X103" i="2" s="1"/>
  <c r="X82" i="2"/>
  <c r="T44" i="9" l="1"/>
  <c r="T51" i="9" s="1"/>
  <c r="U44" i="9"/>
  <c r="U51" i="9"/>
  <c r="AL51" i="9"/>
  <c r="AL44" i="9"/>
  <c r="BC44" i="9"/>
  <c r="BD51" i="9"/>
  <c r="BC51" i="9" s="1"/>
  <c r="D5" i="10"/>
  <c r="T5" i="10" s="1"/>
  <c r="W5" i="10" l="1"/>
  <c r="V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黄燕嫦</author>
  </authors>
  <commentList>
    <comment ref="I6" authorId="0" shapeId="0" xr:uid="{00000000-0006-0000-0200-000001000000}">
      <text>
        <r>
          <rPr>
            <b/>
            <sz val="9"/>
            <color indexed="81"/>
            <rFont val="宋体"/>
            <family val="3"/>
            <charset val="134"/>
          </rPr>
          <t>黄燕嫦:</t>
        </r>
        <r>
          <rPr>
            <sz val="9"/>
            <color indexed="81"/>
            <rFont val="宋体"/>
            <family val="3"/>
            <charset val="134"/>
          </rPr>
          <t xml:space="preserve">
具体岗位绩效根据薪酬标准确定</t>
        </r>
      </text>
    </comment>
    <comment ref="L6" authorId="0" shapeId="0" xr:uid="{00000000-0006-0000-0200-000002000000}">
      <text>
        <r>
          <rPr>
            <b/>
            <sz val="9"/>
            <color indexed="81"/>
            <rFont val="宋体"/>
            <family val="3"/>
            <charset val="134"/>
          </rPr>
          <t>黄燕嫦:</t>
        </r>
        <r>
          <rPr>
            <sz val="9"/>
            <color indexed="81"/>
            <rFont val="宋体"/>
            <family val="3"/>
            <charset val="134"/>
          </rPr>
          <t xml:space="preserve">
此栏录入时以月份录入，如：
2013-4
</t>
        </r>
      </text>
    </comment>
    <comment ref="AO6" authorId="0" shapeId="0" xr:uid="{00000000-0006-0000-0200-000003000000}">
      <text>
        <r>
          <rPr>
            <b/>
            <sz val="9"/>
            <color indexed="81"/>
            <rFont val="宋体"/>
            <family val="3"/>
            <charset val="134"/>
          </rPr>
          <t>黄燕嫦:</t>
        </r>
        <r>
          <rPr>
            <sz val="9"/>
            <color indexed="81"/>
            <rFont val="宋体"/>
            <family val="3"/>
            <charset val="134"/>
          </rPr>
          <t xml:space="preserve">
月度标准150元/月
每后6
6-10月份</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黄燕嫦</author>
    <author>张小燕</author>
  </authors>
  <commentList>
    <comment ref="B4" authorId="0" shapeId="0" xr:uid="{00000000-0006-0000-0400-000001000000}">
      <text>
        <r>
          <rPr>
            <b/>
            <sz val="9"/>
            <color indexed="81"/>
            <rFont val="宋体"/>
            <family val="3"/>
            <charset val="134"/>
          </rPr>
          <t>黄燕嫦:</t>
        </r>
        <r>
          <rPr>
            <sz val="9"/>
            <color indexed="81"/>
            <rFont val="宋体"/>
            <family val="3"/>
            <charset val="134"/>
          </rPr>
          <t xml:space="preserve">
参照人事计划分摊到月份</t>
        </r>
      </text>
    </comment>
    <comment ref="B49" authorId="1" shapeId="0" xr:uid="{00000000-0006-0000-0400-000002000000}">
      <text>
        <r>
          <rPr>
            <b/>
            <sz val="9"/>
            <color indexed="81"/>
            <rFont val="宋体"/>
            <family val="3"/>
            <charset val="134"/>
          </rPr>
          <t>张小燕:</t>
        </r>
        <r>
          <rPr>
            <sz val="9"/>
            <color indexed="81"/>
            <rFont val="宋体"/>
            <family val="3"/>
            <charset val="134"/>
          </rPr>
          <t xml:space="preserve">
合同印花税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黄燕嫦</author>
  </authors>
  <commentList>
    <comment ref="AY3" authorId="0" shapeId="0" xr:uid="{00000000-0006-0000-0500-000001000000}">
      <text>
        <r>
          <rPr>
            <b/>
            <sz val="9"/>
            <color indexed="81"/>
            <rFont val="宋体"/>
            <family val="3"/>
            <charset val="134"/>
          </rPr>
          <t>黄燕嫦:</t>
        </r>
        <r>
          <rPr>
            <sz val="9"/>
            <color indexed="81"/>
            <rFont val="宋体"/>
            <family val="3"/>
            <charset val="134"/>
          </rPr>
          <t xml:space="preserve">
发放时间段为每年6-10月份</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黄燕嫦</author>
    <author>张小燕</author>
  </authors>
  <commentList>
    <comment ref="D6" authorId="0" shapeId="0" xr:uid="{00000000-0006-0000-0600-000001000000}">
      <text>
        <r>
          <rPr>
            <b/>
            <sz val="9"/>
            <color indexed="81"/>
            <rFont val="宋体"/>
            <family val="3"/>
            <charset val="134"/>
          </rPr>
          <t>黄燕嫦:</t>
        </r>
        <r>
          <rPr>
            <sz val="9"/>
            <color indexed="81"/>
            <rFont val="宋体"/>
            <family val="3"/>
            <charset val="134"/>
          </rPr>
          <t xml:space="preserve">
2012年12月份工资参照2013年1月份填列</t>
        </r>
      </text>
    </comment>
    <comment ref="B15" authorId="0" shapeId="0" xr:uid="{00000000-0006-0000-0600-000002000000}">
      <text>
        <r>
          <rPr>
            <b/>
            <sz val="9"/>
            <color indexed="81"/>
            <rFont val="宋体"/>
            <family val="3"/>
            <charset val="134"/>
          </rPr>
          <t>黄燕嫦:</t>
        </r>
        <r>
          <rPr>
            <sz val="9"/>
            <color indexed="81"/>
            <rFont val="宋体"/>
            <family val="3"/>
            <charset val="134"/>
          </rPr>
          <t xml:space="preserve">
一年一次
按人事计划填列
暂填8月份</t>
        </r>
      </text>
    </comment>
    <comment ref="B16" authorId="0" shapeId="0" xr:uid="{00000000-0006-0000-0600-000003000000}">
      <text>
        <r>
          <rPr>
            <b/>
            <sz val="9"/>
            <color indexed="81"/>
            <rFont val="宋体"/>
            <family val="3"/>
            <charset val="134"/>
          </rPr>
          <t>黄燕嫦:</t>
        </r>
        <r>
          <rPr>
            <sz val="9"/>
            <color indexed="81"/>
            <rFont val="宋体"/>
            <family val="3"/>
            <charset val="134"/>
          </rPr>
          <t xml:space="preserve">
参照人事计划分摊到月份</t>
        </r>
      </text>
    </comment>
    <comment ref="B28" authorId="0" shapeId="0" xr:uid="{00000000-0006-0000-0600-000004000000}">
      <text>
        <r>
          <rPr>
            <b/>
            <sz val="9"/>
            <color indexed="81"/>
            <rFont val="宋体"/>
            <family val="3"/>
            <charset val="134"/>
          </rPr>
          <t>黄燕嫦:</t>
        </r>
        <r>
          <rPr>
            <sz val="9"/>
            <color indexed="81"/>
            <rFont val="宋体"/>
            <family val="3"/>
            <charset val="134"/>
          </rPr>
          <t xml:space="preserve">
参照人事计划填列，暂填3月份</t>
        </r>
      </text>
    </comment>
    <comment ref="B32" authorId="0" shapeId="0" xr:uid="{00000000-0006-0000-0600-000005000000}">
      <text>
        <r>
          <rPr>
            <b/>
            <sz val="9"/>
            <color indexed="81"/>
            <rFont val="宋体"/>
            <family val="3"/>
            <charset val="134"/>
          </rPr>
          <t>黄燕嫦:</t>
        </r>
        <r>
          <rPr>
            <sz val="9"/>
            <color indexed="81"/>
            <rFont val="宋体"/>
            <family val="3"/>
            <charset val="134"/>
          </rPr>
          <t xml:space="preserve">
参照人事计划填列
暂估8月份</t>
        </r>
      </text>
    </comment>
    <comment ref="B37" authorId="1" shapeId="0" xr:uid="{00000000-0006-0000-0600-000006000000}">
      <text>
        <r>
          <rPr>
            <b/>
            <sz val="9"/>
            <color indexed="81"/>
            <rFont val="宋体"/>
            <family val="3"/>
            <charset val="134"/>
          </rPr>
          <t>张小燕:</t>
        </r>
        <r>
          <rPr>
            <sz val="9"/>
            <color indexed="81"/>
            <rFont val="宋体"/>
            <family val="3"/>
            <charset val="134"/>
          </rPr>
          <t xml:space="preserve">
未考虑新入职人员用办公用品</t>
        </r>
      </text>
    </comment>
    <comment ref="B47" authorId="1" shapeId="0" xr:uid="{00000000-0006-0000-0600-000007000000}">
      <text>
        <r>
          <rPr>
            <b/>
            <sz val="9"/>
            <color indexed="81"/>
            <rFont val="宋体"/>
            <family val="3"/>
            <charset val="134"/>
          </rPr>
          <t>张小燕:</t>
        </r>
        <r>
          <rPr>
            <sz val="9"/>
            <color indexed="81"/>
            <rFont val="宋体"/>
            <family val="3"/>
            <charset val="134"/>
          </rPr>
          <t xml:space="preserve">
合同印花税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黄燕嫦</author>
  </authors>
  <commentList>
    <comment ref="G6" authorId="0" shapeId="0" xr:uid="{00000000-0006-0000-0700-000001000000}">
      <text>
        <r>
          <rPr>
            <b/>
            <sz val="9"/>
            <color indexed="81"/>
            <rFont val="宋体"/>
            <family val="3"/>
            <charset val="134"/>
          </rPr>
          <t>黄燕嫦:</t>
        </r>
        <r>
          <rPr>
            <sz val="9"/>
            <color indexed="81"/>
            <rFont val="宋体"/>
            <family val="3"/>
            <charset val="134"/>
          </rPr>
          <t xml:space="preserve">
2012年12月份工资参照2013年1月份填列</t>
        </r>
      </text>
    </comment>
    <comment ref="B32" authorId="0" shapeId="0" xr:uid="{00000000-0006-0000-0700-000002000000}">
      <text>
        <r>
          <rPr>
            <b/>
            <sz val="9"/>
            <color indexed="81"/>
            <rFont val="宋体"/>
            <family val="3"/>
            <charset val="134"/>
          </rPr>
          <t>黄燕嫦:</t>
        </r>
        <r>
          <rPr>
            <sz val="9"/>
            <color indexed="81"/>
            <rFont val="宋体"/>
            <family val="3"/>
            <charset val="134"/>
          </rPr>
          <t xml:space="preserve">
参照人事计划填列
暂估8月份</t>
        </r>
      </text>
    </comment>
  </commentList>
</comments>
</file>

<file path=xl/sharedStrings.xml><?xml version="1.0" encoding="utf-8"?>
<sst xmlns="http://schemas.openxmlformats.org/spreadsheetml/2006/main" count="1257" uniqueCount="614">
  <si>
    <t>管理费用明细表填报说明</t>
    <phoneticPr fontId="3" type="noConversion"/>
  </si>
  <si>
    <t>返回索引</t>
  </si>
  <si>
    <t>序号</t>
    <phoneticPr fontId="3" type="noConversion"/>
  </si>
  <si>
    <t>项目</t>
    <phoneticPr fontId="3" type="noConversion"/>
  </si>
  <si>
    <t>填报内容</t>
    <phoneticPr fontId="3" type="noConversion"/>
  </si>
  <si>
    <t>薪酬费用</t>
  </si>
  <si>
    <t>工资</t>
  </si>
  <si>
    <t>奖金</t>
    <phoneticPr fontId="3" type="noConversion"/>
  </si>
  <si>
    <t>福利费</t>
  </si>
  <si>
    <t>1.3.1</t>
  </si>
  <si>
    <t>伙食费</t>
  </si>
  <si>
    <t>1.3.2</t>
  </si>
  <si>
    <t>降温费</t>
    <phoneticPr fontId="3" type="noConversion"/>
  </si>
  <si>
    <t>1.3.3</t>
  </si>
  <si>
    <t>房租水电费</t>
  </si>
  <si>
    <t>1.3.4</t>
  </si>
  <si>
    <t>体检费</t>
  </si>
  <si>
    <t>1.3.5</t>
  </si>
  <si>
    <t>节日补贴</t>
  </si>
  <si>
    <t>1.3.6</t>
  </si>
  <si>
    <t>个人补贴</t>
  </si>
  <si>
    <t>1.3.7</t>
  </si>
  <si>
    <t>活动经费</t>
  </si>
  <si>
    <t>1.3.8</t>
  </si>
  <si>
    <t>其他</t>
  </si>
  <si>
    <t>工会经费</t>
  </si>
  <si>
    <t>职工教育经费</t>
  </si>
  <si>
    <t>职工五险</t>
  </si>
  <si>
    <t>住房公积金</t>
  </si>
  <si>
    <t>企业年金</t>
  </si>
  <si>
    <t>商业保险</t>
  </si>
  <si>
    <t>辞退福利</t>
  </si>
  <si>
    <t>服装费</t>
  </si>
  <si>
    <t>2</t>
    <phoneticPr fontId="3" type="noConversion"/>
  </si>
  <si>
    <t>电话费用</t>
  </si>
  <si>
    <t>3</t>
  </si>
  <si>
    <t>办公水费</t>
  </si>
  <si>
    <t>4</t>
  </si>
  <si>
    <t>办公电费</t>
  </si>
  <si>
    <t>5</t>
  </si>
  <si>
    <t>办公用品</t>
  </si>
  <si>
    <t>6</t>
  </si>
  <si>
    <t>差旅费</t>
  </si>
  <si>
    <t>7</t>
  </si>
  <si>
    <t>车辆交通费用</t>
  </si>
  <si>
    <t>8</t>
  </si>
  <si>
    <t>业务招待费</t>
  </si>
  <si>
    <t>9</t>
  </si>
  <si>
    <t>劳动保护费</t>
  </si>
  <si>
    <t>10</t>
  </si>
  <si>
    <t>书刊费用</t>
    <phoneticPr fontId="3" type="noConversion"/>
  </si>
  <si>
    <t>11</t>
  </si>
  <si>
    <t>修理费</t>
  </si>
  <si>
    <t>12</t>
  </si>
  <si>
    <t>招聘费用</t>
    <phoneticPr fontId="3" type="noConversion"/>
  </si>
  <si>
    <t>13</t>
  </si>
  <si>
    <t>印花税</t>
  </si>
  <si>
    <t>土地使用税</t>
  </si>
  <si>
    <t>房产税</t>
  </si>
  <si>
    <t>车船税</t>
  </si>
  <si>
    <t>契税</t>
  </si>
  <si>
    <t>中介费用</t>
  </si>
  <si>
    <t>审计费</t>
  </si>
  <si>
    <t>律师费</t>
  </si>
  <si>
    <t>咨询费</t>
  </si>
  <si>
    <t>验资费</t>
  </si>
  <si>
    <t>评估费</t>
  </si>
  <si>
    <t>环境费</t>
  </si>
  <si>
    <t>清洁费用</t>
    <phoneticPr fontId="3" type="noConversion"/>
  </si>
  <si>
    <t>消杀费用</t>
    <phoneticPr fontId="3" type="noConversion"/>
  </si>
  <si>
    <t>其他</t>
    <phoneticPr fontId="3" type="noConversion"/>
  </si>
  <si>
    <t>租金</t>
  </si>
  <si>
    <r>
      <t>17</t>
    </r>
    <r>
      <rPr>
        <sz val="12"/>
        <rFont val="宋体"/>
        <family val="3"/>
        <charset val="134"/>
      </rPr>
      <t/>
    </r>
  </si>
  <si>
    <t>会议费用</t>
    <phoneticPr fontId="3" type="noConversion"/>
  </si>
  <si>
    <r>
      <t>18</t>
    </r>
    <r>
      <rPr>
        <sz val="12"/>
        <rFont val="宋体"/>
        <family val="3"/>
        <charset val="134"/>
      </rPr>
      <t/>
    </r>
  </si>
  <si>
    <t>董事会费</t>
  </si>
  <si>
    <r>
      <t>19</t>
    </r>
    <r>
      <rPr>
        <sz val="12"/>
        <rFont val="宋体"/>
        <family val="3"/>
        <charset val="134"/>
      </rPr>
      <t/>
    </r>
  </si>
  <si>
    <t>党团活动费用</t>
  </si>
  <si>
    <r>
      <t>20</t>
    </r>
    <r>
      <rPr>
        <sz val="12"/>
        <rFont val="宋体"/>
        <family val="3"/>
        <charset val="134"/>
      </rPr>
      <t/>
    </r>
  </si>
  <si>
    <t>品牌管理费</t>
  </si>
  <si>
    <r>
      <t>22</t>
    </r>
    <r>
      <rPr>
        <sz val="12"/>
        <rFont val="宋体"/>
        <family val="3"/>
        <charset val="134"/>
      </rPr>
      <t/>
    </r>
  </si>
  <si>
    <t>财产保险费</t>
  </si>
  <si>
    <r>
      <t>24</t>
    </r>
    <r>
      <rPr>
        <sz val="12"/>
        <rFont val="宋体"/>
        <family val="3"/>
        <charset val="134"/>
      </rPr>
      <t/>
    </r>
  </si>
  <si>
    <t>捐赠费</t>
    <phoneticPr fontId="3" type="noConversion"/>
  </si>
  <si>
    <t>公益性捐助支出。</t>
    <phoneticPr fontId="3" type="noConversion"/>
  </si>
  <si>
    <t>房屋场所（含办公用房、生活用房、仓库、营业场地）、工具设备（含生产、经营、生活用设备设施）等的租赁费用。</t>
    <phoneticPr fontId="3" type="noConversion"/>
  </si>
  <si>
    <t>资产减值损失</t>
    <phoneticPr fontId="3" type="noConversion"/>
  </si>
  <si>
    <t>各利润中心应计提的减值准备，包括坏帐损失、存货跌价损失、固定资产减值损失等</t>
    <phoneticPr fontId="3" type="noConversion"/>
  </si>
  <si>
    <t>固定资产折旧费</t>
    <phoneticPr fontId="3" type="noConversion"/>
  </si>
  <si>
    <t>其他常规费用</t>
    <phoneticPr fontId="3" type="noConversion"/>
  </si>
  <si>
    <t>专项费用</t>
    <phoneticPr fontId="3" type="noConversion"/>
  </si>
  <si>
    <t>附表：12</t>
    <phoneticPr fontId="3" type="noConversion"/>
  </si>
  <si>
    <t>返回</t>
  </si>
  <si>
    <t>单位：元</t>
    <phoneticPr fontId="3" type="noConversion"/>
  </si>
  <si>
    <t>序号</t>
    <phoneticPr fontId="3" type="noConversion"/>
  </si>
  <si>
    <t>项    目</t>
  </si>
  <si>
    <t>上年实际</t>
    <phoneticPr fontId="3" type="noConversion"/>
  </si>
  <si>
    <t>增减数</t>
    <phoneticPr fontId="3" type="noConversion"/>
  </si>
  <si>
    <r>
      <t>增减</t>
    </r>
    <r>
      <rPr>
        <b/>
        <sz val="10"/>
        <rFont val="宋体"/>
        <family val="3"/>
        <charset val="134"/>
      </rPr>
      <t>（％）</t>
    </r>
    <phoneticPr fontId="3" type="noConversion"/>
  </si>
  <si>
    <t>预算责任人</t>
    <phoneticPr fontId="3" type="noConversion"/>
  </si>
  <si>
    <r>
      <t>1</t>
    </r>
    <r>
      <rPr>
        <b/>
        <sz val="12"/>
        <rFont val="宋体"/>
        <family val="3"/>
        <charset val="134"/>
      </rPr>
      <t>季度</t>
    </r>
    <phoneticPr fontId="3" type="noConversion"/>
  </si>
  <si>
    <r>
      <t>2</t>
    </r>
    <r>
      <rPr>
        <b/>
        <sz val="12"/>
        <rFont val="宋体"/>
        <family val="3"/>
        <charset val="134"/>
      </rPr>
      <t>季度</t>
    </r>
    <phoneticPr fontId="3" type="noConversion"/>
  </si>
  <si>
    <r>
      <t>3</t>
    </r>
    <r>
      <rPr>
        <b/>
        <sz val="12"/>
        <rFont val="宋体"/>
        <family val="3"/>
        <charset val="134"/>
      </rPr>
      <t>季度</t>
    </r>
  </si>
  <si>
    <r>
      <t>4</t>
    </r>
    <r>
      <rPr>
        <b/>
        <sz val="12"/>
        <rFont val="宋体"/>
        <family val="3"/>
        <charset val="134"/>
      </rPr>
      <t>季度</t>
    </r>
  </si>
  <si>
    <t>全年</t>
  </si>
  <si>
    <t>一</t>
    <phoneticPr fontId="3" type="noConversion"/>
  </si>
  <si>
    <t>现金支付项目</t>
    <phoneticPr fontId="3" type="noConversion"/>
  </si>
  <si>
    <t>1.1</t>
    <phoneticPr fontId="3" type="noConversion"/>
  </si>
  <si>
    <t>工资</t>
    <phoneticPr fontId="3" type="noConversion"/>
  </si>
  <si>
    <t>奖金</t>
    <phoneticPr fontId="3" type="noConversion"/>
  </si>
  <si>
    <t>降温费</t>
    <phoneticPr fontId="3" type="noConversion"/>
  </si>
  <si>
    <t>2</t>
    <phoneticPr fontId="3" type="noConversion"/>
  </si>
  <si>
    <t>书刊费用</t>
    <phoneticPr fontId="3" type="noConversion"/>
  </si>
  <si>
    <t>招聘费用</t>
    <phoneticPr fontId="3" type="noConversion"/>
  </si>
  <si>
    <t>管理税费</t>
    <phoneticPr fontId="3" type="noConversion"/>
  </si>
  <si>
    <t>13.1</t>
    <phoneticPr fontId="3" type="noConversion"/>
  </si>
  <si>
    <t>14.1</t>
    <phoneticPr fontId="3" type="noConversion"/>
  </si>
  <si>
    <t>清洁费用</t>
    <phoneticPr fontId="3" type="noConversion"/>
  </si>
  <si>
    <t>绿化费用</t>
    <phoneticPr fontId="3" type="noConversion"/>
  </si>
  <si>
    <t>消杀费用</t>
    <phoneticPr fontId="3" type="noConversion"/>
  </si>
  <si>
    <t>节日布置</t>
    <phoneticPr fontId="3" type="noConversion"/>
  </si>
  <si>
    <t>其他</t>
    <phoneticPr fontId="3" type="noConversion"/>
  </si>
  <si>
    <t>会议费用</t>
    <phoneticPr fontId="3" type="noConversion"/>
  </si>
  <si>
    <t>小    计</t>
    <phoneticPr fontId="3" type="noConversion"/>
  </si>
  <si>
    <t>二</t>
    <phoneticPr fontId="3" type="noConversion"/>
  </si>
  <si>
    <t>非现金支出项目</t>
    <phoneticPr fontId="3" type="noConversion"/>
  </si>
  <si>
    <t>固定资产折旧</t>
    <phoneticPr fontId="3" type="noConversion"/>
  </si>
  <si>
    <t>无形资产摊销</t>
  </si>
  <si>
    <t>递延资产摊销</t>
    <phoneticPr fontId="3" type="noConversion"/>
  </si>
  <si>
    <t>长期待摊费用摊销</t>
  </si>
  <si>
    <t>资产减值损失</t>
  </si>
  <si>
    <t>坏账损失</t>
  </si>
  <si>
    <t>存货跌价损失</t>
  </si>
  <si>
    <t>合同预计损失</t>
  </si>
  <si>
    <t>长期投资减值损失</t>
  </si>
  <si>
    <t>固定资产减值损失</t>
  </si>
  <si>
    <t>无形资产减值损失</t>
  </si>
  <si>
    <t>在建工程减值损失</t>
  </si>
  <si>
    <t>工程物资减值损失</t>
  </si>
  <si>
    <t>持有至到期投资减值损失</t>
  </si>
  <si>
    <t>商誉减值损失</t>
  </si>
  <si>
    <t>投资性房地产减值损失</t>
  </si>
  <si>
    <t>小计</t>
  </si>
  <si>
    <t>三</t>
    <phoneticPr fontId="3" type="noConversion"/>
  </si>
  <si>
    <t>其他非现金支出项目</t>
    <phoneticPr fontId="3" type="noConversion"/>
  </si>
  <si>
    <t xml:space="preserve">    合      计</t>
  </si>
  <si>
    <t>编制说明：</t>
    <phoneticPr fontId="3" type="noConversion"/>
  </si>
  <si>
    <t>制表人：</t>
    <phoneticPr fontId="3" type="noConversion"/>
  </si>
  <si>
    <r>
      <t>1</t>
    </r>
    <r>
      <rPr>
        <sz val="10"/>
        <rFont val="宋体"/>
        <family val="3"/>
        <charset val="134"/>
      </rPr>
      <t>、费用项目应按“重大支出优先”原则列示，列入“其他”的支出不应超过总额的5％。</t>
    </r>
    <phoneticPr fontId="3" type="noConversion"/>
  </si>
  <si>
    <r>
      <t>2</t>
    </r>
    <r>
      <rPr>
        <sz val="10"/>
        <rFont val="宋体"/>
        <family val="3"/>
        <charset val="134"/>
      </rPr>
      <t>、录入“现金流量表”的数据按照本表的“现金支付项目”小计数填列。</t>
    </r>
    <phoneticPr fontId="3" type="noConversion"/>
  </si>
  <si>
    <r>
      <t>3</t>
    </r>
    <r>
      <rPr>
        <sz val="10"/>
        <rFont val="宋体"/>
        <family val="3"/>
        <charset val="134"/>
      </rPr>
      <t>、</t>
    </r>
    <phoneticPr fontId="3" type="noConversion"/>
  </si>
  <si>
    <t>低值易耗品摊销：假设当年发生，当年全额结转，如有金额较大支出，在资产负债表“存货”项目中列示，并在“附注”中说明。</t>
    <phoneticPr fontId="3" type="noConversion"/>
  </si>
  <si>
    <t>销售费用</t>
    <phoneticPr fontId="3" type="noConversion"/>
  </si>
  <si>
    <t>小计</t>
    <phoneticPr fontId="3" type="noConversion"/>
  </si>
  <si>
    <t>工资性费用预算表</t>
    <phoneticPr fontId="3" type="noConversion"/>
  </si>
  <si>
    <t>此颜色部分为数据自动计算，不需填写。</t>
    <phoneticPr fontId="3" type="noConversion"/>
  </si>
  <si>
    <t>人员姓名</t>
    <phoneticPr fontId="3" type="noConversion"/>
  </si>
  <si>
    <t xml:space="preserve"> 住房公积金</t>
    <phoneticPr fontId="3" type="noConversion"/>
  </si>
  <si>
    <t>工会经费</t>
    <phoneticPr fontId="3" type="noConversion"/>
  </si>
  <si>
    <t>职工教育经费</t>
    <phoneticPr fontId="3" type="noConversion"/>
  </si>
  <si>
    <t>合计</t>
    <phoneticPr fontId="3" type="noConversion"/>
  </si>
  <si>
    <t>列支科目</t>
    <phoneticPr fontId="3" type="noConversion"/>
  </si>
  <si>
    <t>备注</t>
    <phoneticPr fontId="3" type="noConversion"/>
  </si>
  <si>
    <t xml:space="preserve">缴纳基数 </t>
    <phoneticPr fontId="3" type="noConversion"/>
  </si>
  <si>
    <t>缴纳比例（%）</t>
    <phoneticPr fontId="3" type="noConversion"/>
  </si>
  <si>
    <t>社会保险费小计</t>
    <phoneticPr fontId="3" type="noConversion"/>
  </si>
  <si>
    <t>缴纳基数</t>
    <phoneticPr fontId="3" type="noConversion"/>
  </si>
  <si>
    <t xml:space="preserve"> 住房公积金小计</t>
    <phoneticPr fontId="3" type="noConversion"/>
  </si>
  <si>
    <t>预算</t>
    <phoneticPr fontId="3" type="noConversion"/>
  </si>
  <si>
    <t>占工资比例</t>
    <phoneticPr fontId="3" type="noConversion"/>
  </si>
  <si>
    <t>交通补贴</t>
    <phoneticPr fontId="3" type="noConversion"/>
  </si>
  <si>
    <t>高温费、防寒费</t>
    <phoneticPr fontId="3" type="noConversion"/>
  </si>
  <si>
    <t>生日费</t>
    <phoneticPr fontId="3" type="noConversion"/>
  </si>
  <si>
    <t>旅游费</t>
    <phoneticPr fontId="3" type="noConversion"/>
  </si>
  <si>
    <t>其他福利费</t>
    <phoneticPr fontId="3" type="noConversion"/>
  </si>
  <si>
    <t>管理费用</t>
    <phoneticPr fontId="3" type="noConversion"/>
  </si>
  <si>
    <t>开发间接费用</t>
    <phoneticPr fontId="3" type="noConversion"/>
  </si>
  <si>
    <t>新增1</t>
    <phoneticPr fontId="3" type="noConversion"/>
  </si>
  <si>
    <t>新增2</t>
    <phoneticPr fontId="3" type="noConversion"/>
  </si>
  <si>
    <t>新增3</t>
  </si>
  <si>
    <t>新增4</t>
  </si>
  <si>
    <t>新增5</t>
  </si>
  <si>
    <t>新增6</t>
  </si>
  <si>
    <t>新增7</t>
  </si>
  <si>
    <t>新增8</t>
  </si>
  <si>
    <t>新增9</t>
  </si>
  <si>
    <t>新增10</t>
  </si>
  <si>
    <t>其他工资性费用</t>
    <phoneticPr fontId="3" type="noConversion"/>
  </si>
  <si>
    <t>销售提成奖</t>
    <phoneticPr fontId="3" type="noConversion"/>
  </si>
  <si>
    <t>经营团队分红</t>
    <phoneticPr fontId="3" type="noConversion"/>
  </si>
  <si>
    <t>加班工资</t>
    <phoneticPr fontId="3" type="noConversion"/>
  </si>
  <si>
    <t>薪酬调整</t>
    <phoneticPr fontId="3" type="noConversion"/>
  </si>
  <si>
    <t>工程奖</t>
    <phoneticPr fontId="3" type="noConversion"/>
  </si>
  <si>
    <t>销售超额奖</t>
    <phoneticPr fontId="3" type="noConversion"/>
  </si>
  <si>
    <t>人员调出减少</t>
    <phoneticPr fontId="3" type="noConversion"/>
  </si>
  <si>
    <t>2012年实际发生数（需填列）</t>
  </si>
  <si>
    <t>2013年预算较2012年增加</t>
  </si>
  <si>
    <t>填表说明：</t>
    <phoneticPr fontId="3" type="noConversion"/>
  </si>
  <si>
    <t xml:space="preserve">1.工资性费用是指企业为获得职工提供的服务而给予各种形式的报酬以及其他相关支出，包括：工资、福利费、社会保险费、住房公积金、工会经费、职工教育经费等。   </t>
    <phoneticPr fontId="3" type="noConversion"/>
  </si>
  <si>
    <t>附表：13-1</t>
    <phoneticPr fontId="3" type="noConversion"/>
  </si>
  <si>
    <r>
      <t>单位</t>
    </r>
    <r>
      <rPr>
        <b/>
        <sz val="12"/>
        <rFont val="Times New Roman"/>
        <family val="1"/>
      </rPr>
      <t>:</t>
    </r>
    <r>
      <rPr>
        <b/>
        <sz val="12"/>
        <rFont val="宋体"/>
        <family val="3"/>
        <charset val="134"/>
      </rPr>
      <t>元</t>
    </r>
    <phoneticPr fontId="3" type="noConversion"/>
  </si>
  <si>
    <t>名称</t>
    <phoneticPr fontId="3" type="noConversion"/>
  </si>
  <si>
    <t>项目总预算</t>
    <phoneticPr fontId="3" type="noConversion"/>
  </si>
  <si>
    <t>金额</t>
    <phoneticPr fontId="3" type="noConversion"/>
  </si>
  <si>
    <t>％</t>
    <phoneticPr fontId="3" type="noConversion"/>
  </si>
  <si>
    <t>全年合计</t>
    <phoneticPr fontId="3" type="noConversion"/>
  </si>
  <si>
    <t>%</t>
    <phoneticPr fontId="3" type="noConversion"/>
  </si>
  <si>
    <t>项目名称一</t>
    <phoneticPr fontId="3" type="noConversion"/>
  </si>
  <si>
    <t>项目名称二</t>
    <phoneticPr fontId="3" type="noConversion"/>
  </si>
  <si>
    <t>制表人：</t>
  </si>
  <si>
    <r>
      <t>附表：</t>
    </r>
    <r>
      <rPr>
        <b/>
        <sz val="11"/>
        <rFont val="Times New Roman"/>
        <family val="1"/>
      </rPr>
      <t>10</t>
    </r>
    <r>
      <rPr>
        <b/>
        <sz val="11"/>
        <rFont val="宋体"/>
        <family val="3"/>
        <charset val="134"/>
      </rPr>
      <t>-2-1</t>
    </r>
    <phoneticPr fontId="3" type="noConversion"/>
  </si>
  <si>
    <t>项     目</t>
    <phoneticPr fontId="3" type="noConversion"/>
  </si>
  <si>
    <t>党团活动费用</t>
    <phoneticPr fontId="3" type="noConversion"/>
  </si>
  <si>
    <t>月度工资标准</t>
    <phoneticPr fontId="3" type="noConversion"/>
  </si>
  <si>
    <t xml:space="preserve">  工资</t>
    <phoneticPr fontId="3" type="noConversion"/>
  </si>
  <si>
    <t>法定天数</t>
    <phoneticPr fontId="3" type="noConversion"/>
  </si>
  <si>
    <t>商业保险</t>
    <phoneticPr fontId="3" type="noConversion"/>
  </si>
  <si>
    <t>体检费</t>
    <phoneticPr fontId="3" type="noConversion"/>
  </si>
  <si>
    <t>误餐费</t>
    <phoneticPr fontId="3" type="noConversion"/>
  </si>
  <si>
    <t>绩效工资</t>
    <phoneticPr fontId="3" type="noConversion"/>
  </si>
  <si>
    <t>外派津贴</t>
    <phoneticPr fontId="3" type="noConversion"/>
  </si>
  <si>
    <t>涨薪幅度</t>
    <phoneticPr fontId="3" type="noConversion"/>
  </si>
  <si>
    <t>预计
涨薪时间</t>
    <phoneticPr fontId="3" type="noConversion"/>
  </si>
  <si>
    <t>部门</t>
    <phoneticPr fontId="3" type="noConversion"/>
  </si>
  <si>
    <t>部门</t>
    <phoneticPr fontId="3" type="noConversion"/>
  </si>
  <si>
    <t>住房津贴</t>
    <phoneticPr fontId="3" type="noConversion"/>
  </si>
  <si>
    <t>节日津贴</t>
    <phoneticPr fontId="3" type="noConversion"/>
  </si>
  <si>
    <t>总裁办</t>
    <phoneticPr fontId="3" type="noConversion"/>
  </si>
  <si>
    <t>规划设计部</t>
    <phoneticPr fontId="3" type="noConversion"/>
  </si>
  <si>
    <t>工程管理部</t>
    <phoneticPr fontId="3" type="noConversion"/>
  </si>
  <si>
    <t>开发管理部</t>
    <phoneticPr fontId="3" type="noConversion"/>
  </si>
  <si>
    <t>成本管理部</t>
    <phoneticPr fontId="3" type="noConversion"/>
  </si>
  <si>
    <t>商业发展部</t>
    <phoneticPr fontId="3" type="noConversion"/>
  </si>
  <si>
    <t>营销策划部</t>
    <phoneticPr fontId="3" type="noConversion"/>
  </si>
  <si>
    <t>项目部</t>
    <phoneticPr fontId="3" type="noConversion"/>
  </si>
  <si>
    <t>财务管理中心</t>
    <phoneticPr fontId="3" type="noConversion"/>
  </si>
  <si>
    <t>预算年度奖金</t>
    <phoneticPr fontId="3" type="noConversion"/>
  </si>
  <si>
    <t>福利费小计</t>
    <phoneticPr fontId="3" type="noConversion"/>
  </si>
  <si>
    <t>3.是否属于开发费用：指开发项目现场管理人员相关费用列入开发间接费用，请用“是”、“否”区分。</t>
    <phoneticPr fontId="3" type="noConversion"/>
  </si>
  <si>
    <t>社会保险费</t>
    <phoneticPr fontId="3" type="noConversion"/>
  </si>
  <si>
    <t>工资总额</t>
    <phoneticPr fontId="3" type="noConversion"/>
  </si>
  <si>
    <t>入职日期</t>
    <phoneticPr fontId="3" type="noConversion"/>
  </si>
  <si>
    <t>是否属于开发间接费用</t>
    <phoneticPr fontId="3" type="noConversion"/>
  </si>
  <si>
    <t>2.本表预算人员包括12年年末在编人员以及2013年预计新增人员；包括正式员工、试用期员工、实习期员工以及临时工等全部发放工资或劳务报酬的人员，填列时需细分至每个人。新增人员姓名可以用“新增1、2…”序号代替， 入职日为*月1日。</t>
    <phoneticPr fontId="3" type="noConversion"/>
  </si>
  <si>
    <t>序号</t>
    <phoneticPr fontId="3" type="noConversion"/>
  </si>
  <si>
    <t>姓名</t>
    <phoneticPr fontId="3" type="noConversion"/>
  </si>
  <si>
    <t>部门</t>
    <phoneticPr fontId="3" type="noConversion"/>
  </si>
  <si>
    <t>社会保险费</t>
    <phoneticPr fontId="3" type="noConversion"/>
  </si>
  <si>
    <t>此表自动生成</t>
    <phoneticPr fontId="3" type="noConversion"/>
  </si>
  <si>
    <t>社保费合计</t>
    <phoneticPr fontId="3" type="noConversion"/>
  </si>
  <si>
    <t>住房公积金</t>
    <phoneticPr fontId="3" type="noConversion"/>
  </si>
  <si>
    <t>公积金合计</t>
    <phoneticPr fontId="3" type="noConversion"/>
  </si>
  <si>
    <t>工会经费</t>
    <phoneticPr fontId="3" type="noConversion"/>
  </si>
  <si>
    <t>职工教育经费</t>
    <phoneticPr fontId="3" type="noConversion"/>
  </si>
  <si>
    <t>伙食补贴</t>
    <phoneticPr fontId="3" type="noConversion"/>
  </si>
  <si>
    <t>伙食补贴 （月度标准）</t>
    <phoneticPr fontId="3" type="noConversion"/>
  </si>
  <si>
    <t>月度标准</t>
    <phoneticPr fontId="3" type="noConversion"/>
  </si>
  <si>
    <t>伙食补贴 （年度）</t>
    <phoneticPr fontId="3" type="noConversion"/>
  </si>
  <si>
    <t>年度合计</t>
    <phoneticPr fontId="3" type="noConversion"/>
  </si>
  <si>
    <t>福利费（年度）</t>
    <phoneticPr fontId="3" type="noConversion"/>
  </si>
  <si>
    <t>高温费</t>
    <phoneticPr fontId="3" type="noConversion"/>
  </si>
  <si>
    <t>住房津贴（月度）</t>
    <phoneticPr fontId="3" type="noConversion"/>
  </si>
  <si>
    <t>住房津贴  （年度）</t>
    <phoneticPr fontId="3" type="noConversion"/>
  </si>
  <si>
    <t>交通补贴（月度）</t>
    <phoneticPr fontId="3" type="noConversion"/>
  </si>
  <si>
    <t>交通补贴（年度）</t>
    <phoneticPr fontId="3" type="noConversion"/>
  </si>
  <si>
    <t>通讯补贴（月度）</t>
    <phoneticPr fontId="3" type="noConversion"/>
  </si>
  <si>
    <t>通讯补贴（年度）</t>
    <phoneticPr fontId="3" type="noConversion"/>
  </si>
  <si>
    <t>通迅补贴</t>
    <phoneticPr fontId="3" type="noConversion"/>
  </si>
  <si>
    <t>节日津贴</t>
    <phoneticPr fontId="3" type="noConversion"/>
  </si>
  <si>
    <t>商业保险</t>
    <phoneticPr fontId="3" type="noConversion"/>
  </si>
  <si>
    <t>误餐费</t>
    <phoneticPr fontId="3" type="noConversion"/>
  </si>
  <si>
    <t>生日费</t>
    <phoneticPr fontId="3" type="noConversion"/>
  </si>
  <si>
    <t>其他福利费</t>
    <phoneticPr fontId="3" type="noConversion"/>
  </si>
  <si>
    <t>福利费合计</t>
    <phoneticPr fontId="3" type="noConversion"/>
  </si>
  <si>
    <t>合计</t>
    <phoneticPr fontId="3" type="noConversion"/>
  </si>
  <si>
    <t>年度支出合计</t>
    <phoneticPr fontId="3" type="noConversion"/>
  </si>
  <si>
    <t>月度支出合计</t>
    <phoneticPr fontId="3" type="noConversion"/>
  </si>
  <si>
    <t>月度支出</t>
    <phoneticPr fontId="3" type="noConversion"/>
  </si>
  <si>
    <t>高温费（月度）</t>
    <phoneticPr fontId="3" type="noConversion"/>
  </si>
  <si>
    <t>福利费明细表</t>
    <phoneticPr fontId="3" type="noConversion"/>
  </si>
  <si>
    <t>1.1</t>
    <phoneticPr fontId="3" type="noConversion"/>
  </si>
  <si>
    <r>
      <t>1.2</t>
    </r>
    <r>
      <rPr>
        <sz val="12"/>
        <rFont val="宋体"/>
        <family val="3"/>
        <charset val="134"/>
      </rPr>
      <t/>
    </r>
  </si>
  <si>
    <t>1.4</t>
    <phoneticPr fontId="3" type="noConversion"/>
  </si>
  <si>
    <r>
      <t>1.5</t>
    </r>
    <r>
      <rPr>
        <sz val="12"/>
        <rFont val="宋体"/>
        <family val="3"/>
        <charset val="134"/>
      </rPr>
      <t/>
    </r>
  </si>
  <si>
    <r>
      <t>1.6</t>
    </r>
    <r>
      <rPr>
        <sz val="12"/>
        <rFont val="宋体"/>
        <family val="3"/>
        <charset val="134"/>
      </rPr>
      <t/>
    </r>
  </si>
  <si>
    <r>
      <t>1.7</t>
    </r>
    <r>
      <rPr>
        <sz val="12"/>
        <rFont val="宋体"/>
        <family val="3"/>
        <charset val="134"/>
      </rPr>
      <t/>
    </r>
  </si>
  <si>
    <r>
      <t>1.8</t>
    </r>
    <r>
      <rPr>
        <sz val="12"/>
        <rFont val="宋体"/>
        <family val="3"/>
        <charset val="134"/>
      </rPr>
      <t/>
    </r>
  </si>
  <si>
    <r>
      <t>1.9</t>
    </r>
    <r>
      <rPr>
        <sz val="12"/>
        <rFont val="宋体"/>
        <family val="3"/>
        <charset val="134"/>
      </rPr>
      <t/>
    </r>
  </si>
  <si>
    <r>
      <t>1.10</t>
    </r>
    <r>
      <rPr>
        <sz val="12"/>
        <rFont val="宋体"/>
        <family val="3"/>
        <charset val="134"/>
      </rPr>
      <t/>
    </r>
  </si>
  <si>
    <r>
      <t>1.11</t>
    </r>
    <r>
      <rPr>
        <sz val="12"/>
        <rFont val="宋体"/>
        <family val="3"/>
        <charset val="134"/>
      </rPr>
      <t/>
    </r>
  </si>
  <si>
    <r>
      <t>1.12</t>
    </r>
    <r>
      <rPr>
        <sz val="12"/>
        <rFont val="宋体"/>
        <family val="3"/>
        <charset val="134"/>
      </rPr>
      <t/>
    </r>
  </si>
  <si>
    <r>
      <rPr>
        <sz val="12"/>
        <rFont val="宋体"/>
        <family val="3"/>
        <charset val="134"/>
      </rPr>
      <t>现金支出预算表以当月支付上月费用预算，如</t>
    </r>
    <r>
      <rPr>
        <sz val="12"/>
        <rFont val="Times New Roman"/>
        <family val="1"/>
      </rPr>
      <t>2013</t>
    </r>
    <r>
      <rPr>
        <sz val="12"/>
        <rFont val="宋体"/>
        <family val="3"/>
        <charset val="134"/>
      </rPr>
      <t>年</t>
    </r>
    <r>
      <rPr>
        <sz val="12"/>
        <rFont val="Times New Roman"/>
        <family val="1"/>
      </rPr>
      <t>1</t>
    </r>
    <r>
      <rPr>
        <sz val="12"/>
        <rFont val="宋体"/>
        <family val="3"/>
        <charset val="134"/>
      </rPr>
      <t>月支付</t>
    </r>
    <r>
      <rPr>
        <sz val="12"/>
        <rFont val="Times New Roman"/>
        <family val="1"/>
      </rPr>
      <t>2012</t>
    </r>
    <r>
      <rPr>
        <sz val="12"/>
        <rFont val="宋体"/>
        <family val="3"/>
        <charset val="134"/>
      </rPr>
      <t>年</t>
    </r>
    <r>
      <rPr>
        <sz val="12"/>
        <rFont val="Times New Roman"/>
        <family val="1"/>
      </rPr>
      <t>12</t>
    </r>
    <r>
      <rPr>
        <sz val="12"/>
        <rFont val="宋体"/>
        <family val="3"/>
        <charset val="134"/>
      </rPr>
      <t>月份费用</t>
    </r>
    <phoneticPr fontId="3" type="noConversion"/>
  </si>
  <si>
    <t>截至上年累计发生额</t>
    <phoneticPr fontId="3" type="noConversion"/>
  </si>
  <si>
    <t>参照人事计划填列，暂填8月份</t>
    <phoneticPr fontId="3" type="noConversion"/>
  </si>
  <si>
    <t>到年底时一并计提</t>
    <phoneticPr fontId="3" type="noConversion"/>
  </si>
  <si>
    <t>-</t>
    <phoneticPr fontId="3" type="noConversion"/>
  </si>
  <si>
    <t>参照人事计划拆分</t>
    <phoneticPr fontId="3" type="noConversion"/>
  </si>
  <si>
    <t>伙食补贴</t>
    <phoneticPr fontId="3" type="noConversion"/>
  </si>
  <si>
    <t>住房补贴</t>
    <phoneticPr fontId="3" type="noConversion"/>
  </si>
  <si>
    <t>通迅补贴</t>
    <phoneticPr fontId="3" type="noConversion"/>
  </si>
  <si>
    <t>1.3.6.1</t>
    <phoneticPr fontId="3" type="noConversion"/>
  </si>
  <si>
    <t>1.3.6.2</t>
    <phoneticPr fontId="3" type="noConversion"/>
  </si>
  <si>
    <t>1.3.6.3</t>
    <phoneticPr fontId="3" type="noConversion"/>
  </si>
  <si>
    <t>按年度费用平摊</t>
    <phoneticPr fontId="3" type="noConversion"/>
  </si>
  <si>
    <t>可用余额</t>
    <phoneticPr fontId="3" type="noConversion"/>
  </si>
  <si>
    <t>备注</t>
    <phoneticPr fontId="3" type="noConversion"/>
  </si>
  <si>
    <t xml:space="preserve">                        营销人员薪酬福利表            </t>
    <phoneticPr fontId="3" type="noConversion"/>
  </si>
  <si>
    <t>1.4</t>
    <phoneticPr fontId="3" type="noConversion"/>
  </si>
  <si>
    <r>
      <t>13.2</t>
    </r>
    <r>
      <rPr>
        <sz val="12"/>
        <rFont val="宋体"/>
        <family val="3"/>
        <charset val="134"/>
      </rPr>
      <t/>
    </r>
  </si>
  <si>
    <r>
      <t>13.3</t>
    </r>
    <r>
      <rPr>
        <sz val="12"/>
        <rFont val="宋体"/>
        <family val="3"/>
        <charset val="134"/>
      </rPr>
      <t/>
    </r>
  </si>
  <si>
    <r>
      <t>13.4</t>
    </r>
    <r>
      <rPr>
        <sz val="12"/>
        <rFont val="宋体"/>
        <family val="3"/>
        <charset val="134"/>
      </rPr>
      <t/>
    </r>
  </si>
  <si>
    <r>
      <t>13.5</t>
    </r>
    <r>
      <rPr>
        <sz val="12"/>
        <rFont val="宋体"/>
        <family val="3"/>
        <charset val="134"/>
      </rPr>
      <t/>
    </r>
  </si>
  <si>
    <r>
      <t>13.6</t>
    </r>
    <r>
      <rPr>
        <sz val="12"/>
        <rFont val="宋体"/>
        <family val="3"/>
        <charset val="134"/>
      </rPr>
      <t/>
    </r>
  </si>
  <si>
    <r>
      <t>14.2</t>
    </r>
    <r>
      <rPr>
        <sz val="12"/>
        <rFont val="宋体"/>
        <family val="3"/>
        <charset val="134"/>
      </rPr>
      <t/>
    </r>
  </si>
  <si>
    <r>
      <t>14.3</t>
    </r>
    <r>
      <rPr>
        <sz val="12"/>
        <rFont val="宋体"/>
        <family val="3"/>
        <charset val="134"/>
      </rPr>
      <t/>
    </r>
  </si>
  <si>
    <r>
      <t>14.4</t>
    </r>
    <r>
      <rPr>
        <sz val="12"/>
        <rFont val="宋体"/>
        <family val="3"/>
        <charset val="134"/>
      </rPr>
      <t/>
    </r>
  </si>
  <si>
    <r>
      <t>14.5</t>
    </r>
    <r>
      <rPr>
        <sz val="12"/>
        <rFont val="宋体"/>
        <family val="3"/>
        <charset val="134"/>
      </rPr>
      <t/>
    </r>
  </si>
  <si>
    <r>
      <t>14.6</t>
    </r>
    <r>
      <rPr>
        <sz val="12"/>
        <rFont val="宋体"/>
        <family val="3"/>
        <charset val="134"/>
      </rPr>
      <t/>
    </r>
  </si>
  <si>
    <t>15</t>
    <phoneticPr fontId="3" type="noConversion"/>
  </si>
  <si>
    <r>
      <t>15.2</t>
    </r>
    <r>
      <rPr>
        <sz val="12"/>
        <rFont val="宋体"/>
        <family val="3"/>
        <charset val="134"/>
      </rPr>
      <t/>
    </r>
  </si>
  <si>
    <r>
      <t>15.3</t>
    </r>
    <r>
      <rPr>
        <sz val="12"/>
        <rFont val="宋体"/>
        <family val="3"/>
        <charset val="134"/>
      </rPr>
      <t/>
    </r>
  </si>
  <si>
    <r>
      <t>15.4</t>
    </r>
    <r>
      <rPr>
        <sz val="12"/>
        <rFont val="宋体"/>
        <family val="3"/>
        <charset val="134"/>
      </rPr>
      <t/>
    </r>
  </si>
  <si>
    <r>
      <t>15.5</t>
    </r>
    <r>
      <rPr>
        <sz val="12"/>
        <rFont val="宋体"/>
        <family val="3"/>
        <charset val="134"/>
      </rPr>
      <t/>
    </r>
  </si>
  <si>
    <t>16</t>
    <phoneticPr fontId="3" type="noConversion"/>
  </si>
  <si>
    <t>5.1</t>
    <phoneticPr fontId="3" type="noConversion"/>
  </si>
  <si>
    <r>
      <t>5.2</t>
    </r>
    <r>
      <rPr>
        <sz val="12"/>
        <rFont val="宋体"/>
        <family val="3"/>
        <charset val="134"/>
      </rPr>
      <t/>
    </r>
  </si>
  <si>
    <r>
      <t>5.3</t>
    </r>
    <r>
      <rPr>
        <sz val="12"/>
        <rFont val="宋体"/>
        <family val="3"/>
        <charset val="134"/>
      </rPr>
      <t/>
    </r>
  </si>
  <si>
    <r>
      <t>5.4</t>
    </r>
    <r>
      <rPr>
        <sz val="12"/>
        <rFont val="宋体"/>
        <family val="3"/>
        <charset val="134"/>
      </rPr>
      <t/>
    </r>
  </si>
  <si>
    <r>
      <t>5.5</t>
    </r>
    <r>
      <rPr>
        <sz val="12"/>
        <rFont val="宋体"/>
        <family val="3"/>
        <charset val="134"/>
      </rPr>
      <t/>
    </r>
  </si>
  <si>
    <r>
      <t>5.6</t>
    </r>
    <r>
      <rPr>
        <sz val="12"/>
        <rFont val="宋体"/>
        <family val="3"/>
        <charset val="134"/>
      </rPr>
      <t/>
    </r>
  </si>
  <si>
    <r>
      <t>5.7</t>
    </r>
    <r>
      <rPr>
        <sz val="12"/>
        <rFont val="宋体"/>
        <family val="3"/>
        <charset val="134"/>
      </rPr>
      <t/>
    </r>
  </si>
  <si>
    <r>
      <t>5.8</t>
    </r>
    <r>
      <rPr>
        <sz val="12"/>
        <rFont val="宋体"/>
        <family val="3"/>
        <charset val="134"/>
      </rPr>
      <t/>
    </r>
  </si>
  <si>
    <r>
      <t>5.9</t>
    </r>
    <r>
      <rPr>
        <sz val="12"/>
        <rFont val="宋体"/>
        <family val="3"/>
        <charset val="134"/>
      </rPr>
      <t/>
    </r>
  </si>
  <si>
    <r>
      <t>5.10</t>
    </r>
    <r>
      <rPr>
        <sz val="12"/>
        <rFont val="宋体"/>
        <family val="3"/>
        <charset val="134"/>
      </rPr>
      <t/>
    </r>
  </si>
  <si>
    <r>
      <t>5.11</t>
    </r>
    <r>
      <rPr>
        <sz val="12"/>
        <rFont val="宋体"/>
        <family val="3"/>
        <charset val="134"/>
      </rPr>
      <t/>
    </r>
  </si>
  <si>
    <t>管理费用预算表</t>
    <phoneticPr fontId="3" type="noConversion"/>
  </si>
  <si>
    <t>-</t>
    <phoneticPr fontId="3" type="noConversion"/>
  </si>
  <si>
    <t>列支科目</t>
    <phoneticPr fontId="3" type="noConversion"/>
  </si>
  <si>
    <t>人力企管中心</t>
    <phoneticPr fontId="3" type="noConversion"/>
  </si>
  <si>
    <t>项目</t>
    <phoneticPr fontId="3" type="noConversion"/>
  </si>
  <si>
    <t>参照人事计划填列，暂填3月份</t>
    <phoneticPr fontId="3" type="noConversion"/>
  </si>
  <si>
    <t>旅游费</t>
    <phoneticPr fontId="3" type="noConversion"/>
  </si>
  <si>
    <t>旅游费</t>
    <phoneticPr fontId="3" type="noConversion"/>
  </si>
  <si>
    <t>误餐费</t>
    <phoneticPr fontId="3" type="noConversion"/>
  </si>
  <si>
    <r>
      <t>1.13</t>
    </r>
    <r>
      <rPr>
        <sz val="12"/>
        <rFont val="宋体"/>
        <family val="3"/>
        <charset val="134"/>
      </rPr>
      <t/>
    </r>
  </si>
  <si>
    <r>
      <t>1.14</t>
    </r>
    <r>
      <rPr>
        <sz val="12"/>
        <rFont val="宋体"/>
        <family val="3"/>
        <charset val="134"/>
      </rPr>
      <t/>
    </r>
  </si>
  <si>
    <t>计划时间</t>
    <phoneticPr fontId="3" type="noConversion"/>
  </si>
  <si>
    <t>计划时间</t>
    <phoneticPr fontId="3" type="noConversion"/>
  </si>
  <si>
    <t>开发间接费预算明细表</t>
    <phoneticPr fontId="3" type="noConversion"/>
  </si>
  <si>
    <t>相关费用计划</t>
    <phoneticPr fontId="3" type="noConversion"/>
  </si>
  <si>
    <t>体检费</t>
    <phoneticPr fontId="3" type="noConversion"/>
  </si>
  <si>
    <t>费用项目</t>
    <phoneticPr fontId="3" type="noConversion"/>
  </si>
  <si>
    <t>计划月份</t>
    <phoneticPr fontId="3" type="noConversion"/>
  </si>
  <si>
    <t>商业保险</t>
    <phoneticPr fontId="3" type="noConversion"/>
  </si>
  <si>
    <t>财务管理中心</t>
  </si>
  <si>
    <t>开发管理部</t>
  </si>
  <si>
    <t>工程管理部</t>
  </si>
  <si>
    <t>人力企管中心</t>
  </si>
  <si>
    <t>单位：元</t>
    <phoneticPr fontId="3" type="noConversion"/>
  </si>
  <si>
    <t>各项目分摊</t>
    <phoneticPr fontId="3" type="noConversion"/>
  </si>
  <si>
    <t>计划时间</t>
    <phoneticPr fontId="3" type="noConversion"/>
  </si>
  <si>
    <r>
      <t>1</t>
    </r>
    <r>
      <rPr>
        <b/>
        <sz val="12"/>
        <rFont val="宋体"/>
        <family val="3"/>
        <charset val="134"/>
      </rPr>
      <t>季度</t>
    </r>
    <phoneticPr fontId="3" type="noConversion"/>
  </si>
  <si>
    <r>
      <t>2</t>
    </r>
    <r>
      <rPr>
        <b/>
        <sz val="12"/>
        <rFont val="宋体"/>
        <family val="3"/>
        <charset val="134"/>
      </rPr>
      <t>季度</t>
    </r>
    <phoneticPr fontId="3" type="noConversion"/>
  </si>
  <si>
    <t>合计</t>
    <phoneticPr fontId="3" type="noConversion"/>
  </si>
  <si>
    <r>
      <t>1</t>
    </r>
    <r>
      <rPr>
        <b/>
        <sz val="12"/>
        <rFont val="宋体"/>
        <family val="3"/>
        <charset val="134"/>
      </rPr>
      <t>季度</t>
    </r>
    <phoneticPr fontId="3" type="noConversion"/>
  </si>
  <si>
    <r>
      <t>2</t>
    </r>
    <r>
      <rPr>
        <b/>
        <sz val="12"/>
        <rFont val="宋体"/>
        <family val="3"/>
        <charset val="134"/>
      </rPr>
      <t>季度</t>
    </r>
    <phoneticPr fontId="3" type="noConversion"/>
  </si>
  <si>
    <t>项目2</t>
  </si>
  <si>
    <t>项目3</t>
  </si>
  <si>
    <t>项目分摊比例</t>
    <phoneticPr fontId="3" type="noConversion"/>
  </si>
  <si>
    <r>
      <t>(</t>
    </r>
    <r>
      <rPr>
        <b/>
        <sz val="10"/>
        <rFont val="宋体"/>
        <family val="3"/>
        <charset val="134"/>
      </rPr>
      <t>一</t>
    </r>
    <r>
      <rPr>
        <b/>
        <sz val="10"/>
        <rFont val="Times New Roman"/>
        <family val="1"/>
      </rPr>
      <t>)</t>
    </r>
    <phoneticPr fontId="3" type="noConversion"/>
  </si>
  <si>
    <t>现金支付项目</t>
    <phoneticPr fontId="3" type="noConversion"/>
  </si>
  <si>
    <r>
      <t>1.2</t>
    </r>
    <r>
      <rPr>
        <sz val="12"/>
        <rFont val="宋体"/>
        <family val="3"/>
        <charset val="134"/>
      </rPr>
      <t/>
    </r>
  </si>
  <si>
    <t>奖金</t>
    <phoneticPr fontId="3" type="noConversion"/>
  </si>
  <si>
    <t>降温费</t>
    <phoneticPr fontId="3" type="noConversion"/>
  </si>
  <si>
    <t>1.3.6.1</t>
    <phoneticPr fontId="3" type="noConversion"/>
  </si>
  <si>
    <t>住房补贴</t>
    <phoneticPr fontId="3" type="noConversion"/>
  </si>
  <si>
    <t>1.3.6.2</t>
    <phoneticPr fontId="3" type="noConversion"/>
  </si>
  <si>
    <t>交通补贴</t>
    <phoneticPr fontId="3" type="noConversion"/>
  </si>
  <si>
    <t>1.3.6.3</t>
    <phoneticPr fontId="3" type="noConversion"/>
  </si>
  <si>
    <t>通迅补贴</t>
    <phoneticPr fontId="3" type="noConversion"/>
  </si>
  <si>
    <t>1.4</t>
    <phoneticPr fontId="3" type="noConversion"/>
  </si>
  <si>
    <r>
      <t>1.5</t>
    </r>
    <r>
      <rPr>
        <sz val="12"/>
        <rFont val="宋体"/>
        <family val="3"/>
        <charset val="134"/>
      </rPr>
      <t/>
    </r>
  </si>
  <si>
    <r>
      <t>1.6</t>
    </r>
    <r>
      <rPr>
        <sz val="12"/>
        <rFont val="宋体"/>
        <family val="3"/>
        <charset val="134"/>
      </rPr>
      <t/>
    </r>
  </si>
  <si>
    <r>
      <t>1.7</t>
    </r>
    <r>
      <rPr>
        <sz val="12"/>
        <rFont val="宋体"/>
        <family val="3"/>
        <charset val="134"/>
      </rPr>
      <t/>
    </r>
  </si>
  <si>
    <r>
      <t>1.8</t>
    </r>
    <r>
      <rPr>
        <sz val="12"/>
        <rFont val="宋体"/>
        <family val="3"/>
        <charset val="134"/>
      </rPr>
      <t/>
    </r>
  </si>
  <si>
    <r>
      <t>1.9</t>
    </r>
    <r>
      <rPr>
        <sz val="12"/>
        <rFont val="宋体"/>
        <family val="3"/>
        <charset val="134"/>
      </rPr>
      <t/>
    </r>
  </si>
  <si>
    <r>
      <t>1.10</t>
    </r>
    <r>
      <rPr>
        <sz val="12"/>
        <rFont val="宋体"/>
        <family val="3"/>
        <charset val="134"/>
      </rPr>
      <t/>
    </r>
  </si>
  <si>
    <r>
      <t>1.11</t>
    </r>
    <r>
      <rPr>
        <sz val="12"/>
        <rFont val="宋体"/>
        <family val="3"/>
        <charset val="134"/>
      </rPr>
      <t/>
    </r>
  </si>
  <si>
    <r>
      <t>1.12</t>
    </r>
    <r>
      <rPr>
        <sz val="12"/>
        <rFont val="宋体"/>
        <family val="3"/>
        <charset val="134"/>
      </rPr>
      <t/>
    </r>
  </si>
  <si>
    <t>劳动保护费</t>
    <phoneticPr fontId="3" type="noConversion"/>
  </si>
  <si>
    <t>保安费</t>
    <phoneticPr fontId="3" type="noConversion"/>
  </si>
  <si>
    <t>车辆交通费</t>
    <phoneticPr fontId="3" type="noConversion"/>
  </si>
  <si>
    <t>邮电通讯费</t>
    <phoneticPr fontId="3" type="noConversion"/>
  </si>
  <si>
    <t>办公费</t>
    <phoneticPr fontId="3" type="noConversion"/>
  </si>
  <si>
    <t>差旅费</t>
    <phoneticPr fontId="3" type="noConversion"/>
  </si>
  <si>
    <t>租赁费</t>
    <phoneticPr fontId="3" type="noConversion"/>
  </si>
  <si>
    <t>咨询费</t>
    <phoneticPr fontId="3" type="noConversion"/>
  </si>
  <si>
    <t>水电费</t>
    <phoneticPr fontId="3" type="noConversion"/>
  </si>
  <si>
    <t>误餐费</t>
    <phoneticPr fontId="3" type="noConversion"/>
  </si>
  <si>
    <t>其他</t>
    <phoneticPr fontId="3" type="noConversion"/>
  </si>
  <si>
    <t>小 计</t>
    <phoneticPr fontId="3" type="noConversion"/>
  </si>
  <si>
    <r>
      <t>(</t>
    </r>
    <r>
      <rPr>
        <sz val="10"/>
        <rFont val="宋体"/>
        <family val="3"/>
        <charset val="134"/>
      </rPr>
      <t>二）</t>
    </r>
    <phoneticPr fontId="3" type="noConversion"/>
  </si>
  <si>
    <t>非现金支付项目</t>
    <phoneticPr fontId="3" type="noConversion"/>
  </si>
  <si>
    <t>折旧费</t>
    <phoneticPr fontId="3" type="noConversion"/>
  </si>
  <si>
    <t>递延资产摊销</t>
    <phoneticPr fontId="3" type="noConversion"/>
  </si>
  <si>
    <r>
      <t>小</t>
    </r>
    <r>
      <rPr>
        <b/>
        <i/>
        <sz val="10"/>
        <rFont val="Times New Roman"/>
        <family val="1"/>
      </rPr>
      <t xml:space="preserve"> </t>
    </r>
    <r>
      <rPr>
        <b/>
        <i/>
        <sz val="10"/>
        <rFont val="宋体"/>
        <family val="3"/>
        <charset val="134"/>
      </rPr>
      <t>计</t>
    </r>
    <phoneticPr fontId="3" type="noConversion"/>
  </si>
  <si>
    <t>合计</t>
    <phoneticPr fontId="3" type="noConversion"/>
  </si>
  <si>
    <t>各类工资福利性补贴、津贴等费用。</t>
    <phoneticPr fontId="3" type="noConversion"/>
  </si>
  <si>
    <t>指日常购买及后勤领用的办公用品(如文件柜、文件袋、文件夹、纸张、信封、信笺、计算器、笔、墨水、墨盒、墨粉、硒鼓等一切办公物料耗材）、日常办公发生的印刷费、复印费以及书报费等。</t>
    <phoneticPr fontId="3" type="noConversion"/>
  </si>
  <si>
    <t>包括员工出差所发生的城市间交通费、汽油费、路桥费、市区公交费、住宿费、凭发票报销的出差期间就餐费及其他公杂费用等。</t>
    <phoneticPr fontId="3" type="noConversion"/>
  </si>
  <si>
    <t>月工资表的基本工资、全勤奖、职称提升奖、提成工资、月底绩效奖</t>
    <phoneticPr fontId="3" type="noConversion"/>
  </si>
  <si>
    <t>办公室座机话费、凭发票报销的手机话费、电报费、邮票、短信费、彩信费、彩铃费等。各类有线宽带、无线宽带的网络工程费、网络维护费、上网信息费、上网设备购置及其维修费（固定资产除外）、外部网络平台的租用费、专业服务网站的注册费、使用费等。营销类的信息费作为营销费用，不列入本科目。</t>
    <phoneticPr fontId="3" type="noConversion"/>
  </si>
  <si>
    <t>公司为各类法律咨询、诉讼案件发生的费用。不包括营销签约律师费用。</t>
    <phoneticPr fontId="3" type="noConversion"/>
  </si>
  <si>
    <t>支付给中介机构的服务费以及交纳给社团组织的会员费等，具体包括相关的审计费、评估费、咨询费、会员费、顾问费、信息费等。</t>
    <phoneticPr fontId="3" type="noConversion"/>
  </si>
  <si>
    <t>除车辆以外的各类固定资产及其附着物、低值易耗品等有形资产的修理费、维护、保养费，售后服务修理费用不在本项下统计。</t>
    <phoneticPr fontId="3" type="noConversion"/>
  </si>
  <si>
    <t>各类财产保险费，车辆保险、货物运输保险、工程保险除外；车辆保险在车辆费用列支，货物运输保险入货物成本、工程保险入开发成本</t>
    <phoneticPr fontId="3" type="noConversion"/>
  </si>
  <si>
    <t>参加各种专题会议以及举办各类专项会议所发生的费用，包括会议期间发生的房租费（含会议室租金）、交通费、办公用品费、文件印刷费、医药费、餐费、烟、酒、食品、茶叶、小礼品、正常的娱乐活动费用，以及会议期间的设施租用费、人员劳务费、会务费等。</t>
  </si>
  <si>
    <t>参加各类展览会举办的展览活动所发生的费用。包括展位费、参展费、展台设计与制作费、设施租赁费、参展人员差旅费、模特演出费、雇佣人员劳务费等。</t>
  </si>
  <si>
    <t>由地方税务局或地方财政统一收缴的各类规费和小税种，包括印花税、车船使用税、土地使用税、房产税(自有房产)、人防费、绿化统筹费、文化事业建设费、排污防洪费、小两金、河道管理费、防洪保安基金、建农基金、环保费、其他规费及小税金。  进出口公司补缴的关税也在本项下统计。</t>
  </si>
  <si>
    <t>管理税费</t>
    <phoneticPr fontId="3" type="noConversion"/>
  </si>
  <si>
    <t xml:space="preserve">
1、折旧额=原值*（1-残值率）/使用年限；2、残值率统一按10%计算；3、使用期限：房屋建筑物20年，机器、机械和其他生产设备10年，与生产经营有关的器具、工具、家具5年；运输工具4年；电子设备3年；4、当月增加的固定资产下月开始计折旧，当月减少的固定资产次月起不提折旧。</t>
    <phoneticPr fontId="3" type="noConversion"/>
  </si>
  <si>
    <t>未列入上述的非经常性零星费用。如无形资产摊销、各类非正常损失等</t>
    <phoneticPr fontId="3" type="noConversion"/>
  </si>
  <si>
    <t>经营场所保洁费</t>
    <phoneticPr fontId="3" type="noConversion"/>
  </si>
  <si>
    <t>为培训员工而发生的教学设备购置费（列入固定资产的设备除外）、教学设施维护费、学习用品费、讲义费，讲课老师酬金及为其负担的交通费，以及员工外出参加培训所发生的外培费、资料费等。</t>
    <phoneticPr fontId="3" type="noConversion"/>
  </si>
  <si>
    <t>公司、各部门为提高员工技能所订阅专业性的报刊、杂志、工具书</t>
    <phoneticPr fontId="3" type="noConversion"/>
  </si>
  <si>
    <t>会员费</t>
    <phoneticPr fontId="3" type="noConversion"/>
  </si>
  <si>
    <t>1.4</t>
    <phoneticPr fontId="3" type="noConversion"/>
  </si>
  <si>
    <t>13.1</t>
    <phoneticPr fontId="3" type="noConversion"/>
  </si>
  <si>
    <t>14</t>
    <phoneticPr fontId="3" type="noConversion"/>
  </si>
  <si>
    <t>14.1</t>
    <phoneticPr fontId="3" type="noConversion"/>
  </si>
  <si>
    <t>15</t>
    <phoneticPr fontId="3" type="noConversion"/>
  </si>
  <si>
    <t>15.1</t>
    <phoneticPr fontId="3" type="noConversion"/>
  </si>
  <si>
    <t>16</t>
    <phoneticPr fontId="3" type="noConversion"/>
  </si>
  <si>
    <t>室外作业6-10月份高温补贴</t>
    <phoneticPr fontId="3" type="noConversion"/>
  </si>
  <si>
    <t>企业年金</t>
    <phoneticPr fontId="3" type="noConversion"/>
  </si>
  <si>
    <t>-</t>
    <phoneticPr fontId="3" type="noConversion"/>
  </si>
  <si>
    <t>暂不考虑</t>
    <phoneticPr fontId="3" type="noConversion"/>
  </si>
  <si>
    <t>辞退福利</t>
    <phoneticPr fontId="3" type="noConversion"/>
  </si>
  <si>
    <t>提前终止劳动合同而辞退员工，通常采取在解除劳动关系时一次性支付补偿的方式</t>
    <phoneticPr fontId="3" type="noConversion"/>
  </si>
  <si>
    <t>1.3.6.1</t>
    <phoneticPr fontId="3" type="noConversion"/>
  </si>
  <si>
    <t>1.3.6.2</t>
    <phoneticPr fontId="3" type="noConversion"/>
  </si>
  <si>
    <t>1.3.6.3</t>
    <phoneticPr fontId="3" type="noConversion"/>
  </si>
  <si>
    <t>公司车辆相关费用，包括燃油费、停车费、路桥费、年检费、维修保养费、保险费</t>
    <phoneticPr fontId="3" type="noConversion"/>
  </si>
  <si>
    <t>指为生产、经营业务的合理需要而发生的交际应酬方面的费用，包括餐饮费、住宿费、烟、酒、食品、茶叶、礼品、正常的娱乐活动以及安排客户旅游产生的费用等其他支出。只要不属于贿赂，又不在会议费中列支、仅仅是招待用或者作为礼品的，均可在本项内列支。</t>
    <phoneticPr fontId="3" type="noConversion"/>
  </si>
  <si>
    <t>绿化费用</t>
    <phoneticPr fontId="3" type="noConversion"/>
  </si>
  <si>
    <t>印花税</t>
    <phoneticPr fontId="3" type="noConversion"/>
  </si>
  <si>
    <t>咨询费</t>
    <phoneticPr fontId="3" type="noConversion"/>
  </si>
  <si>
    <t>会员费</t>
    <phoneticPr fontId="3" type="noConversion"/>
  </si>
  <si>
    <r>
      <t>14.7</t>
    </r>
    <r>
      <rPr>
        <sz val="12"/>
        <rFont val="宋体"/>
        <family val="3"/>
        <charset val="134"/>
      </rPr>
      <t/>
    </r>
  </si>
  <si>
    <t>物业管理费</t>
    <phoneticPr fontId="3" type="noConversion"/>
  </si>
  <si>
    <t>物业管理费</t>
    <phoneticPr fontId="3" type="noConversion"/>
  </si>
  <si>
    <t>经营场所管理费</t>
    <phoneticPr fontId="3" type="noConversion"/>
  </si>
  <si>
    <t>经营场所绿化费</t>
    <phoneticPr fontId="3" type="noConversion"/>
  </si>
  <si>
    <t>经营场所消杀费</t>
    <phoneticPr fontId="3" type="noConversion"/>
  </si>
  <si>
    <r>
      <t>21</t>
    </r>
    <r>
      <rPr>
        <sz val="12"/>
        <rFont val="宋体"/>
        <family val="3"/>
        <charset val="134"/>
      </rPr>
      <t/>
    </r>
  </si>
  <si>
    <r>
      <t>23</t>
    </r>
    <r>
      <rPr>
        <sz val="12"/>
        <rFont val="宋体"/>
        <family val="3"/>
        <charset val="134"/>
      </rPr>
      <t/>
    </r>
  </si>
  <si>
    <r>
      <t>25</t>
    </r>
    <r>
      <rPr>
        <sz val="12"/>
        <rFont val="宋体"/>
        <family val="3"/>
        <charset val="134"/>
      </rPr>
      <t/>
    </r>
  </si>
  <si>
    <r>
      <t>26</t>
    </r>
    <r>
      <rPr>
        <sz val="12"/>
        <rFont val="宋体"/>
        <family val="3"/>
        <charset val="134"/>
      </rPr>
      <t/>
    </r>
  </si>
  <si>
    <r>
      <t>27</t>
    </r>
    <r>
      <rPr>
        <sz val="12"/>
        <rFont val="宋体"/>
        <family val="3"/>
        <charset val="134"/>
      </rPr>
      <t/>
    </r>
  </si>
  <si>
    <t>捐赠费</t>
  </si>
  <si>
    <t>专项费用</t>
  </si>
  <si>
    <r>
      <t>未列入上述的非资本性专项费用（附</t>
    </r>
    <r>
      <rPr>
        <sz val="10"/>
        <color indexed="8"/>
        <rFont val="宋体"/>
        <family val="3"/>
        <charset val="134"/>
      </rPr>
      <t>表明细填列），对于资本性支出项目，请在投资项目内列示。</t>
    </r>
    <phoneticPr fontId="3" type="noConversion"/>
  </si>
  <si>
    <t>员工房租水电费公司整体考虑，这里暂不考虑</t>
    <phoneticPr fontId="3" type="noConversion"/>
  </si>
  <si>
    <t>暂不考虑</t>
    <phoneticPr fontId="3" type="noConversion"/>
  </si>
  <si>
    <t>-</t>
    <phoneticPr fontId="3" type="noConversion"/>
  </si>
  <si>
    <t>-</t>
    <phoneticPr fontId="3" type="noConversion"/>
  </si>
  <si>
    <t>一并列入管理费，暂不区分</t>
    <phoneticPr fontId="3" type="noConversion"/>
  </si>
  <si>
    <t>管理费用</t>
    <phoneticPr fontId="3" type="noConversion"/>
  </si>
  <si>
    <t>开发间接费用</t>
    <phoneticPr fontId="3" type="noConversion"/>
  </si>
  <si>
    <t>销售费用</t>
    <phoneticPr fontId="3" type="noConversion"/>
  </si>
  <si>
    <t>活动经费</t>
    <phoneticPr fontId="3" type="noConversion"/>
  </si>
  <si>
    <t>公司组织的各项员工活动费用及部门费用</t>
    <phoneticPr fontId="3" type="noConversion"/>
  </si>
  <si>
    <t>工会经费</t>
    <phoneticPr fontId="3" type="noConversion"/>
  </si>
  <si>
    <t>由公司统一考虑</t>
    <phoneticPr fontId="3" type="noConversion"/>
  </si>
  <si>
    <t>总裁办</t>
  </si>
  <si>
    <t>资金管理中心</t>
  </si>
  <si>
    <t>规划设计部</t>
  </si>
  <si>
    <t>成本管理部</t>
  </si>
  <si>
    <t>商业发展部</t>
  </si>
  <si>
    <t>营销策划部</t>
  </si>
  <si>
    <t>项目部</t>
  </si>
  <si>
    <t>总裁办</t>
    <phoneticPr fontId="3" type="noConversion"/>
  </si>
  <si>
    <t>经营用电费、售楼部费用直接入销售费用</t>
    <phoneticPr fontId="3" type="noConversion"/>
  </si>
  <si>
    <t>管理费用明细表</t>
    <phoneticPr fontId="3" type="noConversion"/>
  </si>
  <si>
    <t>属于开发间接费用的各项费用分摊占比</t>
    <phoneticPr fontId="3" type="noConversion"/>
  </si>
  <si>
    <t>项目1</t>
    <phoneticPr fontId="3" type="noConversion"/>
  </si>
  <si>
    <t>项目名称</t>
    <phoneticPr fontId="3" type="noConversion"/>
  </si>
  <si>
    <t>分摊比例</t>
    <phoneticPr fontId="3" type="noConversion"/>
  </si>
  <si>
    <t>会员费</t>
    <phoneticPr fontId="3" type="noConversion"/>
  </si>
  <si>
    <t>3、以下费用项目，请人力企管中心检查复核分类是否合理，是否有遗漏？如有遗漏请及时告知进行调整。</t>
    <phoneticPr fontId="3" type="noConversion"/>
  </si>
  <si>
    <t>审计中心</t>
    <phoneticPr fontId="3" type="noConversion"/>
  </si>
  <si>
    <t>审计中心</t>
    <phoneticPr fontId="3" type="noConversion"/>
  </si>
  <si>
    <t>1、本套表格作为财务预算取数支持表格，格式及表格结构请勿随意更改。</t>
    <phoneticPr fontId="3" type="noConversion"/>
  </si>
  <si>
    <t>新增11</t>
  </si>
  <si>
    <t>新增12</t>
  </si>
  <si>
    <t>新增13</t>
  </si>
  <si>
    <t>新增14</t>
  </si>
  <si>
    <t>新增15</t>
  </si>
  <si>
    <t>新增16</t>
  </si>
  <si>
    <t>新增17</t>
  </si>
  <si>
    <t>新增18</t>
  </si>
  <si>
    <t>新增19</t>
  </si>
  <si>
    <t>新增20</t>
  </si>
  <si>
    <t>新增21</t>
  </si>
  <si>
    <t>新增22</t>
  </si>
  <si>
    <t>新增23</t>
  </si>
  <si>
    <t>新增24</t>
  </si>
  <si>
    <t>新增25</t>
  </si>
  <si>
    <t>新增26</t>
  </si>
  <si>
    <t>新增27</t>
  </si>
  <si>
    <t>新增28</t>
  </si>
  <si>
    <t>新增29</t>
  </si>
  <si>
    <t>新增30</t>
  </si>
  <si>
    <t>新增31</t>
  </si>
  <si>
    <t>新增32</t>
  </si>
  <si>
    <t>新增33</t>
  </si>
  <si>
    <t>新增34</t>
  </si>
  <si>
    <t>新增35</t>
  </si>
  <si>
    <t>新增36</t>
  </si>
  <si>
    <t>新增37</t>
  </si>
  <si>
    <t>新增38</t>
  </si>
  <si>
    <t>新增39</t>
  </si>
  <si>
    <t>新增40</t>
  </si>
  <si>
    <t>新增41</t>
  </si>
  <si>
    <t>新增42</t>
  </si>
  <si>
    <t>新增43</t>
  </si>
  <si>
    <t>新增44</t>
  </si>
  <si>
    <t>新增45</t>
  </si>
  <si>
    <t>新增46</t>
  </si>
  <si>
    <t>新增47</t>
  </si>
  <si>
    <t>新增48</t>
  </si>
  <si>
    <t>新增49</t>
  </si>
  <si>
    <t>新增50</t>
  </si>
  <si>
    <t>年终双薪、绩效奖、其他奖励</t>
    <phoneticPr fontId="3" type="noConversion"/>
  </si>
  <si>
    <t>4.薪资定级、薪资定档：根据公司薪酬管理制度填写。</t>
    <phoneticPr fontId="3" type="noConversion"/>
  </si>
  <si>
    <t>5.入职日期：以员工入职日期填写，预计新入职人员预计到*月1日填列。</t>
    <phoneticPr fontId="3" type="noConversion"/>
  </si>
  <si>
    <t>6.月度工资标准：指薪资标准总额（包含岗位工资和绩效工资，其他津贴在福利费项填列）</t>
    <phoneticPr fontId="3" type="noConversion"/>
  </si>
  <si>
    <t>7.绩效工资：按各岗位类别填写绩效工资比例</t>
    <phoneticPr fontId="3" type="noConversion"/>
  </si>
  <si>
    <t>8.超额绩效资：根据绩效考核管理制度填写</t>
    <phoneticPr fontId="3" type="noConversion"/>
  </si>
  <si>
    <t>9.L、M列的涨薪时间和涨薪幅度指全公司范围内的普调，应与人力资源计划和薪酬福利计划一致；其他个别的薪资调整采取单个修改数据或者公式进行。</t>
    <phoneticPr fontId="3" type="noConversion"/>
  </si>
  <si>
    <t>10.预算年度工资奖金：由人事行政部门填写（注意在岗时间）。</t>
    <phoneticPr fontId="3" type="noConversion"/>
  </si>
  <si>
    <t>包括基本养老保险、基本医疗保险、失业保险、工伤保险、生育保险；社会保险缴纳基数是指公司给员工缴纳社会保险的基数，缴纳比例是指由公司缴纳上述社保费比例之和（不含个人缴纳部分）。</t>
    <phoneticPr fontId="3" type="noConversion"/>
  </si>
  <si>
    <t>公司给员工缴纳住房公积金的基数，缴纳比例为公司缴纳比例（不含个人部分）。</t>
    <phoneticPr fontId="3" type="noConversion"/>
  </si>
  <si>
    <t>包括元旦、春节等节日发放的福利金或福利品</t>
    <phoneticPr fontId="3" type="noConversion"/>
  </si>
  <si>
    <t>指不使用公司车辆的员工每月按固定标准报销的的交通费补助</t>
    <phoneticPr fontId="3" type="noConversion"/>
  </si>
  <si>
    <t>公司统一组织的体检项目（员工自己承担的项目暂不考虑）</t>
    <phoneticPr fontId="3" type="noConversion"/>
  </si>
  <si>
    <t>以现金方式直接发放的补贴，享受员工宿舍的不享受此补贴（直接列入房租水电费）</t>
    <phoneticPr fontId="3" type="noConversion"/>
  </si>
  <si>
    <t>替员工租房，公司实际承担的房租及物管费等（超标准需向员工收回）</t>
    <phoneticPr fontId="3" type="noConversion"/>
  </si>
  <si>
    <t>指除社保外公司为员工购买的意外保险</t>
    <phoneticPr fontId="3" type="noConversion"/>
  </si>
  <si>
    <t>以现金形式补贴，具体标准参照福利管理制度，不包括误餐费</t>
    <phoneticPr fontId="3" type="noConversion"/>
  </si>
  <si>
    <t>指公司按职级、岗位标准发放的手机话费补贴</t>
    <phoneticPr fontId="3" type="noConversion"/>
  </si>
  <si>
    <t>其他福利费指除以上列举明细外的其他全部福利费，可按“预计总支出数/总人数”得出的平均数填列，若金额较大，请在备注栏详细说明原因</t>
    <phoneticPr fontId="3" type="noConversion"/>
  </si>
  <si>
    <t>11、其他福利是指员工病丧慰问金、结婚生育恭贺金等福利费用。其他福利费可直接按“总支出数/总人数”得出的平均数分解至各位员工。请在备注栏说明其他福利的组成及计算过程。</t>
    <phoneticPr fontId="3" type="noConversion"/>
  </si>
  <si>
    <r>
      <t>12</t>
    </r>
    <r>
      <rPr>
        <sz val="12"/>
        <color indexed="8"/>
        <rFont val="宋体"/>
        <family val="3"/>
        <charset val="134"/>
      </rPr>
      <t>.公司编制200以内的无需自行插入表格（其中隐藏行，取消隐藏即可）；若仍然不够的，请自行插入，并检查公式。</t>
    </r>
    <phoneticPr fontId="3" type="noConversion"/>
  </si>
  <si>
    <t>13.备注栏统一说明：填列中凡涉及到：1）未能分至明细的（如“其他工资及奖金-销售超额奖”）2）填列“其他”项，并且金额较大的（如“福利费-其他”；3）以及不进行说明影响预算表格使用或无法清晰得知预算数据来源的各种情况，均请在备注栏中予以说明。后续各费用预算明细表备注栏使用均请遵照上述原则，详细说明有利于预算的使用和复核，节约预算时间。</t>
    <phoneticPr fontId="3" type="noConversion"/>
  </si>
  <si>
    <t>14、列支项目确定：根据员工所在部门和人事工作，薪酬费用分别确定为管理费、销售费用或者开发间接费用。</t>
    <phoneticPr fontId="3" type="noConversion"/>
  </si>
  <si>
    <t>2、本套表格中工资性费用预算及其他管理费用预算由人力企管中心负责填制；如涉及其他部门的管理费用（如业务招待费、差旅费），由人力企管组织各部门填制，可自定义添加相关支持性表格。</t>
    <phoneticPr fontId="3" type="noConversion"/>
  </si>
  <si>
    <t>序号</t>
  </si>
  <si>
    <t>姓名</t>
    <phoneticPr fontId="3" type="noConversion"/>
  </si>
  <si>
    <t>缴费工资</t>
    <phoneticPr fontId="3" type="noConversion"/>
  </si>
  <si>
    <t>养老保险 [按缴费工资的
21％按月征收]</t>
    <phoneticPr fontId="3" type="noConversion"/>
  </si>
  <si>
    <t>医疗保险</t>
  </si>
  <si>
    <t>工伤保险</t>
  </si>
  <si>
    <t>失业保险</t>
  </si>
  <si>
    <t>公司参保缴费统计</t>
  </si>
  <si>
    <t>公司按缴费标准
11%征收</t>
    <phoneticPr fontId="3" type="noConversion"/>
  </si>
  <si>
    <t>地方养老公司
按缴费标准3%征收</t>
    <phoneticPr fontId="3" type="noConversion"/>
  </si>
  <si>
    <t>员工个人
按缴费标准8%征收</t>
    <phoneticPr fontId="3" type="noConversion"/>
  </si>
  <si>
    <t>住院医疗：公司按
社平工资1812*1.75%征收</t>
    <phoneticPr fontId="3" type="noConversion"/>
  </si>
  <si>
    <t>门诊医疗：
公司每月
缴费1812*0.0005=0.91元/人(社平0.05%)</t>
    <phoneticPr fontId="3" type="noConversion"/>
  </si>
  <si>
    <t>门诊医疗：
个人每月
缴费1812*0.005=9.06元/人（社平的0.5%）</t>
    <phoneticPr fontId="3" type="noConversion"/>
  </si>
  <si>
    <t>公司按缴费工资1%
征收，工资超过5436元按5436元征收</t>
    <phoneticPr fontId="3" type="noConversion"/>
  </si>
  <si>
    <t xml:space="preserve">公司按社平工资1812*0.5%
征收9.06元/人 </t>
    <phoneticPr fontId="3" type="noConversion"/>
  </si>
  <si>
    <t>员工个人按社平工资1812*0.5%
征收(限东莞户口)9.06元/人 。低于1812按照实际收取</t>
    <phoneticPr fontId="3" type="noConversion"/>
  </si>
  <si>
    <t>合共</t>
  </si>
  <si>
    <t>个人缴费</t>
  </si>
  <si>
    <t>公司缴费</t>
  </si>
  <si>
    <t>社平工资</t>
    <phoneticPr fontId="3" type="noConversion"/>
  </si>
  <si>
    <t>是否    东莞户口</t>
    <phoneticPr fontId="3" type="noConversion"/>
  </si>
  <si>
    <t>其他信息</t>
    <phoneticPr fontId="3" type="noConversion"/>
  </si>
  <si>
    <t>是否东莞户口</t>
    <phoneticPr fontId="3" type="noConversion"/>
  </si>
  <si>
    <t>公司总缴费比例</t>
    <phoneticPr fontId="3" type="noConversion"/>
  </si>
  <si>
    <t>社保费明细表</t>
    <phoneticPr fontId="3" type="noConversion"/>
  </si>
  <si>
    <t>合计</t>
    <phoneticPr fontId="3" type="noConversion"/>
  </si>
  <si>
    <t>超额绩效工资</t>
    <phoneticPr fontId="3" type="noConversion"/>
  </si>
  <si>
    <t>薪资级别</t>
    <phoneticPr fontId="3" type="noConversion"/>
  </si>
  <si>
    <t>岗位级别</t>
    <phoneticPr fontId="3" type="noConversion"/>
  </si>
  <si>
    <t>无法区分以上项目的其他薪酬费用</t>
    <phoneticPr fontId="3" type="noConversion"/>
  </si>
  <si>
    <t>经营用水费、售楼部费用直接入销售费用</t>
    <phoneticPr fontId="3" type="noConversion"/>
  </si>
  <si>
    <t>14</t>
  </si>
  <si>
    <t>12</t>
    <phoneticPr fontId="3" type="noConversion"/>
  </si>
  <si>
    <t>13</t>
    <phoneticPr fontId="3" type="noConversion"/>
  </si>
  <si>
    <t>14</t>
    <phoneticPr fontId="3" type="noConversion"/>
  </si>
  <si>
    <t>16.1</t>
    <phoneticPr fontId="3" type="noConversion"/>
  </si>
  <si>
    <t>16.2</t>
    <phoneticPr fontId="3" type="noConversion"/>
  </si>
  <si>
    <t>16.3</t>
  </si>
  <si>
    <t>16.4</t>
  </si>
  <si>
    <t>16.5</t>
  </si>
  <si>
    <t>16.6</t>
  </si>
  <si>
    <t>17</t>
    <phoneticPr fontId="3" type="noConversion"/>
  </si>
  <si>
    <t>18</t>
    <phoneticPr fontId="3" type="noConversion"/>
  </si>
  <si>
    <t>19</t>
    <phoneticPr fontId="3" type="noConversion"/>
  </si>
  <si>
    <t>20</t>
    <phoneticPr fontId="3" type="noConversion"/>
  </si>
  <si>
    <t>21</t>
    <phoneticPr fontId="3" type="noConversion"/>
  </si>
  <si>
    <t>22</t>
    <phoneticPr fontId="3" type="noConversion"/>
  </si>
  <si>
    <t>总部管理费</t>
  </si>
  <si>
    <t>总部管理费</t>
    <phoneticPr fontId="3" type="noConversion"/>
  </si>
  <si>
    <t>23</t>
    <phoneticPr fontId="3" type="noConversion"/>
  </si>
  <si>
    <t>24</t>
    <phoneticPr fontId="3" type="noConversion"/>
  </si>
  <si>
    <t>25</t>
    <phoneticPr fontId="3" type="noConversion"/>
  </si>
  <si>
    <t>预算年度：2013年</t>
  </si>
  <si>
    <t>='[附件一：财务预算套表.xlsx]表格索引'!$B$4</t>
    <phoneticPr fontId="3" type="noConversion"/>
  </si>
  <si>
    <t>否</t>
  </si>
  <si>
    <t>经理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</si>
</sst>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1" formatCode="_ * #,##0_ ;_ * \-#,##0_ ;_ * &quot;-&quot;_ ;_ @_ "/>
    <numFmt numFmtId="43" formatCode="_ * #,##0.00_ ;_ * \-#,##0.00_ ;_ * &quot;-&quot;??_ ;_ @_ "/>
    <numFmt numFmtId="176" formatCode="_ &quot;￥&quot;* #,##0.00_ ;_ &quot;￥&quot;* \-#,##0.00_ ;_ &quot;￥&quot;* &quot;-&quot;??_ ;_ @_ "/>
    <numFmt numFmtId="177" formatCode="0_ "/>
    <numFmt numFmtId="178" formatCode="0.00_);[Red]\(0.00\)"/>
    <numFmt numFmtId="179" formatCode="_(* #,##0.00_);_(* \(#,##0.00\);_(* &quot;-&quot;??_);_(@_)"/>
    <numFmt numFmtId="180" formatCode="0.0%"/>
    <numFmt numFmtId="181" formatCode="_ * #,##0.00_ ;_ * \-#,##0.00_ ;_ * &quot;-&quot;_ ;_ @_ "/>
    <numFmt numFmtId="182" formatCode="0.00_ "/>
    <numFmt numFmtId="183" formatCode="_ * #,##0_ ;_ * \-#,##0_ ;_ * &quot;-&quot;??_ ;_ @_ "/>
    <numFmt numFmtId="184" formatCode="mmm\-d\-yyyy"/>
    <numFmt numFmtId="185" formatCode="mmm\-yyyy"/>
    <numFmt numFmtId="186" formatCode="#,##0.0_);[Red]\(#,##0.0\)"/>
    <numFmt numFmtId="187" formatCode="#,##0.0\x_);[Red]\(#,##0.0\x\);&quot;--  &quot;"/>
    <numFmt numFmtId="188" formatCode="0.0"/>
    <numFmt numFmtId="189" formatCode="_(* #,##0_);_(* \(#,##0\);_(* &quot;-&quot;_);_(@_)"/>
    <numFmt numFmtId="190" formatCode="0.000000_);\(0.000000\)"/>
    <numFmt numFmtId="191" formatCode="#,##0.0"/>
    <numFmt numFmtId="192" formatCode="m&quot;月&quot;"/>
    <numFmt numFmtId="193" formatCode="yyyy&quot;年&quot;m&quot;月&quot;;@"/>
    <numFmt numFmtId="194" formatCode="yyyy/m/d;@"/>
  </numFmts>
  <fonts count="59">
    <font>
      <sz val="12"/>
      <name val="宋体"/>
      <family val="3"/>
      <charset val="134"/>
    </font>
    <font>
      <sz val="12"/>
      <name val="宋体"/>
      <family val="3"/>
      <charset val="134"/>
    </font>
    <font>
      <b/>
      <sz val="18"/>
      <name val="宋体"/>
      <family val="3"/>
      <charset val="134"/>
    </font>
    <font>
      <sz val="9"/>
      <name val="宋体"/>
      <family val="3"/>
      <charset val="134"/>
    </font>
    <font>
      <u/>
      <sz val="12"/>
      <color indexed="12"/>
      <name val="宋体"/>
      <family val="3"/>
      <charset val="134"/>
    </font>
    <font>
      <b/>
      <sz val="12"/>
      <name val="宋体"/>
      <family val="3"/>
      <charset val="134"/>
    </font>
    <font>
      <sz val="12"/>
      <color indexed="8"/>
      <name val="宋体"/>
      <family val="3"/>
      <charset val="134"/>
    </font>
    <font>
      <b/>
      <sz val="10"/>
      <name val="宋体"/>
      <family val="3"/>
      <charset val="134"/>
    </font>
    <font>
      <b/>
      <sz val="10"/>
      <name val="宋体"/>
      <family val="3"/>
      <charset val="134"/>
      <scheme val="minor"/>
    </font>
    <font>
      <sz val="10"/>
      <name val="MS Sans Serif"/>
      <family val="2"/>
    </font>
    <font>
      <sz val="10"/>
      <name val="宋体"/>
      <family val="3"/>
      <charset val="134"/>
      <scheme val="minor"/>
    </font>
    <font>
      <sz val="10"/>
      <color theme="1"/>
      <name val="宋体"/>
      <family val="3"/>
      <charset val="134"/>
      <scheme val="minor"/>
    </font>
    <font>
      <sz val="10"/>
      <color indexed="8"/>
      <name val="宋体"/>
      <family val="3"/>
      <charset val="134"/>
    </font>
    <font>
      <sz val="10"/>
      <name val="Arial"/>
      <family val="2"/>
    </font>
    <font>
      <sz val="10"/>
      <color indexed="8"/>
      <name val="ARIAL"/>
      <family val="2"/>
    </font>
    <font>
      <sz val="12"/>
      <name val="Times New Roman"/>
      <family val="1"/>
    </font>
    <font>
      <b/>
      <sz val="11"/>
      <name val="宋体"/>
      <family val="3"/>
      <charset val="134"/>
    </font>
    <font>
      <b/>
      <sz val="16"/>
      <name val="宋体"/>
      <family val="3"/>
      <charset val="134"/>
    </font>
    <font>
      <b/>
      <sz val="12"/>
      <name val="Times New Roman"/>
      <family val="1"/>
    </font>
    <font>
      <sz val="10"/>
      <name val="宋体"/>
      <family val="3"/>
      <charset val="134"/>
    </font>
    <font>
      <sz val="10"/>
      <name val="Times New Roman"/>
      <family val="1"/>
    </font>
    <font>
      <b/>
      <i/>
      <sz val="10"/>
      <name val="宋体"/>
      <family val="3"/>
      <charset val="134"/>
    </font>
    <font>
      <b/>
      <sz val="10"/>
      <name val="Arial"/>
      <family val="2"/>
    </font>
    <font>
      <b/>
      <sz val="9"/>
      <color indexed="81"/>
      <name val="宋体"/>
      <family val="3"/>
      <charset val="134"/>
    </font>
    <font>
      <sz val="9"/>
      <color indexed="81"/>
      <name val="宋体"/>
      <family val="3"/>
      <charset val="134"/>
    </font>
    <font>
      <sz val="11"/>
      <color theme="1"/>
      <name val="宋体"/>
      <family val="3"/>
      <charset val="134"/>
      <scheme val="minor"/>
    </font>
    <font>
      <sz val="14"/>
      <color theme="1"/>
      <name val="宋体"/>
      <family val="3"/>
      <charset val="134"/>
      <scheme val="minor"/>
    </font>
    <font>
      <u/>
      <sz val="11"/>
      <color theme="10"/>
      <name val="宋体"/>
      <family val="3"/>
      <charset val="134"/>
    </font>
    <font>
      <u/>
      <sz val="14"/>
      <color theme="10"/>
      <name val="宋体"/>
      <family val="3"/>
      <charset val="134"/>
    </font>
    <font>
      <b/>
      <sz val="14"/>
      <color theme="1"/>
      <name val="宋体"/>
      <family val="3"/>
      <charset val="134"/>
      <scheme val="minor"/>
    </font>
    <font>
      <b/>
      <sz val="18"/>
      <color theme="1"/>
      <name val="宋体"/>
      <family val="3"/>
      <charset val="134"/>
      <scheme val="minor"/>
    </font>
    <font>
      <sz val="12"/>
      <color theme="1"/>
      <name val="宋体"/>
      <family val="3"/>
      <charset val="134"/>
      <scheme val="minor"/>
    </font>
    <font>
      <sz val="10"/>
      <name val="Geneva"/>
      <family val="2"/>
    </font>
    <font>
      <b/>
      <sz val="12"/>
      <color indexed="10"/>
      <name val="宋体"/>
      <family val="3"/>
      <charset val="134"/>
    </font>
    <font>
      <b/>
      <sz val="12"/>
      <color theme="1"/>
      <name val="宋体"/>
      <family val="3"/>
      <charset val="134"/>
      <scheme val="minor"/>
    </font>
    <font>
      <sz val="12"/>
      <name val="宋体"/>
      <family val="3"/>
      <charset val="134"/>
      <scheme val="minor"/>
    </font>
    <font>
      <sz val="11"/>
      <color indexed="12"/>
      <name val="Arial"/>
      <family val="2"/>
    </font>
    <font>
      <b/>
      <u/>
      <sz val="10"/>
      <color indexed="16"/>
      <name val="Arial"/>
      <family val="2"/>
    </font>
    <font>
      <sz val="8"/>
      <name val="Arial"/>
      <family val="2"/>
    </font>
    <font>
      <b/>
      <sz val="8"/>
      <name val="Arial"/>
      <family val="2"/>
    </font>
    <font>
      <sz val="10"/>
      <color indexed="17"/>
      <name val="Arial"/>
      <family val="2"/>
    </font>
    <font>
      <sz val="8"/>
      <color indexed="10"/>
      <name val="Arial"/>
      <family val="2"/>
    </font>
    <font>
      <sz val="6"/>
      <name val="Arial"/>
      <family val="2"/>
    </font>
    <font>
      <sz val="11"/>
      <color indexed="20"/>
      <name val="宋体"/>
      <family val="3"/>
      <charset val="134"/>
    </font>
    <font>
      <sz val="11"/>
      <color indexed="17"/>
      <name val="宋体"/>
      <family val="3"/>
      <charset val="134"/>
    </font>
    <font>
      <u/>
      <sz val="12"/>
      <color indexed="20"/>
      <name val="宋体"/>
      <family val="3"/>
      <charset val="134"/>
    </font>
    <font>
      <b/>
      <sz val="10"/>
      <name val="Times New Roman"/>
      <family val="1"/>
    </font>
    <font>
      <b/>
      <sz val="11"/>
      <name val="Times New Roman"/>
      <family val="1"/>
    </font>
    <font>
      <b/>
      <sz val="14"/>
      <name val="宋体"/>
      <family val="3"/>
      <charset val="134"/>
    </font>
    <font>
      <sz val="10"/>
      <color rgb="FF00B0F0"/>
      <name val="宋体"/>
      <family val="3"/>
      <charset val="134"/>
    </font>
    <font>
      <b/>
      <sz val="16"/>
      <color rgb="FF00B0F0"/>
      <name val="宋体"/>
      <family val="3"/>
      <charset val="134"/>
    </font>
    <font>
      <b/>
      <i/>
      <sz val="10"/>
      <name val="Arial"/>
      <family val="2"/>
    </font>
    <font>
      <b/>
      <i/>
      <sz val="10"/>
      <name val="Times New Roman"/>
      <family val="1"/>
    </font>
    <font>
      <sz val="10"/>
      <color indexed="8"/>
      <name val="宋体"/>
      <family val="3"/>
      <charset val="134"/>
      <scheme val="minor"/>
    </font>
    <font>
      <b/>
      <i/>
      <sz val="10"/>
      <name val="宋体"/>
      <family val="3"/>
      <charset val="134"/>
      <scheme val="minor"/>
    </font>
    <font>
      <sz val="10"/>
      <color theme="8" tint="0.39997558519241921"/>
      <name val="宋体"/>
      <family val="3"/>
      <charset val="134"/>
    </font>
    <font>
      <sz val="11"/>
      <color indexed="12"/>
      <name val="宋体"/>
      <family val="3"/>
      <charset val="134"/>
    </font>
    <font>
      <b/>
      <sz val="8"/>
      <name val="宋体"/>
      <family val="3"/>
      <charset val="134"/>
    </font>
    <font>
      <sz val="8"/>
      <name val="宋体"/>
      <family val="3"/>
      <charset val="134"/>
    </font>
  </fonts>
  <fills count="1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indexed="26"/>
        <bgColor indexed="64"/>
      </patternFill>
    </fill>
    <fill>
      <patternFill patternType="solid">
        <fgColor indexed="45"/>
      </patternFill>
    </fill>
    <fill>
      <patternFill patternType="solid">
        <fgColor indexed="42"/>
      </patternFill>
    </fill>
    <fill>
      <patternFill patternType="solid">
        <fgColor theme="9" tint="-0.249977111117893"/>
        <bgColor indexed="64"/>
      </patternFill>
    </fill>
    <fill>
      <patternFill patternType="solid">
        <fgColor rgb="FF99FF99"/>
        <bgColor indexed="64"/>
      </patternFill>
    </fill>
    <fill>
      <patternFill patternType="solid">
        <fgColor rgb="FF92D050"/>
        <bgColor indexed="64"/>
      </patternFill>
    </fill>
    <fill>
      <patternFill patternType="solid">
        <fgColor rgb="FF00FFF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indexed="43"/>
        <bgColor indexed="64"/>
      </patternFill>
    </fill>
    <fill>
      <patternFill patternType="solid">
        <fgColor rgb="FFCCFFCC"/>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top style="thin">
        <color indexed="9"/>
      </top>
      <bottom/>
      <diagonal/>
    </border>
    <border>
      <left/>
      <right style="thin">
        <color indexed="9"/>
      </right>
      <top style="thin">
        <color indexed="9"/>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n">
        <color indexed="64"/>
      </left>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bottom/>
      <diagonal/>
    </border>
    <border>
      <left style="thick">
        <color indexed="64"/>
      </left>
      <right/>
      <top style="thick">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top/>
      <bottom style="thick">
        <color indexed="64"/>
      </bottom>
      <diagonal/>
    </border>
    <border>
      <left/>
      <right style="thin">
        <color indexed="64"/>
      </right>
      <top/>
      <bottom/>
      <diagonal/>
    </border>
    <border>
      <left style="thin">
        <color indexed="64"/>
      </left>
      <right/>
      <top/>
      <bottom/>
      <diagonal/>
    </border>
    <border>
      <left/>
      <right style="thick">
        <color indexed="64"/>
      </right>
      <top style="thick">
        <color indexed="64"/>
      </top>
      <bottom style="thin">
        <color indexed="64"/>
      </bottom>
      <diagonal/>
    </border>
    <border>
      <left/>
      <right style="thin">
        <color indexed="64"/>
      </right>
      <top style="thin">
        <color indexed="64"/>
      </top>
      <bottom style="thick">
        <color indexed="64"/>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medium">
        <color indexed="64"/>
      </right>
      <top/>
      <bottom style="thin">
        <color indexed="64"/>
      </bottom>
      <diagonal/>
    </border>
  </borders>
  <cellStyleXfs count="173">
    <xf numFmtId="0" fontId="0" fillId="0" borderId="0"/>
    <xf numFmtId="0" fontId="4" fillId="0" borderId="0" applyNumberFormat="0" applyFill="0" applyBorder="0" applyAlignment="0" applyProtection="0">
      <alignment vertical="top"/>
      <protection locked="0"/>
    </xf>
    <xf numFmtId="0" fontId="9" fillId="0" borderId="0"/>
    <xf numFmtId="0" fontId="1" fillId="0" borderId="0"/>
    <xf numFmtId="0" fontId="1" fillId="0" borderId="0"/>
    <xf numFmtId="0" fontId="15" fillId="0" borderId="0"/>
    <xf numFmtId="9" fontId="1" fillId="0" borderId="0" applyFont="0" applyFill="0" applyBorder="0" applyAlignment="0" applyProtection="0"/>
    <xf numFmtId="0" fontId="25" fillId="0" borderId="0">
      <alignment vertical="center"/>
    </xf>
    <xf numFmtId="0" fontId="27" fillId="0" borderId="0" applyNumberFormat="0" applyFill="0" applyBorder="0" applyAlignment="0" applyProtection="0">
      <alignment vertical="top"/>
      <protection locked="0"/>
    </xf>
    <xf numFmtId="43" fontId="25" fillId="0" borderId="0" applyFont="0" applyFill="0" applyBorder="0" applyAlignment="0" applyProtection="0">
      <alignment vertical="center"/>
    </xf>
    <xf numFmtId="9" fontId="25" fillId="0" borderId="0" applyFont="0" applyFill="0" applyBorder="0" applyAlignment="0" applyProtection="0">
      <alignment vertical="center"/>
    </xf>
    <xf numFmtId="0" fontId="32" fillId="0" borderId="0"/>
    <xf numFmtId="0" fontId="1" fillId="0" borderId="0"/>
    <xf numFmtId="43" fontId="1" fillId="0" borderId="0" applyFont="0" applyFill="0" applyBorder="0" applyAlignment="0" applyProtection="0">
      <alignment vertical="center"/>
    </xf>
    <xf numFmtId="0" fontId="32" fillId="0" borderId="0"/>
    <xf numFmtId="43" fontId="1" fillId="0" borderId="0" applyFont="0" applyFill="0" applyBorder="0" applyAlignment="0" applyProtection="0">
      <alignment vertical="center"/>
    </xf>
    <xf numFmtId="0" fontId="32" fillId="0" borderId="0"/>
    <xf numFmtId="0" fontId="14" fillId="0" borderId="0">
      <alignment vertical="top"/>
    </xf>
    <xf numFmtId="0" fontId="32" fillId="0" borderId="0"/>
    <xf numFmtId="0" fontId="14" fillId="0" borderId="0">
      <alignment vertical="top"/>
    </xf>
    <xf numFmtId="0" fontId="14" fillId="0" borderId="0">
      <alignment vertical="top"/>
    </xf>
    <xf numFmtId="0" fontId="32" fillId="0" borderId="0"/>
    <xf numFmtId="0" fontId="1" fillId="0" borderId="0"/>
    <xf numFmtId="0" fontId="36" fillId="0" borderId="0">
      <alignment horizontal="right"/>
    </xf>
    <xf numFmtId="179" fontId="13" fillId="0" borderId="0" applyFont="0" applyFill="0" applyBorder="0" applyAlignment="0" applyProtection="0"/>
    <xf numFmtId="0" fontId="37" fillId="0" borderId="0"/>
    <xf numFmtId="184" fontId="38" fillId="5" borderId="0" applyFont="0" applyFill="0" applyBorder="0" applyAlignment="0" applyProtection="0"/>
    <xf numFmtId="185" fontId="39" fillId="0" borderId="6"/>
    <xf numFmtId="186" fontId="38" fillId="0" borderId="0" applyFill="0" applyBorder="0">
      <alignment horizontal="right"/>
    </xf>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37" fontId="38" fillId="5" borderId="30" applyNumberFormat="0" applyFont="0" applyAlignment="0" applyProtection="0"/>
    <xf numFmtId="180" fontId="40" fillId="0" borderId="0"/>
    <xf numFmtId="178" fontId="13" fillId="0" borderId="0" applyFont="0" applyFill="0" applyBorder="0" applyAlignment="0" applyProtection="0"/>
    <xf numFmtId="0" fontId="13" fillId="0" borderId="0"/>
    <xf numFmtId="186" fontId="38" fillId="0" borderId="0"/>
    <xf numFmtId="187" fontId="38" fillId="0" borderId="0" applyFont="0" applyFill="0" applyBorder="0" applyAlignment="0" applyProtection="0"/>
    <xf numFmtId="10" fontId="13" fillId="0" borderId="0" applyFont="0" applyFill="0" applyBorder="0" applyAlignment="0" applyProtection="0"/>
    <xf numFmtId="188" fontId="14" fillId="0" borderId="0"/>
    <xf numFmtId="186" fontId="41" fillId="0" borderId="0" applyNumberFormat="0" applyFill="0" applyBorder="0" applyAlignment="0" applyProtection="0"/>
    <xf numFmtId="1" fontId="42"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43" fillId="6" borderId="0" applyNumberFormat="0" applyBorder="0" applyAlignment="0" applyProtection="0">
      <alignment vertical="center"/>
    </xf>
    <xf numFmtId="0" fontId="43" fillId="2" borderId="0" applyNumberFormat="0" applyBorder="0" applyAlignment="0" applyProtection="0">
      <alignment vertical="center"/>
    </xf>
    <xf numFmtId="0" fontId="1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 fillId="0" borderId="0" applyNumberFormat="0" applyFill="0" applyBorder="0" applyAlignment="0" applyProtection="0">
      <alignment vertical="top"/>
      <protection locked="0"/>
    </xf>
    <xf numFmtId="0" fontId="44" fillId="7" borderId="0" applyNumberFormat="0" applyBorder="0" applyAlignment="0" applyProtection="0">
      <alignment vertical="center"/>
    </xf>
    <xf numFmtId="0" fontId="44" fillId="3" borderId="0" applyNumberFormat="0" applyBorder="0" applyAlignment="0" applyProtection="0">
      <alignment vertical="center"/>
    </xf>
    <xf numFmtId="0" fontId="45" fillId="0" borderId="0" applyNumberFormat="0" applyFill="0" applyBorder="0" applyAlignment="0" applyProtection="0">
      <alignment vertical="top"/>
      <protection locked="0"/>
    </xf>
    <xf numFmtId="176" fontId="1" fillId="0" borderId="0" applyFont="0" applyFill="0" applyBorder="0" applyAlignment="0" applyProtection="0">
      <alignment vertical="center"/>
    </xf>
    <xf numFmtId="189" fontId="15" fillId="0" borderId="0" applyFont="0" applyFill="0" applyBorder="0" applyAlignment="0" applyProtection="0"/>
    <xf numFmtId="179" fontId="15" fillId="0" borderId="0" applyFont="0" applyFill="0" applyBorder="0" applyAlignment="0" applyProtection="0"/>
    <xf numFmtId="190"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5" fillId="0" borderId="0"/>
    <xf numFmtId="0" fontId="15" fillId="0" borderId="0"/>
    <xf numFmtId="0" fontId="1" fillId="0" borderId="0"/>
    <xf numFmtId="0" fontId="5" fillId="0" borderId="0" applyNumberFormat="0" applyFill="0" applyBorder="0" applyAlignment="0" applyProtection="0">
      <alignment vertical="center"/>
    </xf>
    <xf numFmtId="0" fontId="1" fillId="0" borderId="0"/>
    <xf numFmtId="9" fontId="1" fillId="0" borderId="0" applyFont="0" applyFill="0" applyBorder="0" applyAlignment="0" applyProtection="0">
      <alignment vertical="center"/>
    </xf>
  </cellStyleXfs>
  <cellXfs count="720">
    <xf numFmtId="0" fontId="0" fillId="0" borderId="0" xfId="0"/>
    <xf numFmtId="49" fontId="6" fillId="0" borderId="1" xfId="0" applyNumberFormat="1" applyFont="1" applyBorder="1" applyAlignment="1" applyProtection="1">
      <alignment horizontal="left" vertical="center"/>
      <protection locked="0" hidden="1"/>
    </xf>
    <xf numFmtId="178" fontId="10" fillId="0" borderId="1" xfId="2" applyNumberFormat="1" applyFont="1" applyFill="1" applyBorder="1" applyAlignment="1">
      <alignment horizontal="left" vertical="center" wrapText="1"/>
    </xf>
    <xf numFmtId="4" fontId="19" fillId="0" borderId="0" xfId="0" applyNumberFormat="1" applyFont="1" applyFill="1" applyBorder="1" applyAlignment="1" applyProtection="1">
      <alignment horizontal="left"/>
    </xf>
    <xf numFmtId="4" fontId="19" fillId="0" borderId="0" xfId="0" applyNumberFormat="1" applyFont="1" applyFill="1" applyBorder="1" applyAlignment="1" applyProtection="1"/>
    <xf numFmtId="4" fontId="19" fillId="0" borderId="0" xfId="0" applyNumberFormat="1" applyFont="1" applyFill="1" applyBorder="1" applyProtection="1"/>
    <xf numFmtId="0" fontId="26" fillId="0" borderId="0" xfId="7" applyFont="1" applyAlignment="1">
      <alignment horizontal="center" vertical="center"/>
    </xf>
    <xf numFmtId="0" fontId="28" fillId="0" borderId="0" xfId="8" applyFont="1" applyAlignment="1" applyProtection="1">
      <alignment vertical="center"/>
    </xf>
    <xf numFmtId="0" fontId="26" fillId="0" borderId="0" xfId="7" applyFont="1">
      <alignment vertical="center"/>
    </xf>
    <xf numFmtId="43" fontId="26" fillId="0" borderId="0" xfId="7" applyNumberFormat="1" applyFont="1" applyAlignment="1">
      <alignment horizontal="center" vertical="center"/>
    </xf>
    <xf numFmtId="181" fontId="26" fillId="0" borderId="0" xfId="7" applyNumberFormat="1" applyFont="1">
      <alignment vertical="center"/>
    </xf>
    <xf numFmtId="9" fontId="26" fillId="0" borderId="0" xfId="10" applyFont="1">
      <alignment vertical="center"/>
    </xf>
    <xf numFmtId="41" fontId="26" fillId="0" borderId="0" xfId="7" applyNumberFormat="1" applyFont="1">
      <alignment vertical="center"/>
    </xf>
    <xf numFmtId="43" fontId="26" fillId="0" borderId="0" xfId="9" applyNumberFormat="1" applyFont="1">
      <alignment vertical="center"/>
    </xf>
    <xf numFmtId="43" fontId="26" fillId="0" borderId="0" xfId="7" applyNumberFormat="1" applyFont="1">
      <alignment vertical="center"/>
    </xf>
    <xf numFmtId="0" fontId="31" fillId="0" borderId="0" xfId="7" applyFont="1">
      <alignment vertical="center"/>
    </xf>
    <xf numFmtId="182" fontId="33" fillId="3" borderId="8" xfId="11" applyNumberFormat="1" applyFont="1" applyFill="1" applyBorder="1" applyAlignment="1">
      <alignment vertical="center" wrapText="1"/>
    </xf>
    <xf numFmtId="182" fontId="33" fillId="3" borderId="9" xfId="11" applyNumberFormat="1" applyFont="1" applyFill="1" applyBorder="1" applyAlignment="1">
      <alignment vertical="center" wrapText="1"/>
    </xf>
    <xf numFmtId="182" fontId="33" fillId="3" borderId="0" xfId="11" applyNumberFormat="1" applyFont="1" applyFill="1" applyBorder="1" applyAlignment="1">
      <alignment vertical="center" wrapText="1"/>
    </xf>
    <xf numFmtId="0" fontId="1" fillId="0" borderId="0" xfId="4" applyFont="1" applyAlignment="1">
      <alignment vertical="center"/>
    </xf>
    <xf numFmtId="43" fontId="1" fillId="0" borderId="0" xfId="4" applyNumberFormat="1" applyFont="1" applyAlignment="1">
      <alignment vertical="center"/>
    </xf>
    <xf numFmtId="181" fontId="1" fillId="0" borderId="0" xfId="4" applyNumberFormat="1" applyFont="1" applyAlignment="1">
      <alignment vertical="center"/>
    </xf>
    <xf numFmtId="181" fontId="1" fillId="0" borderId="0" xfId="6" applyNumberFormat="1" applyFont="1" applyAlignment="1">
      <alignment vertical="center"/>
    </xf>
    <xf numFmtId="9" fontId="1" fillId="0" borderId="0" xfId="10" applyFont="1" applyAlignment="1">
      <alignment vertical="center"/>
    </xf>
    <xf numFmtId="0" fontId="5" fillId="0" borderId="0" xfId="4" applyFont="1" applyBorder="1" applyAlignment="1">
      <alignment vertical="center"/>
    </xf>
    <xf numFmtId="0" fontId="34" fillId="0" borderId="0" xfId="7" applyFont="1" applyAlignment="1">
      <alignment vertical="center" wrapText="1"/>
    </xf>
    <xf numFmtId="0" fontId="34" fillId="4" borderId="0" xfId="7" applyFont="1" applyFill="1" applyAlignment="1">
      <alignment horizontal="center" vertical="center" wrapText="1"/>
    </xf>
    <xf numFmtId="0" fontId="31" fillId="0" borderId="16" xfId="7" applyFont="1" applyBorder="1" applyAlignment="1">
      <alignment horizontal="center" vertical="center"/>
    </xf>
    <xf numFmtId="0" fontId="1" fillId="0" borderId="1" xfId="7" applyFont="1" applyBorder="1" applyAlignment="1">
      <alignment horizontal="center" vertical="center"/>
    </xf>
    <xf numFmtId="43" fontId="31" fillId="0" borderId="1" xfId="7" applyNumberFormat="1" applyFont="1" applyBorder="1" applyAlignment="1">
      <alignment horizontal="center" vertical="center"/>
    </xf>
    <xf numFmtId="43" fontId="1" fillId="3" borderId="1" xfId="13" applyNumberFormat="1" applyFont="1" applyFill="1" applyBorder="1">
      <alignment vertical="center"/>
    </xf>
    <xf numFmtId="43" fontId="1" fillId="3" borderId="19" xfId="13" applyNumberFormat="1" applyFont="1" applyFill="1" applyBorder="1">
      <alignment vertical="center"/>
    </xf>
    <xf numFmtId="181" fontId="31" fillId="0" borderId="1" xfId="7" applyNumberFormat="1" applyFont="1" applyBorder="1" applyAlignment="1">
      <alignment horizontal="center" vertical="center"/>
    </xf>
    <xf numFmtId="181" fontId="1" fillId="3" borderId="1" xfId="13" applyNumberFormat="1" applyFont="1" applyFill="1" applyBorder="1">
      <alignment vertical="center"/>
    </xf>
    <xf numFmtId="9" fontId="1" fillId="0" borderId="1" xfId="10" applyFont="1" applyBorder="1" applyAlignment="1">
      <alignment horizontal="center" vertical="center"/>
    </xf>
    <xf numFmtId="9" fontId="31" fillId="0" borderId="1" xfId="10" applyFont="1" applyBorder="1">
      <alignment vertical="center"/>
    </xf>
    <xf numFmtId="181" fontId="31" fillId="0" borderId="1" xfId="7" applyNumberFormat="1" applyFont="1" applyBorder="1">
      <alignment vertical="center"/>
    </xf>
    <xf numFmtId="9" fontId="1" fillId="3" borderId="1" xfId="10" applyFont="1" applyFill="1" applyBorder="1">
      <alignment vertical="center"/>
    </xf>
    <xf numFmtId="43" fontId="31" fillId="0" borderId="1" xfId="9" applyNumberFormat="1" applyFont="1" applyBorder="1" applyAlignment="1">
      <alignment horizontal="center" vertical="center"/>
    </xf>
    <xf numFmtId="0" fontId="31" fillId="0" borderId="3" xfId="7" applyFont="1" applyBorder="1" applyAlignment="1">
      <alignment vertical="center"/>
    </xf>
    <xf numFmtId="43" fontId="1" fillId="0" borderId="1" xfId="9" applyNumberFormat="1" applyFont="1" applyBorder="1" applyAlignment="1">
      <alignment horizontal="center" vertical="center"/>
    </xf>
    <xf numFmtId="183" fontId="1" fillId="0" borderId="1" xfId="9" applyNumberFormat="1" applyFont="1" applyBorder="1" applyAlignment="1">
      <alignment horizontal="center" vertical="center"/>
    </xf>
    <xf numFmtId="183" fontId="1" fillId="4" borderId="1" xfId="9" applyNumberFormat="1" applyFont="1" applyFill="1" applyBorder="1" applyAlignment="1">
      <alignment horizontal="center" vertical="center"/>
    </xf>
    <xf numFmtId="0" fontId="31" fillId="4" borderId="3" xfId="7" applyFont="1" applyFill="1" applyBorder="1" applyAlignment="1">
      <alignment vertical="center"/>
    </xf>
    <xf numFmtId="0" fontId="31" fillId="4" borderId="0" xfId="7" applyFont="1" applyFill="1">
      <alignment vertical="center"/>
    </xf>
    <xf numFmtId="183" fontId="1" fillId="4" borderId="1" xfId="9" applyNumberFormat="1" applyFont="1" applyFill="1" applyBorder="1" applyAlignment="1">
      <alignment vertical="center"/>
    </xf>
    <xf numFmtId="183" fontId="31" fillId="0" borderId="16" xfId="9" applyNumberFormat="1" applyFont="1" applyBorder="1" applyAlignment="1">
      <alignment horizontal="center" vertical="center"/>
    </xf>
    <xf numFmtId="183" fontId="5" fillId="4" borderId="1" xfId="9" applyNumberFormat="1" applyFont="1" applyFill="1" applyBorder="1" applyAlignment="1">
      <alignment vertical="center"/>
    </xf>
    <xf numFmtId="0" fontId="34" fillId="4" borderId="0" xfId="7" applyFont="1" applyFill="1">
      <alignment vertical="center"/>
    </xf>
    <xf numFmtId="41" fontId="1" fillId="3" borderId="1" xfId="9" applyNumberFormat="1" applyFont="1" applyFill="1" applyBorder="1">
      <alignment vertical="center"/>
    </xf>
    <xf numFmtId="41" fontId="1" fillId="3" borderId="19" xfId="13" applyNumberFormat="1" applyFont="1" applyFill="1" applyBorder="1">
      <alignment vertical="center"/>
    </xf>
    <xf numFmtId="41" fontId="31" fillId="4" borderId="3" xfId="7" applyNumberFormat="1" applyFont="1" applyFill="1" applyBorder="1" applyAlignment="1">
      <alignment vertical="center"/>
    </xf>
    <xf numFmtId="41" fontId="31" fillId="4" borderId="0" xfId="7" applyNumberFormat="1" applyFont="1" applyFill="1">
      <alignment vertical="center"/>
    </xf>
    <xf numFmtId="181" fontId="1" fillId="4" borderId="1" xfId="9" applyNumberFormat="1" applyFont="1" applyFill="1" applyBorder="1" applyAlignment="1">
      <alignment horizontal="center" vertical="center"/>
    </xf>
    <xf numFmtId="41" fontId="31" fillId="4" borderId="3" xfId="7" applyNumberFormat="1" applyFont="1" applyFill="1" applyBorder="1" applyAlignment="1">
      <alignment horizontal="center" vertical="center"/>
    </xf>
    <xf numFmtId="41" fontId="31" fillId="4" borderId="0" xfId="7" applyNumberFormat="1" applyFont="1" applyFill="1" applyAlignment="1">
      <alignment horizontal="center" vertical="center"/>
    </xf>
    <xf numFmtId="9" fontId="1" fillId="3" borderId="4" xfId="10" applyFont="1" applyFill="1" applyBorder="1" applyAlignment="1">
      <alignment horizontal="center" vertical="center"/>
    </xf>
    <xf numFmtId="9" fontId="31" fillId="4" borderId="5" xfId="10" applyFont="1" applyFill="1" applyBorder="1" applyAlignment="1">
      <alignment horizontal="center" vertical="center"/>
    </xf>
    <xf numFmtId="9" fontId="31" fillId="4" borderId="0" xfId="10" applyFont="1" applyFill="1" applyAlignment="1">
      <alignment horizontal="center" vertical="center"/>
    </xf>
    <xf numFmtId="0" fontId="5" fillId="0" borderId="0" xfId="4" applyFont="1" applyAlignment="1">
      <alignment horizontal="left" vertical="center"/>
    </xf>
    <xf numFmtId="0" fontId="31" fillId="4" borderId="0" xfId="7" applyFont="1" applyFill="1" applyBorder="1" applyAlignment="1">
      <alignment horizontal="center" vertical="center"/>
    </xf>
    <xf numFmtId="43" fontId="31" fillId="4" borderId="0" xfId="7" applyNumberFormat="1" applyFont="1" applyFill="1" applyBorder="1" applyAlignment="1">
      <alignment horizontal="center" vertical="center"/>
    </xf>
    <xf numFmtId="181" fontId="31" fillId="4" borderId="0" xfId="7" applyNumberFormat="1" applyFont="1" applyFill="1" applyBorder="1">
      <alignment vertical="center"/>
    </xf>
    <xf numFmtId="9" fontId="31" fillId="4" borderId="0" xfId="10" applyFont="1" applyFill="1" applyBorder="1">
      <alignment vertical="center"/>
    </xf>
    <xf numFmtId="41" fontId="31" fillId="4" borderId="0" xfId="7" applyNumberFormat="1" applyFont="1" applyFill="1" applyBorder="1">
      <alignment vertical="center"/>
    </xf>
    <xf numFmtId="43" fontId="31" fillId="4" borderId="0" xfId="9" applyNumberFormat="1" applyFont="1" applyFill="1" applyBorder="1">
      <alignment vertical="center"/>
    </xf>
    <xf numFmtId="43" fontId="31" fillId="4" borderId="0" xfId="7" applyNumberFormat="1" applyFont="1" applyFill="1" applyBorder="1">
      <alignment vertical="center"/>
    </xf>
    <xf numFmtId="0" fontId="31" fillId="4" borderId="0" xfId="7" applyFont="1" applyFill="1" applyBorder="1" applyAlignment="1">
      <alignment vertical="center"/>
    </xf>
    <xf numFmtId="43" fontId="31" fillId="4" borderId="0" xfId="7" applyNumberFormat="1" applyFont="1" applyFill="1" applyBorder="1" applyAlignment="1">
      <alignment vertical="center"/>
    </xf>
    <xf numFmtId="181" fontId="31" fillId="4" borderId="0" xfId="7" applyNumberFormat="1" applyFont="1" applyFill="1" applyBorder="1" applyAlignment="1">
      <alignment vertical="center"/>
    </xf>
    <xf numFmtId="9" fontId="31" fillId="4" borderId="0" xfId="10" applyFont="1" applyFill="1" applyBorder="1" applyAlignment="1">
      <alignment vertical="center"/>
    </xf>
    <xf numFmtId="41" fontId="31" fillId="4" borderId="0" xfId="7" applyNumberFormat="1" applyFont="1" applyFill="1" applyBorder="1" applyAlignment="1">
      <alignment vertical="center"/>
    </xf>
    <xf numFmtId="43" fontId="31" fillId="4" borderId="0" xfId="9" applyNumberFormat="1" applyFont="1" applyFill="1" applyBorder="1" applyAlignment="1">
      <alignment vertical="center"/>
    </xf>
    <xf numFmtId="181" fontId="5" fillId="4" borderId="0" xfId="13" applyNumberFormat="1" applyFont="1" applyFill="1" applyBorder="1" applyAlignment="1">
      <alignment vertical="center"/>
    </xf>
    <xf numFmtId="0" fontId="31" fillId="0" borderId="0" xfId="7" applyFont="1" applyAlignment="1">
      <alignment vertical="center"/>
    </xf>
    <xf numFmtId="43" fontId="31" fillId="0" borderId="0" xfId="7" applyNumberFormat="1" applyFont="1" applyAlignment="1">
      <alignment vertical="center"/>
    </xf>
    <xf numFmtId="181" fontId="31" fillId="0" borderId="0" xfId="7" applyNumberFormat="1" applyFont="1" applyAlignment="1">
      <alignment vertical="center"/>
    </xf>
    <xf numFmtId="9" fontId="31" fillId="0" borderId="0" xfId="10" applyFont="1" applyAlignment="1">
      <alignment vertical="center"/>
    </xf>
    <xf numFmtId="41" fontId="31" fillId="0" borderId="0" xfId="7" applyNumberFormat="1" applyFont="1" applyAlignment="1">
      <alignment vertical="center"/>
    </xf>
    <xf numFmtId="43" fontId="31" fillId="0" borderId="0" xfId="9" applyNumberFormat="1" applyFont="1" applyAlignment="1">
      <alignment vertical="center"/>
    </xf>
    <xf numFmtId="0" fontId="1" fillId="4" borderId="29" xfId="14" applyFont="1" applyFill="1" applyBorder="1" applyAlignment="1">
      <alignment vertical="center"/>
    </xf>
    <xf numFmtId="43" fontId="1" fillId="4" borderId="29" xfId="14" applyNumberFormat="1" applyFont="1" applyFill="1" applyBorder="1" applyAlignment="1">
      <alignment vertical="center"/>
    </xf>
    <xf numFmtId="43" fontId="1" fillId="4" borderId="0" xfId="14" applyNumberFormat="1" applyFont="1" applyFill="1" applyBorder="1" applyAlignment="1">
      <alignment vertical="center"/>
    </xf>
    <xf numFmtId="181" fontId="1" fillId="4" borderId="0" xfId="14" applyNumberFormat="1" applyFont="1" applyFill="1" applyAlignment="1">
      <alignment vertical="center"/>
    </xf>
    <xf numFmtId="9" fontId="1" fillId="4" borderId="0" xfId="10" applyFont="1" applyFill="1" applyAlignment="1">
      <alignment vertical="center"/>
    </xf>
    <xf numFmtId="181" fontId="1" fillId="0" borderId="29" xfId="11" applyNumberFormat="1" applyFont="1" applyBorder="1" applyAlignment="1">
      <alignment vertical="center"/>
    </xf>
    <xf numFmtId="9" fontId="1" fillId="0" borderId="29" xfId="10" applyFont="1" applyBorder="1" applyAlignment="1">
      <alignment vertical="center"/>
    </xf>
    <xf numFmtId="41" fontId="1" fillId="0" borderId="0" xfId="11" applyNumberFormat="1" applyFont="1" applyAlignment="1">
      <alignment vertical="center"/>
    </xf>
    <xf numFmtId="43" fontId="1" fillId="0" borderId="0" xfId="11" applyNumberFormat="1" applyFont="1" applyAlignment="1">
      <alignment vertical="center"/>
    </xf>
    <xf numFmtId="181" fontId="1" fillId="0" borderId="0" xfId="11" applyNumberFormat="1" applyFont="1" applyAlignment="1">
      <alignment vertical="center"/>
    </xf>
    <xf numFmtId="0" fontId="1" fillId="0" borderId="0" xfId="11" applyFont="1" applyAlignment="1">
      <alignment vertical="center"/>
    </xf>
    <xf numFmtId="0" fontId="31" fillId="0" borderId="0" xfId="7" applyFont="1" applyAlignment="1">
      <alignment horizontal="center" vertical="center"/>
    </xf>
    <xf numFmtId="43" fontId="31" fillId="0" borderId="0" xfId="7" applyNumberFormat="1" applyFont="1" applyAlignment="1">
      <alignment horizontal="center" vertical="center"/>
    </xf>
    <xf numFmtId="181" fontId="31" fillId="0" borderId="0" xfId="7" applyNumberFormat="1" applyFont="1">
      <alignment vertical="center"/>
    </xf>
    <xf numFmtId="9" fontId="31" fillId="0" borderId="0" xfId="10" applyFont="1">
      <alignment vertical="center"/>
    </xf>
    <xf numFmtId="41" fontId="31" fillId="0" borderId="0" xfId="7" applyNumberFormat="1" applyFont="1">
      <alignment vertical="center"/>
    </xf>
    <xf numFmtId="43" fontId="31" fillId="0" borderId="0" xfId="9" applyNumberFormat="1" applyFont="1">
      <alignment vertical="center"/>
    </xf>
    <xf numFmtId="43" fontId="31" fillId="0" borderId="0" xfId="7" applyNumberFormat="1" applyFont="1">
      <alignment vertical="center"/>
    </xf>
    <xf numFmtId="181" fontId="0" fillId="0" borderId="0" xfId="4" applyNumberFormat="1" applyFont="1" applyAlignment="1">
      <alignment vertical="center"/>
    </xf>
    <xf numFmtId="0" fontId="0" fillId="0" borderId="1" xfId="7" applyFont="1" applyBorder="1" applyAlignment="1">
      <alignment horizontal="center" vertical="center"/>
    </xf>
    <xf numFmtId="0" fontId="1" fillId="3" borderId="0" xfId="10" applyNumberFormat="1" applyFont="1" applyFill="1" applyBorder="1" applyAlignment="1">
      <alignment horizontal="center" vertical="center"/>
    </xf>
    <xf numFmtId="43" fontId="26" fillId="8" borderId="0" xfId="7" applyNumberFormat="1" applyFont="1" applyFill="1" applyAlignment="1">
      <alignment horizontal="center" vertical="center"/>
    </xf>
    <xf numFmtId="43" fontId="1" fillId="8" borderId="0" xfId="4" applyNumberFormat="1" applyFont="1" applyFill="1" applyAlignment="1">
      <alignment vertical="center"/>
    </xf>
    <xf numFmtId="43" fontId="1" fillId="8" borderId="1" xfId="13" applyNumberFormat="1" applyFont="1" applyFill="1" applyBorder="1">
      <alignment vertical="center"/>
    </xf>
    <xf numFmtId="43" fontId="1" fillId="8" borderId="19" xfId="13" applyNumberFormat="1" applyFont="1" applyFill="1" applyBorder="1">
      <alignment vertical="center"/>
    </xf>
    <xf numFmtId="0" fontId="1" fillId="8" borderId="0" xfId="10" applyNumberFormat="1" applyFont="1" applyFill="1" applyBorder="1" applyAlignment="1">
      <alignment horizontal="center" vertical="center"/>
    </xf>
    <xf numFmtId="43" fontId="31" fillId="8" borderId="0" xfId="7" applyNumberFormat="1" applyFont="1" applyFill="1" applyBorder="1" applyAlignment="1">
      <alignment horizontal="center" vertical="center"/>
    </xf>
    <xf numFmtId="43" fontId="31" fillId="8" borderId="0" xfId="7" applyNumberFormat="1" applyFont="1" applyFill="1" applyBorder="1" applyAlignment="1">
      <alignment vertical="center"/>
    </xf>
    <xf numFmtId="43" fontId="31" fillId="8" borderId="0" xfId="7" applyNumberFormat="1" applyFont="1" applyFill="1" applyAlignment="1">
      <alignment vertical="center"/>
    </xf>
    <xf numFmtId="43" fontId="1" fillId="8" borderId="0" xfId="14" applyNumberFormat="1" applyFont="1" applyFill="1" applyBorder="1" applyAlignment="1">
      <alignment vertical="center"/>
    </xf>
    <xf numFmtId="43" fontId="31" fillId="8" borderId="0" xfId="7" applyNumberFormat="1" applyFont="1" applyFill="1" applyAlignment="1">
      <alignment horizontal="center" vertical="center"/>
    </xf>
    <xf numFmtId="0" fontId="31" fillId="0" borderId="0" xfId="7" applyFont="1" applyAlignment="1">
      <alignment horizontal="left" vertical="center"/>
    </xf>
    <xf numFmtId="183" fontId="26" fillId="0" borderId="0" xfId="7" applyNumberFormat="1" applyFont="1" applyAlignment="1">
      <alignment horizontal="center" vertical="center"/>
    </xf>
    <xf numFmtId="183" fontId="1" fillId="0" borderId="0" xfId="4" applyNumberFormat="1" applyFont="1" applyAlignment="1">
      <alignment vertical="center"/>
    </xf>
    <xf numFmtId="183" fontId="1" fillId="3" borderId="0" xfId="10" applyNumberFormat="1" applyFont="1" applyFill="1" applyBorder="1" applyAlignment="1">
      <alignment horizontal="center" vertical="center"/>
    </xf>
    <xf numFmtId="183" fontId="31" fillId="4" borderId="0" xfId="7" applyNumberFormat="1" applyFont="1" applyFill="1" applyBorder="1" applyAlignment="1">
      <alignment horizontal="center" vertical="center"/>
    </xf>
    <xf numFmtId="183" fontId="31" fillId="4" borderId="0" xfId="7" applyNumberFormat="1" applyFont="1" applyFill="1" applyBorder="1" applyAlignment="1">
      <alignment vertical="center"/>
    </xf>
    <xf numFmtId="183" fontId="31" fillId="0" borderId="0" xfId="7" applyNumberFormat="1" applyFont="1" applyAlignment="1">
      <alignment vertical="center"/>
    </xf>
    <xf numFmtId="183" fontId="1" fillId="4" borderId="0" xfId="14" applyNumberFormat="1" applyFont="1" applyFill="1" applyBorder="1" applyAlignment="1">
      <alignment vertical="center"/>
    </xf>
    <xf numFmtId="183" fontId="31" fillId="0" borderId="0" xfId="7" applyNumberFormat="1" applyFont="1" applyAlignment="1">
      <alignment horizontal="center" vertical="center"/>
    </xf>
    <xf numFmtId="9" fontId="31" fillId="0" borderId="1" xfId="7" applyNumberFormat="1" applyFont="1" applyBorder="1" applyAlignment="1">
      <alignment horizontal="center" vertical="center"/>
    </xf>
    <xf numFmtId="9" fontId="26" fillId="0" borderId="0" xfId="7" applyNumberFormat="1" applyFont="1" applyAlignment="1">
      <alignment horizontal="center" vertical="center"/>
    </xf>
    <xf numFmtId="9" fontId="1" fillId="0" borderId="0" xfId="4" applyNumberFormat="1" applyFont="1" applyAlignment="1">
      <alignment vertical="center"/>
    </xf>
    <xf numFmtId="9" fontId="1" fillId="3" borderId="1" xfId="13" applyNumberFormat="1" applyFont="1" applyFill="1" applyBorder="1">
      <alignment vertical="center"/>
    </xf>
    <xf numFmtId="9" fontId="1" fillId="3" borderId="1" xfId="9" applyNumberFormat="1" applyFont="1" applyFill="1" applyBorder="1">
      <alignment vertical="center"/>
    </xf>
    <xf numFmtId="9" fontId="31" fillId="4" borderId="0" xfId="7" applyNumberFormat="1" applyFont="1" applyFill="1" applyBorder="1" applyAlignment="1">
      <alignment horizontal="center" vertical="center"/>
    </xf>
    <xf numFmtId="9" fontId="31" fillId="4" borderId="0" xfId="7" applyNumberFormat="1" applyFont="1" applyFill="1" applyBorder="1" applyAlignment="1">
      <alignment vertical="center"/>
    </xf>
    <xf numFmtId="9" fontId="31" fillId="0" borderId="0" xfId="7" applyNumberFormat="1" applyFont="1" applyAlignment="1">
      <alignment vertical="center"/>
    </xf>
    <xf numFmtId="9" fontId="1" fillId="4" borderId="0" xfId="14" applyNumberFormat="1" applyFont="1" applyFill="1" applyBorder="1" applyAlignment="1">
      <alignment vertical="center"/>
    </xf>
    <xf numFmtId="9" fontId="31" fillId="0" borderId="0" xfId="7" applyNumberFormat="1" applyFont="1" applyAlignment="1">
      <alignment horizontal="center" vertical="center"/>
    </xf>
    <xf numFmtId="193" fontId="26" fillId="0" borderId="0" xfId="7" applyNumberFormat="1" applyFont="1" applyAlignment="1">
      <alignment horizontal="center" vertical="center"/>
    </xf>
    <xf numFmtId="193" fontId="1" fillId="0" borderId="0" xfId="4" applyNumberFormat="1" applyFont="1" applyAlignment="1">
      <alignment vertical="center"/>
    </xf>
    <xf numFmtId="193" fontId="31" fillId="0" borderId="1" xfId="7" applyNumberFormat="1" applyFont="1" applyBorder="1" applyAlignment="1">
      <alignment horizontal="center" vertical="center"/>
    </xf>
    <xf numFmtId="193" fontId="1" fillId="3" borderId="1" xfId="13" applyNumberFormat="1" applyFont="1" applyFill="1" applyBorder="1">
      <alignment vertical="center"/>
    </xf>
    <xf numFmtId="193" fontId="1" fillId="3" borderId="1" xfId="9" applyNumberFormat="1" applyFont="1" applyFill="1" applyBorder="1">
      <alignment vertical="center"/>
    </xf>
    <xf numFmtId="193" fontId="31" fillId="4" borderId="0" xfId="7" applyNumberFormat="1" applyFont="1" applyFill="1" applyBorder="1" applyAlignment="1">
      <alignment horizontal="center" vertical="center"/>
    </xf>
    <xf numFmtId="193" fontId="31" fillId="4" borderId="0" xfId="7" applyNumberFormat="1" applyFont="1" applyFill="1" applyBorder="1" applyAlignment="1">
      <alignment vertical="center"/>
    </xf>
    <xf numFmtId="193" fontId="31" fillId="0" borderId="0" xfId="7" applyNumberFormat="1" applyFont="1" applyAlignment="1">
      <alignment vertical="center"/>
    </xf>
    <xf numFmtId="193" fontId="1" fillId="4" borderId="0" xfId="14" applyNumberFormat="1" applyFont="1" applyFill="1" applyBorder="1" applyAlignment="1">
      <alignment vertical="center"/>
    </xf>
    <xf numFmtId="193" fontId="31" fillId="0" borderId="0" xfId="7" applyNumberFormat="1" applyFont="1" applyAlignment="1">
      <alignment horizontal="center" vertical="center"/>
    </xf>
    <xf numFmtId="183" fontId="31" fillId="9" borderId="1" xfId="7" applyNumberFormat="1" applyFont="1" applyFill="1" applyBorder="1" applyAlignment="1">
      <alignment horizontal="center" vertical="center"/>
    </xf>
    <xf numFmtId="181" fontId="29" fillId="0" borderId="0" xfId="7" applyNumberFormat="1" applyFont="1" applyFill="1">
      <alignment vertical="center"/>
    </xf>
    <xf numFmtId="181" fontId="5" fillId="0" borderId="0" xfId="4" applyNumberFormat="1" applyFont="1" applyFill="1" applyAlignment="1">
      <alignment vertical="center"/>
    </xf>
    <xf numFmtId="181" fontId="1" fillId="0" borderId="1" xfId="13" applyNumberFormat="1" applyFont="1" applyFill="1" applyBorder="1">
      <alignment vertical="center"/>
    </xf>
    <xf numFmtId="181" fontId="1" fillId="0" borderId="1" xfId="9" applyNumberFormat="1" applyFont="1" applyFill="1" applyBorder="1">
      <alignment vertical="center"/>
    </xf>
    <xf numFmtId="41" fontId="1" fillId="0" borderId="1" xfId="9" applyNumberFormat="1" applyFont="1" applyFill="1" applyBorder="1">
      <alignment vertical="center"/>
    </xf>
    <xf numFmtId="0" fontId="1" fillId="0" borderId="0" xfId="10" applyNumberFormat="1" applyFont="1" applyFill="1" applyBorder="1" applyAlignment="1">
      <alignment horizontal="center" vertical="center"/>
    </xf>
    <xf numFmtId="181" fontId="34" fillId="0" borderId="0" xfId="7" applyNumberFormat="1" applyFont="1" applyFill="1" applyBorder="1">
      <alignment vertical="center"/>
    </xf>
    <xf numFmtId="181" fontId="34" fillId="0" borderId="0" xfId="7" applyNumberFormat="1" applyFont="1" applyFill="1" applyBorder="1" applyAlignment="1">
      <alignment vertical="center"/>
    </xf>
    <xf numFmtId="181" fontId="34" fillId="0" borderId="0" xfId="7" applyNumberFormat="1" applyFont="1" applyFill="1" applyAlignment="1">
      <alignment vertical="center"/>
    </xf>
    <xf numFmtId="181" fontId="5" fillId="0" borderId="0" xfId="14" applyNumberFormat="1" applyFont="1" applyFill="1" applyBorder="1" applyAlignment="1">
      <alignment vertical="center"/>
    </xf>
    <xf numFmtId="181" fontId="34" fillId="0" borderId="0" xfId="7" applyNumberFormat="1" applyFont="1" applyFill="1">
      <alignment vertical="center"/>
    </xf>
    <xf numFmtId="0" fontId="35" fillId="4" borderId="0" xfId="10" applyNumberFormat="1" applyFont="1" applyFill="1" applyBorder="1" applyAlignment="1">
      <alignment horizontal="center" vertical="center"/>
    </xf>
    <xf numFmtId="0" fontId="35" fillId="4" borderId="0" xfId="7" applyNumberFormat="1" applyFont="1" applyFill="1" applyBorder="1" applyAlignment="1">
      <alignment horizontal="center" vertical="center"/>
    </xf>
    <xf numFmtId="193" fontId="35" fillId="4" borderId="0" xfId="7" applyNumberFormat="1" applyFont="1" applyFill="1" applyBorder="1" applyAlignment="1">
      <alignment horizontal="center" vertical="center"/>
    </xf>
    <xf numFmtId="9" fontId="35" fillId="4" borderId="0" xfId="7" applyNumberFormat="1" applyFont="1" applyFill="1" applyBorder="1" applyAlignment="1">
      <alignment horizontal="center" vertical="center"/>
    </xf>
    <xf numFmtId="0" fontId="35" fillId="4" borderId="0" xfId="10" applyNumberFormat="1" applyFont="1" applyFill="1" applyAlignment="1">
      <alignment horizontal="center" vertical="center"/>
    </xf>
    <xf numFmtId="0" fontId="31" fillId="9" borderId="0" xfId="7" applyFont="1" applyFill="1" applyBorder="1" applyAlignment="1">
      <alignment vertical="center"/>
    </xf>
    <xf numFmtId="43" fontId="31" fillId="9" borderId="0" xfId="7" applyNumberFormat="1" applyFont="1" applyFill="1" applyBorder="1" applyAlignment="1">
      <alignment vertical="center"/>
    </xf>
    <xf numFmtId="193" fontId="31" fillId="9" borderId="0" xfId="7" applyNumberFormat="1" applyFont="1" applyFill="1" applyBorder="1" applyAlignment="1">
      <alignment vertical="center"/>
    </xf>
    <xf numFmtId="9" fontId="31" fillId="9" borderId="0" xfId="7" applyNumberFormat="1" applyFont="1" applyFill="1" applyBorder="1" applyAlignment="1">
      <alignment vertical="center"/>
    </xf>
    <xf numFmtId="183" fontId="31" fillId="9" borderId="0" xfId="7" applyNumberFormat="1" applyFont="1" applyFill="1" applyBorder="1" applyAlignment="1">
      <alignment vertical="center"/>
    </xf>
    <xf numFmtId="181" fontId="34" fillId="9" borderId="0" xfId="7" applyNumberFormat="1" applyFont="1" applyFill="1" applyBorder="1" applyAlignment="1">
      <alignment vertical="center"/>
    </xf>
    <xf numFmtId="181" fontId="31" fillId="9" borderId="0" xfId="7" applyNumberFormat="1" applyFont="1" applyFill="1" applyBorder="1" applyAlignment="1">
      <alignment vertical="center"/>
    </xf>
    <xf numFmtId="9" fontId="31" fillId="9" borderId="0" xfId="10" applyFont="1" applyFill="1" applyBorder="1" applyAlignment="1">
      <alignment vertical="center"/>
    </xf>
    <xf numFmtId="41" fontId="31" fillId="9" borderId="0" xfId="7" applyNumberFormat="1" applyFont="1" applyFill="1" applyBorder="1" applyAlignment="1">
      <alignment vertical="center"/>
    </xf>
    <xf numFmtId="43" fontId="31" fillId="9" borderId="0" xfId="9" applyNumberFormat="1" applyFont="1" applyFill="1" applyBorder="1" applyAlignment="1">
      <alignment vertical="center"/>
    </xf>
    <xf numFmtId="0" fontId="31" fillId="9" borderId="0" xfId="7" applyFont="1" applyFill="1">
      <alignment vertical="center"/>
    </xf>
    <xf numFmtId="41" fontId="1" fillId="4" borderId="1" xfId="9" applyNumberFormat="1" applyFont="1" applyFill="1" applyBorder="1" applyAlignment="1">
      <alignment horizontal="center" vertical="center"/>
    </xf>
    <xf numFmtId="9" fontId="1" fillId="3" borderId="4" xfId="10" applyFont="1" applyFill="1" applyBorder="1" applyAlignment="1">
      <alignment horizontal="center" vertical="center"/>
    </xf>
    <xf numFmtId="41" fontId="1" fillId="4" borderId="1" xfId="9" applyNumberFormat="1" applyFont="1" applyFill="1" applyBorder="1" applyAlignment="1">
      <alignment horizontal="center" vertical="center"/>
    </xf>
    <xf numFmtId="9" fontId="1" fillId="3" borderId="4" xfId="10" applyFont="1" applyFill="1" applyBorder="1" applyAlignment="1">
      <alignment horizontal="center" vertical="center"/>
    </xf>
    <xf numFmtId="194" fontId="26" fillId="0" borderId="0" xfId="9" applyNumberFormat="1" applyFont="1">
      <alignment vertical="center"/>
    </xf>
    <xf numFmtId="194" fontId="1" fillId="0" borderId="0" xfId="4" applyNumberFormat="1" applyFont="1" applyAlignment="1">
      <alignment vertical="center"/>
    </xf>
    <xf numFmtId="194" fontId="1" fillId="0" borderId="1" xfId="9" applyNumberFormat="1" applyFont="1" applyBorder="1" applyAlignment="1">
      <alignment vertical="center"/>
    </xf>
    <xf numFmtId="194" fontId="1" fillId="0" borderId="1" xfId="9" applyNumberFormat="1" applyFont="1" applyBorder="1" applyAlignment="1">
      <alignment horizontal="center" vertical="center"/>
    </xf>
    <xf numFmtId="194" fontId="1" fillId="3" borderId="19" xfId="13" applyNumberFormat="1" applyFont="1" applyFill="1" applyBorder="1">
      <alignment vertical="center"/>
    </xf>
    <xf numFmtId="194" fontId="35" fillId="4" borderId="0" xfId="10" applyNumberFormat="1" applyFont="1" applyFill="1" applyBorder="1" applyAlignment="1">
      <alignment horizontal="center" vertical="center"/>
    </xf>
    <xf numFmtId="194" fontId="31" fillId="4" borderId="0" xfId="9" applyNumberFormat="1" applyFont="1" applyFill="1" applyBorder="1" applyAlignment="1">
      <alignment horizontal="center" vertical="center"/>
    </xf>
    <xf numFmtId="194" fontId="31" fillId="4" borderId="0" xfId="9" applyNumberFormat="1" applyFont="1" applyFill="1" applyBorder="1" applyAlignment="1">
      <alignment vertical="center"/>
    </xf>
    <xf numFmtId="194" fontId="31" fillId="0" borderId="0" xfId="9" applyNumberFormat="1" applyFont="1" applyAlignment="1">
      <alignment vertical="center"/>
    </xf>
    <xf numFmtId="194" fontId="31" fillId="0" borderId="0" xfId="9" applyNumberFormat="1" applyFont="1">
      <alignment vertical="center"/>
    </xf>
    <xf numFmtId="194" fontId="31" fillId="9" borderId="0" xfId="9" applyNumberFormat="1" applyFont="1" applyFill="1" applyBorder="1" applyAlignment="1">
      <alignment vertical="center"/>
    </xf>
    <xf numFmtId="194" fontId="1" fillId="4" borderId="29" xfId="15" applyNumberFormat="1" applyFont="1" applyFill="1" applyBorder="1" applyAlignment="1">
      <alignment vertical="center"/>
    </xf>
    <xf numFmtId="183" fontId="0" fillId="0" borderId="1" xfId="9" applyNumberFormat="1" applyFont="1" applyBorder="1" applyAlignment="1">
      <alignment horizontal="center" vertical="center"/>
    </xf>
    <xf numFmtId="0" fontId="19" fillId="0" borderId="0" xfId="0" applyFont="1" applyAlignment="1">
      <alignment vertical="center" wrapText="1"/>
    </xf>
    <xf numFmtId="0" fontId="49" fillId="0" borderId="0" xfId="0" applyFont="1" applyAlignment="1">
      <alignment vertical="center"/>
    </xf>
    <xf numFmtId="0" fontId="19" fillId="0" borderId="0" xfId="0" applyFont="1" applyAlignment="1">
      <alignment vertical="center"/>
    </xf>
    <xf numFmtId="9" fontId="19" fillId="0" borderId="0" xfId="0" applyNumberFormat="1" applyFont="1" applyAlignment="1">
      <alignment horizontal="center" vertical="center"/>
    </xf>
    <xf numFmtId="0" fontId="48" fillId="0" borderId="0" xfId="0" applyFont="1" applyAlignment="1">
      <alignment vertical="center"/>
    </xf>
    <xf numFmtId="0" fontId="19" fillId="0" borderId="0" xfId="0" applyFont="1" applyAlignment="1">
      <alignment horizontal="center" vertical="center"/>
    </xf>
    <xf numFmtId="0" fontId="19" fillId="0" borderId="1" xfId="0" applyFont="1" applyBorder="1" applyAlignment="1">
      <alignment vertical="center"/>
    </xf>
    <xf numFmtId="0" fontId="19" fillId="0" borderId="31" xfId="0" applyFont="1" applyBorder="1" applyAlignment="1">
      <alignment vertical="center"/>
    </xf>
    <xf numFmtId="0" fontId="19" fillId="0" borderId="35" xfId="0" applyFont="1" applyBorder="1" applyAlignment="1">
      <alignment vertical="center"/>
    </xf>
    <xf numFmtId="0" fontId="19" fillId="0" borderId="24" xfId="0" applyFont="1" applyBorder="1" applyAlignment="1">
      <alignment vertical="center"/>
    </xf>
    <xf numFmtId="0" fontId="19" fillId="0" borderId="3" xfId="0" applyFont="1" applyBorder="1" applyAlignment="1">
      <alignment vertical="center"/>
    </xf>
    <xf numFmtId="9" fontId="48" fillId="0" borderId="0" xfId="0" applyNumberFormat="1" applyFont="1" applyAlignment="1">
      <alignment horizontal="center" vertical="center"/>
    </xf>
    <xf numFmtId="9" fontId="19" fillId="0" borderId="24" xfId="0" applyNumberFormat="1" applyFont="1" applyBorder="1" applyAlignment="1">
      <alignment horizontal="center" vertical="center"/>
    </xf>
    <xf numFmtId="0" fontId="48" fillId="0" borderId="0" xfId="0" applyFont="1" applyAlignment="1">
      <alignment horizontal="center" vertical="center"/>
    </xf>
    <xf numFmtId="0" fontId="19" fillId="0" borderId="24" xfId="0" applyFont="1" applyBorder="1" applyAlignment="1">
      <alignment horizontal="center" vertical="center"/>
    </xf>
    <xf numFmtId="0" fontId="11" fillId="0" borderId="39" xfId="7" applyFont="1" applyBorder="1" applyAlignment="1">
      <alignment horizontal="center" vertical="center"/>
    </xf>
    <xf numFmtId="0" fontId="19" fillId="0" borderId="17" xfId="0" applyFont="1" applyBorder="1" applyAlignment="1">
      <alignment vertical="center"/>
    </xf>
    <xf numFmtId="0" fontId="19" fillId="0" borderId="18" xfId="0" applyFont="1" applyBorder="1" applyAlignment="1">
      <alignment vertical="center"/>
    </xf>
    <xf numFmtId="0" fontId="19" fillId="0" borderId="40" xfId="0" applyFont="1" applyBorder="1" applyAlignment="1">
      <alignment vertical="center"/>
    </xf>
    <xf numFmtId="0" fontId="19" fillId="0" borderId="31" xfId="0" applyFont="1" applyBorder="1" applyAlignment="1">
      <alignment horizontal="center" vertical="center"/>
    </xf>
    <xf numFmtId="9" fontId="19" fillId="0" borderId="31" xfId="0" applyNumberFormat="1" applyFont="1" applyBorder="1" applyAlignment="1">
      <alignment horizontal="center" vertical="center"/>
    </xf>
    <xf numFmtId="181" fontId="19" fillId="10" borderId="36" xfId="12" applyNumberFormat="1" applyFont="1" applyFill="1" applyBorder="1" applyAlignment="1">
      <alignment horizontal="center" vertical="center" wrapText="1"/>
    </xf>
    <xf numFmtId="9" fontId="19" fillId="10" borderId="37" xfId="10" applyNumberFormat="1" applyFont="1" applyFill="1" applyBorder="1" applyAlignment="1">
      <alignment horizontal="center" vertical="center" wrapText="1"/>
    </xf>
    <xf numFmtId="192" fontId="19" fillId="10" borderId="37" xfId="0" applyNumberFormat="1" applyFont="1" applyFill="1" applyBorder="1" applyAlignment="1">
      <alignment horizontal="center" vertical="center" wrapText="1"/>
    </xf>
    <xf numFmtId="0" fontId="19" fillId="10" borderId="38" xfId="0" applyFont="1" applyFill="1" applyBorder="1" applyAlignment="1">
      <alignment horizontal="center" vertical="center" wrapText="1"/>
    </xf>
    <xf numFmtId="0" fontId="19" fillId="10" borderId="37" xfId="0" applyFont="1" applyFill="1" applyBorder="1" applyAlignment="1">
      <alignment horizontal="center" vertical="center" wrapText="1"/>
    </xf>
    <xf numFmtId="41" fontId="1" fillId="4" borderId="1" xfId="9" applyNumberFormat="1" applyFont="1" applyFill="1" applyBorder="1" applyAlignment="1">
      <alignment horizontal="center" vertical="center"/>
    </xf>
    <xf numFmtId="9" fontId="1" fillId="3" borderId="4" xfId="10" applyFont="1" applyFill="1" applyBorder="1" applyAlignment="1">
      <alignment horizontal="center" vertical="center"/>
    </xf>
    <xf numFmtId="0" fontId="19" fillId="10" borderId="36" xfId="12" applyNumberFormat="1" applyFont="1" applyFill="1" applyBorder="1" applyAlignment="1">
      <alignment horizontal="center" vertical="center" wrapText="1"/>
    </xf>
    <xf numFmtId="43" fontId="31" fillId="9" borderId="1" xfId="9" applyNumberFormat="1" applyFont="1" applyFill="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8" xfId="0" applyFont="1" applyBorder="1" applyAlignment="1">
      <alignment vertical="center"/>
    </xf>
    <xf numFmtId="0" fontId="19" fillId="0" borderId="22" xfId="0" applyFont="1" applyBorder="1" applyAlignment="1">
      <alignment vertical="center"/>
    </xf>
    <xf numFmtId="0" fontId="19" fillId="10" borderId="42" xfId="0" applyFont="1" applyFill="1" applyBorder="1" applyAlignment="1">
      <alignment horizontal="center" vertical="center" wrapText="1"/>
    </xf>
    <xf numFmtId="0" fontId="19" fillId="0" borderId="45" xfId="0" applyFont="1" applyBorder="1" applyAlignment="1">
      <alignment vertical="center"/>
    </xf>
    <xf numFmtId="0" fontId="19" fillId="0" borderId="43" xfId="0" applyFont="1" applyBorder="1" applyAlignment="1">
      <alignment vertical="center"/>
    </xf>
    <xf numFmtId="43" fontId="31" fillId="0" borderId="1" xfId="9" applyNumberFormat="1" applyFont="1" applyFill="1" applyBorder="1" applyAlignment="1">
      <alignment horizontal="center" vertical="center"/>
    </xf>
    <xf numFmtId="0" fontId="19" fillId="0" borderId="47" xfId="0" applyFont="1" applyBorder="1" applyAlignment="1">
      <alignment horizontal="center" vertical="center"/>
    </xf>
    <xf numFmtId="0" fontId="19" fillId="0" borderId="17" xfId="0" applyFont="1" applyBorder="1" applyAlignment="1">
      <alignment horizontal="center" vertical="center"/>
    </xf>
    <xf numFmtId="0" fontId="19" fillId="0" borderId="1" xfId="0" applyFont="1" applyBorder="1" applyAlignment="1">
      <alignment horizontal="center" vertical="center"/>
    </xf>
    <xf numFmtId="0" fontId="19" fillId="11" borderId="55" xfId="0" applyFont="1" applyFill="1" applyBorder="1" applyAlignment="1">
      <alignment vertical="center"/>
    </xf>
    <xf numFmtId="9" fontId="19" fillId="11" borderId="55" xfId="0" applyNumberFormat="1" applyFont="1" applyFill="1" applyBorder="1" applyAlignment="1">
      <alignment horizontal="center" vertical="center"/>
    </xf>
    <xf numFmtId="0" fontId="19" fillId="11" borderId="55" xfId="0" applyFont="1" applyFill="1" applyBorder="1" applyAlignment="1">
      <alignment horizontal="center" vertical="center"/>
    </xf>
    <xf numFmtId="0" fontId="19" fillId="11" borderId="56" xfId="0" applyFont="1" applyFill="1" applyBorder="1" applyAlignment="1">
      <alignment vertical="center"/>
    </xf>
    <xf numFmtId="192" fontId="7" fillId="10" borderId="36" xfId="0" applyNumberFormat="1" applyFont="1" applyFill="1" applyBorder="1" applyAlignment="1">
      <alignment horizontal="center" vertical="center" wrapText="1"/>
    </xf>
    <xf numFmtId="192" fontId="7" fillId="10" borderId="37" xfId="0" applyNumberFormat="1" applyFont="1" applyFill="1" applyBorder="1" applyAlignment="1">
      <alignment horizontal="center" vertical="center" wrapText="1"/>
    </xf>
    <xf numFmtId="0" fontId="7" fillId="10" borderId="37" xfId="0" applyFont="1" applyFill="1" applyBorder="1" applyAlignment="1">
      <alignment horizontal="center" vertical="center" wrapText="1"/>
    </xf>
    <xf numFmtId="177" fontId="1" fillId="0" borderId="0" xfId="0" applyNumberFormat="1" applyFont="1" applyFill="1"/>
    <xf numFmtId="177" fontId="19" fillId="0" borderId="0" xfId="0" applyNumberFormat="1" applyFont="1" applyFill="1"/>
    <xf numFmtId="177" fontId="10" fillId="0" borderId="1" xfId="0" applyNumberFormat="1" applyFont="1" applyFill="1" applyBorder="1"/>
    <xf numFmtId="49" fontId="19" fillId="12" borderId="1" xfId="0" applyNumberFormat="1" applyFont="1" applyFill="1" applyBorder="1" applyAlignment="1">
      <alignment horizontal="center" shrinkToFit="1"/>
    </xf>
    <xf numFmtId="49" fontId="12" fillId="12" borderId="1" xfId="0" applyNumberFormat="1" applyFont="1" applyFill="1" applyBorder="1" applyAlignment="1" applyProtection="1">
      <alignment horizontal="left" vertical="center" shrinkToFit="1"/>
      <protection locked="0" hidden="1"/>
    </xf>
    <xf numFmtId="177" fontId="10" fillId="12" borderId="1" xfId="0" applyNumberFormat="1" applyFont="1" applyFill="1" applyBorder="1"/>
    <xf numFmtId="49" fontId="12" fillId="12" borderId="24" xfId="0" applyNumberFormat="1" applyFont="1" applyFill="1" applyBorder="1" applyAlignment="1" applyProtection="1">
      <alignment horizontal="left" vertical="center" wrapText="1" shrinkToFit="1"/>
      <protection locked="0" hidden="1"/>
    </xf>
    <xf numFmtId="49" fontId="12" fillId="12" borderId="1" xfId="0" applyNumberFormat="1" applyFont="1" applyFill="1" applyBorder="1" applyAlignment="1" applyProtection="1">
      <alignment horizontal="left" vertical="center" wrapText="1" shrinkToFit="1"/>
      <protection locked="0" hidden="1"/>
    </xf>
    <xf numFmtId="4" fontId="1" fillId="0" borderId="0" xfId="0" applyNumberFormat="1" applyFont="1" applyFill="1"/>
    <xf numFmtId="177" fontId="4" fillId="0" borderId="0" xfId="1" applyNumberFormat="1" applyFill="1" applyAlignment="1" applyProtection="1"/>
    <xf numFmtId="177" fontId="1" fillId="0" borderId="0" xfId="0" applyNumberFormat="1" applyFont="1" applyFill="1" applyProtection="1"/>
    <xf numFmtId="4" fontId="1" fillId="0" borderId="0" xfId="0" applyNumberFormat="1" applyFont="1" applyFill="1" applyProtection="1"/>
    <xf numFmtId="177" fontId="5" fillId="0" borderId="0" xfId="0" applyNumberFormat="1" applyFont="1" applyFill="1" applyBorder="1" applyAlignment="1" applyProtection="1">
      <alignment horizontal="left"/>
    </xf>
    <xf numFmtId="177" fontId="5" fillId="0" borderId="0" xfId="0" applyNumberFormat="1" applyFont="1" applyFill="1" applyBorder="1" applyAlignment="1" applyProtection="1">
      <alignment horizontal="center"/>
    </xf>
    <xf numFmtId="4" fontId="5" fillId="0" borderId="0" xfId="0" applyNumberFormat="1" applyFont="1" applyFill="1" applyBorder="1" applyAlignment="1" applyProtection="1">
      <alignment horizontal="center"/>
    </xf>
    <xf numFmtId="177" fontId="5" fillId="0" borderId="0" xfId="0" applyNumberFormat="1" applyFont="1" applyFill="1"/>
    <xf numFmtId="4" fontId="19" fillId="0" borderId="0" xfId="0" applyNumberFormat="1" applyFont="1" applyFill="1"/>
    <xf numFmtId="4" fontId="19" fillId="0" borderId="0" xfId="0" applyNumberFormat="1" applyFont="1" applyFill="1" applyAlignment="1" applyProtection="1">
      <alignment horizontal="left"/>
    </xf>
    <xf numFmtId="177" fontId="19" fillId="0" borderId="0" xfId="0" applyNumberFormat="1" applyFont="1" applyFill="1" applyAlignment="1" applyProtection="1">
      <alignment horizontal="left"/>
    </xf>
    <xf numFmtId="4" fontId="20" fillId="0" borderId="0" xfId="0" applyNumberFormat="1" applyFont="1" applyFill="1"/>
    <xf numFmtId="4" fontId="19" fillId="0" borderId="0" xfId="6" applyNumberFormat="1" applyFont="1" applyFill="1"/>
    <xf numFmtId="177" fontId="18" fillId="10" borderId="1" xfId="0" applyNumberFormat="1" applyFont="1" applyFill="1" applyBorder="1" applyAlignment="1">
      <alignment horizontal="center"/>
    </xf>
    <xf numFmtId="4" fontId="5" fillId="10" borderId="1" xfId="0" applyNumberFormat="1" applyFont="1" applyFill="1" applyBorder="1" applyAlignment="1" applyProtection="1">
      <alignment horizontal="center" vertical="center" wrapText="1"/>
    </xf>
    <xf numFmtId="177" fontId="10" fillId="13" borderId="1" xfId="0" applyNumberFormat="1" applyFont="1" applyFill="1" applyBorder="1"/>
    <xf numFmtId="4" fontId="10" fillId="0" borderId="0" xfId="0" applyNumberFormat="1" applyFont="1" applyFill="1"/>
    <xf numFmtId="177" fontId="10" fillId="0" borderId="0" xfId="0" applyNumberFormat="1" applyFont="1" applyFill="1"/>
    <xf numFmtId="4" fontId="53" fillId="13" borderId="1" xfId="0" applyNumberFormat="1" applyFont="1" applyFill="1" applyBorder="1" applyAlignment="1" applyProtection="1">
      <alignment horizontal="left" vertical="center"/>
      <protection locked="0" hidden="1"/>
    </xf>
    <xf numFmtId="4" fontId="10" fillId="13" borderId="1" xfId="0" applyNumberFormat="1" applyFont="1" applyFill="1" applyBorder="1" applyAlignment="1">
      <alignment horizontal="right"/>
    </xf>
    <xf numFmtId="180" fontId="10" fillId="13" borderId="1" xfId="0" applyNumberFormat="1" applyFont="1" applyFill="1" applyBorder="1" applyProtection="1">
      <protection locked="0"/>
    </xf>
    <xf numFmtId="4" fontId="10" fillId="13" borderId="1" xfId="0" applyNumberFormat="1" applyFont="1" applyFill="1" applyBorder="1" applyAlignment="1">
      <alignment horizontal="center"/>
    </xf>
    <xf numFmtId="4" fontId="10" fillId="0" borderId="1" xfId="0" applyNumberFormat="1" applyFont="1" applyFill="1" applyBorder="1" applyProtection="1">
      <protection locked="0"/>
    </xf>
    <xf numFmtId="4" fontId="10" fillId="0" borderId="1" xfId="0" applyNumberFormat="1" applyFont="1" applyFill="1" applyBorder="1" applyProtection="1"/>
    <xf numFmtId="177" fontId="10" fillId="0" borderId="1" xfId="0" applyNumberFormat="1" applyFont="1" applyFill="1" applyBorder="1" applyProtection="1">
      <protection locked="0"/>
    </xf>
    <xf numFmtId="4" fontId="10" fillId="0" borderId="1" xfId="0" applyNumberFormat="1" applyFont="1" applyFill="1" applyBorder="1" applyAlignment="1" applyProtection="1"/>
    <xf numFmtId="177" fontId="8" fillId="0" borderId="0" xfId="0" applyNumberFormat="1" applyFont="1" applyFill="1"/>
    <xf numFmtId="0" fontId="19" fillId="0" borderId="17" xfId="0" applyFont="1" applyFill="1" applyBorder="1" applyAlignment="1">
      <alignment vertical="center"/>
    </xf>
    <xf numFmtId="181" fontId="19" fillId="10" borderId="61" xfId="12" applyNumberFormat="1" applyFont="1" applyFill="1" applyBorder="1" applyAlignment="1">
      <alignment horizontal="center" vertical="center" wrapText="1"/>
    </xf>
    <xf numFmtId="0" fontId="19" fillId="11" borderId="62" xfId="0" applyFont="1" applyFill="1" applyBorder="1" applyAlignment="1">
      <alignment vertical="center"/>
    </xf>
    <xf numFmtId="0" fontId="19" fillId="11" borderId="63" xfId="0" applyFont="1" applyFill="1" applyBorder="1" applyAlignment="1">
      <alignment vertical="center"/>
    </xf>
    <xf numFmtId="0" fontId="19" fillId="10" borderId="66" xfId="0" applyFont="1" applyFill="1" applyBorder="1" applyAlignment="1">
      <alignment horizontal="center" vertical="center" wrapText="1"/>
    </xf>
    <xf numFmtId="0" fontId="19" fillId="10" borderId="67" xfId="0" applyFont="1" applyFill="1" applyBorder="1" applyAlignment="1">
      <alignment horizontal="center" vertical="center" wrapText="1"/>
    </xf>
    <xf numFmtId="0" fontId="19" fillId="0" borderId="68" xfId="0" applyFont="1" applyBorder="1" applyAlignment="1">
      <alignment vertical="center"/>
    </xf>
    <xf numFmtId="4" fontId="53" fillId="12" borderId="1" xfId="0" applyNumberFormat="1" applyFont="1" applyFill="1" applyBorder="1" applyAlignment="1" applyProtection="1">
      <alignment horizontal="left" vertical="center"/>
      <protection locked="0" hidden="1"/>
    </xf>
    <xf numFmtId="193" fontId="16" fillId="0" borderId="0" xfId="0" applyNumberFormat="1" applyFont="1" applyFill="1" applyAlignment="1">
      <alignment horizontal="left"/>
    </xf>
    <xf numFmtId="193" fontId="1" fillId="0" borderId="0" xfId="0" applyNumberFormat="1" applyFont="1" applyFill="1"/>
    <xf numFmtId="193" fontId="5" fillId="10" borderId="1" xfId="0" applyNumberFormat="1" applyFont="1" applyFill="1" applyBorder="1" applyAlignment="1" applyProtection="1">
      <alignment horizontal="center" vertical="center" wrapText="1"/>
    </xf>
    <xf numFmtId="193" fontId="12" fillId="13" borderId="1" xfId="0" applyNumberFormat="1" applyFont="1" applyFill="1" applyBorder="1" applyAlignment="1" applyProtection="1">
      <alignment horizontal="left" vertical="center" shrinkToFit="1"/>
      <protection locked="0" hidden="1"/>
    </xf>
    <xf numFmtId="193" fontId="19" fillId="0" borderId="0" xfId="0" applyNumberFormat="1" applyFont="1" applyFill="1"/>
    <xf numFmtId="192" fontId="5" fillId="10" borderId="1" xfId="12" applyNumberFormat="1" applyFont="1" applyFill="1" applyBorder="1" applyAlignment="1">
      <alignment horizontal="center" vertical="center" wrapText="1"/>
    </xf>
    <xf numFmtId="57" fontId="0" fillId="0" borderId="0" xfId="0" applyNumberFormat="1"/>
    <xf numFmtId="4" fontId="10" fillId="13" borderId="1" xfId="0" applyNumberFormat="1" applyFont="1" applyFill="1" applyBorder="1" applyAlignment="1">
      <alignment vertical="center"/>
    </xf>
    <xf numFmtId="193" fontId="5" fillId="10" borderId="53" xfId="0" applyNumberFormat="1" applyFont="1" applyFill="1" applyBorder="1" applyAlignment="1">
      <alignment horizontal="center" vertical="center" shrinkToFit="1"/>
    </xf>
    <xf numFmtId="193" fontId="5" fillId="10" borderId="58" xfId="0" applyNumberFormat="1" applyFont="1" applyFill="1" applyBorder="1" applyAlignment="1">
      <alignment horizontal="center" vertical="center" shrinkToFit="1"/>
    </xf>
    <xf numFmtId="177" fontId="7" fillId="10" borderId="1" xfId="0" applyNumberFormat="1" applyFont="1" applyFill="1" applyBorder="1" applyAlignment="1">
      <alignment horizontal="center" vertical="center" wrapText="1"/>
    </xf>
    <xf numFmtId="177" fontId="5" fillId="10" borderId="1" xfId="0" applyNumberFormat="1" applyFont="1" applyFill="1" applyBorder="1" applyAlignment="1">
      <alignment horizontal="center" vertical="center"/>
    </xf>
    <xf numFmtId="177" fontId="46" fillId="10" borderId="1" xfId="0" applyNumberFormat="1" applyFont="1" applyFill="1" applyBorder="1" applyAlignment="1">
      <alignment horizontal="center" vertical="center"/>
    </xf>
    <xf numFmtId="177" fontId="46" fillId="10" borderId="1" xfId="0" applyNumberFormat="1" applyFont="1" applyFill="1" applyBorder="1" applyAlignment="1">
      <alignment horizontal="center" vertical="center" wrapText="1"/>
    </xf>
    <xf numFmtId="49" fontId="5" fillId="0" borderId="0" xfId="4" applyNumberFormat="1" applyFont="1" applyAlignment="1">
      <alignment horizontal="left" vertical="center"/>
    </xf>
    <xf numFmtId="193" fontId="16" fillId="0" borderId="0" xfId="171" applyNumberFormat="1" applyFont="1" applyFill="1" applyAlignment="1">
      <alignment horizontal="left" vertical="center"/>
    </xf>
    <xf numFmtId="177" fontId="1" fillId="0" borderId="0" xfId="171" applyNumberFormat="1" applyFont="1" applyFill="1" applyAlignment="1">
      <alignment vertical="center"/>
    </xf>
    <xf numFmtId="177" fontId="4" fillId="0" borderId="0" xfId="1" applyNumberFormat="1" applyFill="1" applyAlignment="1" applyProtection="1">
      <alignment vertical="center"/>
    </xf>
    <xf numFmtId="193" fontId="4" fillId="0" borderId="0" xfId="1" applyNumberFormat="1" applyFill="1" applyAlignment="1" applyProtection="1">
      <alignment vertical="center"/>
    </xf>
    <xf numFmtId="177" fontId="5" fillId="0" borderId="0" xfId="171" applyNumberFormat="1" applyFont="1" applyFill="1" applyBorder="1" applyAlignment="1">
      <alignment horizontal="left" vertical="center"/>
    </xf>
    <xf numFmtId="177" fontId="5" fillId="0" borderId="0" xfId="171" applyNumberFormat="1" applyFont="1" applyFill="1" applyAlignment="1">
      <alignment vertical="center"/>
    </xf>
    <xf numFmtId="193" fontId="5" fillId="10" borderId="1" xfId="171" applyNumberFormat="1" applyFont="1" applyFill="1" applyBorder="1" applyAlignment="1">
      <alignment horizontal="center" vertical="center" wrapText="1"/>
    </xf>
    <xf numFmtId="192" fontId="5" fillId="10" borderId="24" xfId="171" applyNumberFormat="1" applyFont="1" applyFill="1" applyBorder="1" applyAlignment="1">
      <alignment horizontal="center" vertical="center"/>
    </xf>
    <xf numFmtId="177" fontId="18" fillId="10" borderId="1" xfId="171" applyNumberFormat="1" applyFont="1" applyFill="1" applyBorder="1" applyAlignment="1">
      <alignment horizontal="center" vertical="center"/>
    </xf>
    <xf numFmtId="192" fontId="18" fillId="10" borderId="1" xfId="171" applyNumberFormat="1" applyFont="1" applyFill="1" applyBorder="1" applyAlignment="1">
      <alignment horizontal="center" vertical="center"/>
    </xf>
    <xf numFmtId="192" fontId="5" fillId="10" borderId="1" xfId="171" applyNumberFormat="1" applyFont="1" applyFill="1" applyBorder="1" applyAlignment="1">
      <alignment horizontal="center" vertical="center"/>
    </xf>
    <xf numFmtId="177" fontId="19" fillId="0" borderId="1" xfId="171" applyNumberFormat="1" applyFont="1" applyFill="1" applyBorder="1" applyAlignment="1">
      <alignment horizontal="center" vertical="center" wrapText="1"/>
    </xf>
    <xf numFmtId="193" fontId="19" fillId="0" borderId="1" xfId="171" applyNumberFormat="1" applyFont="1" applyFill="1" applyBorder="1" applyAlignment="1">
      <alignment horizontal="center" vertical="center" wrapText="1"/>
    </xf>
    <xf numFmtId="177" fontId="20" fillId="0" borderId="1" xfId="171" applyNumberFormat="1" applyFont="1" applyFill="1" applyBorder="1" applyAlignment="1">
      <alignment horizontal="center" vertical="center"/>
    </xf>
    <xf numFmtId="192" fontId="20" fillId="0" borderId="1" xfId="171" applyNumberFormat="1" applyFont="1" applyFill="1" applyBorder="1" applyAlignment="1">
      <alignment horizontal="center" vertical="center"/>
    </xf>
    <xf numFmtId="192" fontId="19" fillId="0" borderId="1" xfId="171" applyNumberFormat="1" applyFont="1" applyFill="1" applyBorder="1" applyAlignment="1">
      <alignment horizontal="center" vertical="center"/>
    </xf>
    <xf numFmtId="177" fontId="19" fillId="0" borderId="0" xfId="171" applyNumberFormat="1" applyFont="1" applyFill="1" applyAlignment="1">
      <alignment vertical="center"/>
    </xf>
    <xf numFmtId="177" fontId="46" fillId="0" borderId="1" xfId="171" applyNumberFormat="1" applyFont="1" applyFill="1" applyBorder="1" applyAlignment="1">
      <alignment horizontal="center" vertical="center"/>
    </xf>
    <xf numFmtId="177" fontId="7" fillId="0" borderId="1" xfId="171" applyNumberFormat="1" applyFont="1" applyFill="1" applyBorder="1" applyAlignment="1">
      <alignment horizontal="center" vertical="center" wrapText="1"/>
    </xf>
    <xf numFmtId="193" fontId="7" fillId="0" borderId="1" xfId="171" applyNumberFormat="1" applyFont="1" applyFill="1" applyBorder="1" applyAlignment="1">
      <alignment horizontal="center" vertical="center" wrapText="1"/>
    </xf>
    <xf numFmtId="177" fontId="13" fillId="0" borderId="1" xfId="171" applyNumberFormat="1" applyFont="1" applyFill="1" applyBorder="1" applyAlignment="1">
      <alignment horizontal="center" vertical="center"/>
    </xf>
    <xf numFmtId="49" fontId="19" fillId="13" borderId="1" xfId="171" applyNumberFormat="1" applyFont="1" applyFill="1" applyBorder="1" applyAlignment="1">
      <alignment horizontal="center" vertical="center" shrinkToFit="1"/>
    </xf>
    <xf numFmtId="49" fontId="12" fillId="13" borderId="1" xfId="171" applyNumberFormat="1" applyFont="1" applyFill="1" applyBorder="1" applyAlignment="1" applyProtection="1">
      <alignment horizontal="left" vertical="center" shrinkToFit="1"/>
      <protection locked="0" hidden="1"/>
    </xf>
    <xf numFmtId="193" fontId="12" fillId="13" borderId="1" xfId="171" applyNumberFormat="1" applyFont="1" applyFill="1" applyBorder="1" applyAlignment="1" applyProtection="1">
      <alignment horizontal="left" vertical="center" shrinkToFit="1"/>
      <protection locked="0" hidden="1"/>
    </xf>
    <xf numFmtId="4" fontId="20" fillId="13" borderId="1" xfId="171" applyNumberFormat="1" applyFont="1" applyFill="1" applyBorder="1" applyAlignment="1">
      <alignment horizontal="right" vertical="center"/>
    </xf>
    <xf numFmtId="180" fontId="13" fillId="0" borderId="1" xfId="171" applyNumberFormat="1" applyFont="1" applyFill="1" applyBorder="1" applyAlignment="1">
      <alignment vertical="center"/>
    </xf>
    <xf numFmtId="4" fontId="10" fillId="13" borderId="1" xfId="171" applyNumberFormat="1" applyFont="1" applyFill="1" applyBorder="1" applyAlignment="1" applyProtection="1">
      <alignment horizontal="right" vertical="center"/>
      <protection locked="0"/>
    </xf>
    <xf numFmtId="177" fontId="19" fillId="13" borderId="0" xfId="171" applyNumberFormat="1" applyFont="1" applyFill="1" applyAlignment="1">
      <alignment vertical="center" shrinkToFit="1"/>
    </xf>
    <xf numFmtId="4" fontId="10" fillId="13" borderId="1" xfId="171" applyNumberFormat="1" applyFont="1" applyFill="1" applyBorder="1" applyAlignment="1" applyProtection="1">
      <alignment vertical="center"/>
      <protection locked="0"/>
    </xf>
    <xf numFmtId="4" fontId="20" fillId="13" borderId="1" xfId="171" applyNumberFormat="1" applyFont="1" applyFill="1" applyBorder="1" applyAlignment="1">
      <alignment vertical="center"/>
    </xf>
    <xf numFmtId="193" fontId="12" fillId="0" borderId="1" xfId="171" applyNumberFormat="1" applyFont="1" applyFill="1" applyBorder="1" applyAlignment="1" applyProtection="1">
      <alignment horizontal="left" vertical="center" shrinkToFit="1"/>
      <protection locked="0" hidden="1"/>
    </xf>
    <xf numFmtId="177" fontId="20" fillId="0" borderId="1" xfId="171" applyNumberFormat="1" applyFont="1" applyFill="1" applyBorder="1" applyAlignment="1">
      <alignment vertical="center"/>
    </xf>
    <xf numFmtId="177" fontId="19" fillId="0" borderId="1" xfId="171" applyNumberFormat="1" applyFont="1" applyFill="1" applyBorder="1" applyAlignment="1">
      <alignment horizontal="left" vertical="center"/>
    </xf>
    <xf numFmtId="177" fontId="19" fillId="0" borderId="1" xfId="171" applyNumberFormat="1" applyFont="1" applyFill="1" applyBorder="1" applyAlignment="1">
      <alignment vertical="center"/>
    </xf>
    <xf numFmtId="177" fontId="7" fillId="0" borderId="1" xfId="171" applyNumberFormat="1" applyFont="1" applyFill="1" applyBorder="1" applyAlignment="1">
      <alignment vertical="center"/>
    </xf>
    <xf numFmtId="177" fontId="21" fillId="0" borderId="1" xfId="171" applyNumberFormat="1" applyFont="1" applyFill="1" applyBorder="1" applyAlignment="1">
      <alignment horizontal="center" vertical="center"/>
    </xf>
    <xf numFmtId="177" fontId="46" fillId="0" borderId="1" xfId="171" applyNumberFormat="1" applyFont="1" applyFill="1" applyBorder="1" applyAlignment="1">
      <alignment vertical="center"/>
    </xf>
    <xf numFmtId="177" fontId="46" fillId="13" borderId="1" xfId="171" applyNumberFormat="1" applyFont="1" applyFill="1" applyBorder="1" applyAlignment="1">
      <alignment vertical="center"/>
    </xf>
    <xf numFmtId="177" fontId="7" fillId="0" borderId="0" xfId="171" applyNumberFormat="1" applyFont="1" applyFill="1" applyAlignment="1">
      <alignment vertical="center"/>
    </xf>
    <xf numFmtId="177" fontId="7" fillId="0" borderId="1" xfId="171" applyNumberFormat="1" applyFont="1" applyFill="1" applyBorder="1" applyAlignment="1">
      <alignment horizontal="center" vertical="center"/>
    </xf>
    <xf numFmtId="4" fontId="20" fillId="0" borderId="1" xfId="171" applyNumberFormat="1" applyFont="1" applyFill="1" applyBorder="1" applyAlignment="1">
      <alignment horizontal="right" vertical="center"/>
    </xf>
    <xf numFmtId="177" fontId="19" fillId="0" borderId="1" xfId="171" applyNumberFormat="1" applyFont="1" applyFill="1" applyBorder="1" applyAlignment="1">
      <alignment horizontal="center" vertical="center"/>
    </xf>
    <xf numFmtId="177" fontId="20" fillId="0" borderId="1" xfId="171" applyNumberFormat="1" applyFont="1" applyFill="1" applyBorder="1" applyAlignment="1">
      <alignment horizontal="right" vertical="center"/>
    </xf>
    <xf numFmtId="193" fontId="1" fillId="0" borderId="0" xfId="171" applyNumberFormat="1" applyFont="1" applyFill="1" applyAlignment="1">
      <alignment vertical="center"/>
    </xf>
    <xf numFmtId="177" fontId="5" fillId="10" borderId="1" xfId="0" applyNumberFormat="1" applyFont="1" applyFill="1" applyBorder="1" applyAlignment="1" applyProtection="1">
      <alignment horizontal="center" vertical="center" wrapText="1"/>
    </xf>
    <xf numFmtId="4" fontId="5" fillId="10" borderId="1" xfId="0" applyNumberFormat="1" applyFont="1" applyFill="1" applyBorder="1" applyAlignment="1" applyProtection="1">
      <alignment horizontal="center" vertical="center" wrapText="1"/>
    </xf>
    <xf numFmtId="177" fontId="5" fillId="10" borderId="1" xfId="0" applyNumberFormat="1" applyFont="1" applyFill="1" applyBorder="1" applyAlignment="1">
      <alignment horizontal="center" vertical="center" wrapText="1"/>
    </xf>
    <xf numFmtId="177" fontId="5" fillId="10" borderId="1" xfId="0" applyNumberFormat="1" applyFont="1" applyFill="1" applyBorder="1" applyAlignment="1" applyProtection="1">
      <alignment horizontal="center" vertical="center" wrapText="1"/>
    </xf>
    <xf numFmtId="177" fontId="5" fillId="10" borderId="20" xfId="0" applyNumberFormat="1" applyFont="1" applyFill="1" applyBorder="1" applyAlignment="1">
      <alignment horizontal="center" vertical="center" wrapText="1"/>
    </xf>
    <xf numFmtId="3" fontId="20" fillId="13" borderId="1" xfId="171" applyNumberFormat="1" applyFont="1" applyFill="1" applyBorder="1" applyAlignment="1">
      <alignment horizontal="right" vertical="center"/>
    </xf>
    <xf numFmtId="3" fontId="46" fillId="0" borderId="1" xfId="171" applyNumberFormat="1" applyFont="1" applyFill="1" applyBorder="1" applyAlignment="1">
      <alignment vertical="center"/>
    </xf>
    <xf numFmtId="3" fontId="46" fillId="13" borderId="1" xfId="171" applyNumberFormat="1" applyFont="1" applyFill="1" applyBorder="1" applyAlignment="1">
      <alignment vertical="center"/>
    </xf>
    <xf numFmtId="193" fontId="12" fillId="12" borderId="1" xfId="0" applyNumberFormat="1" applyFont="1" applyFill="1" applyBorder="1" applyAlignment="1" applyProtection="1">
      <alignment horizontal="left" vertical="center" shrinkToFit="1"/>
      <protection locked="0" hidden="1"/>
    </xf>
    <xf numFmtId="4" fontId="20" fillId="13" borderId="1" xfId="171" applyNumberFormat="1" applyFont="1" applyFill="1" applyBorder="1" applyAlignment="1">
      <alignment horizontal="center" vertical="center"/>
    </xf>
    <xf numFmtId="180" fontId="19" fillId="0" borderId="1" xfId="171" applyNumberFormat="1" applyFont="1" applyFill="1" applyBorder="1" applyAlignment="1">
      <alignment vertical="center"/>
    </xf>
    <xf numFmtId="177" fontId="1" fillId="0" borderId="0" xfId="0" applyNumberFormat="1" applyFont="1" applyFill="1" applyAlignment="1">
      <alignment vertical="center"/>
    </xf>
    <xf numFmtId="177" fontId="18" fillId="10" borderId="1" xfId="0" applyNumberFormat="1" applyFont="1" applyFill="1" applyBorder="1" applyAlignment="1">
      <alignment horizontal="center" vertical="center"/>
    </xf>
    <xf numFmtId="4" fontId="10" fillId="13" borderId="1" xfId="0" applyNumberFormat="1" applyFont="1" applyFill="1" applyBorder="1" applyAlignment="1">
      <alignment horizontal="center" vertical="center"/>
    </xf>
    <xf numFmtId="4" fontId="10" fillId="13" borderId="1" xfId="0" applyNumberFormat="1" applyFont="1" applyFill="1" applyBorder="1" applyAlignment="1">
      <alignment horizontal="right" vertical="center"/>
    </xf>
    <xf numFmtId="4" fontId="10" fillId="0" borderId="1" xfId="0" applyNumberFormat="1" applyFont="1" applyFill="1" applyBorder="1" applyAlignment="1" applyProtection="1">
      <alignment vertical="center"/>
      <protection locked="0"/>
    </xf>
    <xf numFmtId="180" fontId="10" fillId="13" borderId="1" xfId="0" applyNumberFormat="1" applyFont="1" applyFill="1" applyBorder="1" applyAlignment="1" applyProtection="1">
      <alignment vertical="center"/>
      <protection locked="0"/>
    </xf>
    <xf numFmtId="177" fontId="10" fillId="0" borderId="1" xfId="0" applyNumberFormat="1" applyFont="1" applyFill="1" applyBorder="1" applyAlignment="1">
      <alignment vertical="center"/>
    </xf>
    <xf numFmtId="177" fontId="10" fillId="0" borderId="0" xfId="0" applyNumberFormat="1" applyFont="1" applyFill="1" applyAlignment="1">
      <alignment vertical="center"/>
    </xf>
    <xf numFmtId="4" fontId="10" fillId="0" borderId="1" xfId="0" applyNumberFormat="1" applyFont="1" applyFill="1" applyBorder="1" applyAlignment="1" applyProtection="1">
      <alignment vertical="center"/>
    </xf>
    <xf numFmtId="4" fontId="10" fillId="0" borderId="1" xfId="0" applyNumberFormat="1" applyFont="1" applyFill="1" applyBorder="1" applyAlignment="1">
      <alignment horizontal="right" vertical="center"/>
    </xf>
    <xf numFmtId="0" fontId="0" fillId="0" borderId="0" xfId="0" applyAlignment="1">
      <alignment vertical="center"/>
    </xf>
    <xf numFmtId="4" fontId="53" fillId="13" borderId="1" xfId="0" applyNumberFormat="1" applyFont="1" applyFill="1" applyBorder="1" applyAlignment="1" applyProtection="1">
      <alignment horizontal="center" vertical="center"/>
      <protection locked="0" hidden="1"/>
    </xf>
    <xf numFmtId="3" fontId="53" fillId="13" borderId="1" xfId="0" applyNumberFormat="1" applyFont="1" applyFill="1" applyBorder="1" applyAlignment="1" applyProtection="1">
      <alignment horizontal="center" vertical="center"/>
      <protection locked="0" hidden="1"/>
    </xf>
    <xf numFmtId="0" fontId="0" fillId="0" borderId="0" xfId="0" applyAlignment="1">
      <alignment horizontal="center" vertical="center"/>
    </xf>
    <xf numFmtId="4" fontId="10" fillId="13" borderId="1" xfId="0" applyNumberFormat="1" applyFont="1" applyFill="1" applyBorder="1" applyAlignment="1" applyProtection="1">
      <alignment vertical="center"/>
      <protection locked="0"/>
    </xf>
    <xf numFmtId="177" fontId="10" fillId="13" borderId="1" xfId="0" applyNumberFormat="1" applyFont="1" applyFill="1" applyBorder="1" applyAlignment="1">
      <alignment vertical="center"/>
    </xf>
    <xf numFmtId="4" fontId="10" fillId="12" borderId="1" xfId="0" applyNumberFormat="1" applyFont="1" applyFill="1" applyBorder="1" applyProtection="1">
      <protection locked="0"/>
    </xf>
    <xf numFmtId="49" fontId="12" fillId="13" borderId="24" xfId="0" applyNumberFormat="1" applyFont="1" applyFill="1" applyBorder="1" applyAlignment="1" applyProtection="1">
      <alignment horizontal="left" vertical="center" wrapText="1" shrinkToFit="1"/>
      <protection locked="0" hidden="1"/>
    </xf>
    <xf numFmtId="49" fontId="10" fillId="13" borderId="1" xfId="0" applyNumberFormat="1" applyFont="1" applyFill="1" applyBorder="1" applyAlignment="1">
      <alignment horizontal="center" vertical="center"/>
    </xf>
    <xf numFmtId="4" fontId="10" fillId="13" borderId="1" xfId="0" applyNumberFormat="1" applyFont="1" applyFill="1" applyBorder="1" applyAlignment="1" applyProtection="1">
      <alignment vertical="center"/>
    </xf>
    <xf numFmtId="4" fontId="53" fillId="13" borderId="1" xfId="0" applyNumberFormat="1" applyFont="1" applyFill="1" applyBorder="1" applyAlignment="1" applyProtection="1">
      <alignment horizontal="left" vertical="center" shrinkToFit="1"/>
      <protection locked="0" hidden="1"/>
    </xf>
    <xf numFmtId="0" fontId="55" fillId="0" borderId="0" xfId="0" applyFont="1" applyAlignment="1">
      <alignment vertical="center"/>
    </xf>
    <xf numFmtId="177" fontId="8" fillId="12" borderId="1" xfId="0" applyNumberFormat="1" applyFont="1" applyFill="1" applyBorder="1" applyAlignment="1" applyProtection="1">
      <alignment horizontal="left"/>
    </xf>
    <xf numFmtId="193" fontId="8" fillId="12" borderId="1" xfId="0" applyNumberFormat="1" applyFont="1" applyFill="1" applyBorder="1" applyAlignment="1" applyProtection="1">
      <alignment horizontal="left"/>
    </xf>
    <xf numFmtId="177" fontId="10" fillId="12" borderId="1" xfId="0" applyNumberFormat="1" applyFont="1" applyFill="1" applyBorder="1" applyAlignment="1" applyProtection="1">
      <alignment horizontal="center"/>
    </xf>
    <xf numFmtId="4" fontId="10" fillId="12" borderId="1" xfId="0" applyNumberFormat="1" applyFont="1" applyFill="1" applyBorder="1" applyAlignment="1" applyProtection="1">
      <alignment horizontal="center"/>
    </xf>
    <xf numFmtId="180" fontId="10" fillId="12" borderId="1" xfId="0" applyNumberFormat="1" applyFont="1" applyFill="1" applyBorder="1" applyAlignment="1" applyProtection="1">
      <alignment horizontal="center"/>
    </xf>
    <xf numFmtId="3" fontId="10" fillId="12" borderId="1" xfId="0" applyNumberFormat="1" applyFont="1" applyFill="1" applyBorder="1" applyAlignment="1">
      <alignment horizontal="center"/>
    </xf>
    <xf numFmtId="193" fontId="53" fillId="12" borderId="1" xfId="0" applyNumberFormat="1" applyFont="1" applyFill="1" applyBorder="1" applyAlignment="1" applyProtection="1">
      <alignment horizontal="left" vertical="center"/>
      <protection locked="0" hidden="1"/>
    </xf>
    <xf numFmtId="4" fontId="10" fillId="12" borderId="1" xfId="0" applyNumberFormat="1" applyFont="1" applyFill="1" applyBorder="1" applyAlignment="1">
      <alignment horizontal="right"/>
    </xf>
    <xf numFmtId="180" fontId="10" fillId="12" borderId="1" xfId="0" applyNumberFormat="1" applyFont="1" applyFill="1" applyBorder="1" applyProtection="1">
      <protection locked="0"/>
    </xf>
    <xf numFmtId="4" fontId="10" fillId="12" borderId="1" xfId="0" applyNumberFormat="1" applyFont="1" applyFill="1" applyBorder="1" applyAlignment="1">
      <alignment horizontal="center"/>
    </xf>
    <xf numFmtId="4" fontId="10" fillId="12" borderId="1" xfId="0" applyNumberFormat="1" applyFont="1" applyFill="1" applyBorder="1" applyAlignment="1" applyProtection="1">
      <alignment horizontal="center"/>
      <protection locked="0"/>
    </xf>
    <xf numFmtId="191" fontId="10" fillId="12" borderId="1" xfId="0" applyNumberFormat="1" applyFont="1" applyFill="1" applyBorder="1" applyAlignment="1">
      <alignment horizontal="center"/>
    </xf>
    <xf numFmtId="4" fontId="10" fillId="12" borderId="1" xfId="0" applyNumberFormat="1" applyFont="1" applyFill="1" applyBorder="1" applyProtection="1"/>
    <xf numFmtId="4" fontId="10" fillId="12" borderId="1" xfId="0" applyNumberFormat="1" applyFont="1" applyFill="1" applyBorder="1" applyAlignment="1">
      <alignment vertical="center"/>
    </xf>
    <xf numFmtId="4" fontId="8" fillId="12" borderId="1" xfId="0" applyNumberFormat="1" applyFont="1" applyFill="1" applyBorder="1" applyAlignment="1">
      <alignment horizontal="center"/>
    </xf>
    <xf numFmtId="4" fontId="54" fillId="12" borderId="1" xfId="0" applyNumberFormat="1" applyFont="1" applyFill="1" applyBorder="1" applyAlignment="1">
      <alignment horizontal="center" vertical="center"/>
    </xf>
    <xf numFmtId="193" fontId="54" fillId="12" borderId="1" xfId="0" applyNumberFormat="1" applyFont="1" applyFill="1" applyBorder="1" applyAlignment="1">
      <alignment horizontal="center" vertical="center"/>
    </xf>
    <xf numFmtId="4" fontId="8" fillId="12" borderId="1" xfId="0" applyNumberFormat="1" applyFont="1" applyFill="1" applyBorder="1" applyAlignment="1" applyProtection="1"/>
    <xf numFmtId="4" fontId="10" fillId="12" borderId="1" xfId="0" applyNumberFormat="1" applyFont="1" applyFill="1" applyBorder="1" applyAlignment="1" applyProtection="1"/>
    <xf numFmtId="177" fontId="8" fillId="12" borderId="1" xfId="0" applyNumberFormat="1" applyFont="1" applyFill="1" applyBorder="1"/>
    <xf numFmtId="4" fontId="10" fillId="12" borderId="1" xfId="0" applyNumberFormat="1" applyFont="1" applyFill="1" applyBorder="1"/>
    <xf numFmtId="4" fontId="8" fillId="12" borderId="1" xfId="0" applyNumberFormat="1" applyFont="1" applyFill="1" applyBorder="1" applyProtection="1"/>
    <xf numFmtId="193" fontId="8" fillId="12" borderId="1" xfId="0" applyNumberFormat="1" applyFont="1" applyFill="1" applyBorder="1" applyProtection="1"/>
    <xf numFmtId="49" fontId="10" fillId="12" borderId="1" xfId="0" applyNumberFormat="1" applyFont="1" applyFill="1" applyBorder="1" applyAlignment="1">
      <alignment horizontal="center"/>
    </xf>
    <xf numFmtId="193" fontId="10" fillId="12" borderId="1" xfId="0" applyNumberFormat="1" applyFont="1" applyFill="1" applyBorder="1" applyProtection="1"/>
    <xf numFmtId="4" fontId="53" fillId="12" borderId="1" xfId="0" applyNumberFormat="1" applyFont="1" applyFill="1" applyBorder="1" applyAlignment="1" applyProtection="1">
      <alignment horizontal="left" vertical="center" shrinkToFit="1"/>
      <protection locked="0" hidden="1"/>
    </xf>
    <xf numFmtId="193" fontId="53" fillId="12" borderId="1" xfId="0" applyNumberFormat="1" applyFont="1" applyFill="1" applyBorder="1" applyAlignment="1" applyProtection="1">
      <alignment horizontal="left" vertical="center" shrinkToFit="1"/>
      <protection locked="0" hidden="1"/>
    </xf>
    <xf numFmtId="4" fontId="54" fillId="12" borderId="1" xfId="0" applyNumberFormat="1" applyFont="1" applyFill="1" applyBorder="1" applyAlignment="1" applyProtection="1">
      <alignment horizontal="centerContinuous"/>
    </xf>
    <xf numFmtId="193" fontId="54" fillId="12" borderId="1" xfId="0" applyNumberFormat="1" applyFont="1" applyFill="1" applyBorder="1" applyAlignment="1" applyProtection="1">
      <alignment horizontal="centerContinuous"/>
    </xf>
    <xf numFmtId="4" fontId="7" fillId="12" borderId="1" xfId="0" applyNumberFormat="1" applyFont="1" applyFill="1" applyBorder="1" applyAlignment="1">
      <alignment horizontal="center"/>
    </xf>
    <xf numFmtId="4" fontId="7" fillId="12" borderId="1" xfId="0" applyNumberFormat="1" applyFont="1" applyFill="1" applyBorder="1" applyAlignment="1" applyProtection="1">
      <alignment horizontal="centerContinuous"/>
    </xf>
    <xf numFmtId="193" fontId="7" fillId="12" borderId="1" xfId="0" applyNumberFormat="1" applyFont="1" applyFill="1" applyBorder="1" applyAlignment="1" applyProtection="1">
      <alignment horizontal="centerContinuous"/>
    </xf>
    <xf numFmtId="4" fontId="19" fillId="12" borderId="1" xfId="0" applyNumberFormat="1" applyFont="1" applyFill="1" applyBorder="1" applyAlignment="1">
      <alignment horizontal="right"/>
    </xf>
    <xf numFmtId="4" fontId="22" fillId="12" borderId="1" xfId="0" applyNumberFormat="1" applyFont="1" applyFill="1" applyBorder="1" applyAlignment="1" applyProtection="1"/>
    <xf numFmtId="177" fontId="5" fillId="12" borderId="1" xfId="0" applyNumberFormat="1" applyFont="1" applyFill="1" applyBorder="1"/>
    <xf numFmtId="4" fontId="5" fillId="10" borderId="20" xfId="0" applyNumberFormat="1" applyFont="1" applyFill="1" applyBorder="1" applyAlignment="1" applyProtection="1">
      <alignment horizontal="center" vertical="center" wrapText="1"/>
    </xf>
    <xf numFmtId="177" fontId="5" fillId="10" borderId="20" xfId="0" applyNumberFormat="1" applyFont="1" applyFill="1" applyBorder="1" applyAlignment="1" applyProtection="1">
      <alignment horizontal="center" vertical="center" wrapText="1"/>
    </xf>
    <xf numFmtId="4" fontId="10" fillId="13" borderId="1" xfId="0" applyNumberFormat="1" applyFont="1" applyFill="1" applyBorder="1" applyAlignment="1" applyProtection="1">
      <alignment horizontal="center" vertical="center"/>
    </xf>
    <xf numFmtId="4" fontId="53" fillId="13" borderId="1" xfId="0" applyNumberFormat="1" applyFont="1" applyFill="1" applyBorder="1" applyAlignment="1" applyProtection="1">
      <alignment horizontal="center" vertical="center" shrinkToFit="1"/>
      <protection locked="0" hidden="1"/>
    </xf>
    <xf numFmtId="0" fontId="20" fillId="13" borderId="1" xfId="171" applyNumberFormat="1" applyFont="1" applyFill="1" applyBorder="1" applyAlignment="1">
      <alignment horizontal="center" vertical="center"/>
    </xf>
    <xf numFmtId="177" fontId="19" fillId="13" borderId="1" xfId="171" applyNumberFormat="1" applyFont="1" applyFill="1" applyBorder="1" applyAlignment="1">
      <alignment horizontal="left" vertical="center"/>
    </xf>
    <xf numFmtId="0" fontId="19" fillId="13" borderId="1" xfId="171" applyNumberFormat="1" applyFont="1" applyFill="1" applyBorder="1"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5" fillId="10" borderId="1" xfId="12" applyNumberFormat="1" applyFont="1" applyFill="1" applyBorder="1" applyAlignment="1">
      <alignment horizontal="center" vertical="center" wrapText="1"/>
    </xf>
    <xf numFmtId="43" fontId="5" fillId="10" borderId="1" xfId="12" applyNumberFormat="1" applyFont="1" applyFill="1" applyBorder="1" applyAlignment="1">
      <alignment horizontal="center" vertical="center" wrapText="1"/>
    </xf>
    <xf numFmtId="193" fontId="5" fillId="10" borderId="1" xfId="12" applyNumberFormat="1" applyFont="1" applyFill="1" applyBorder="1" applyAlignment="1">
      <alignment horizontal="center" vertical="center" wrapText="1"/>
    </xf>
    <xf numFmtId="9" fontId="5" fillId="10" borderId="1" xfId="12" applyNumberFormat="1" applyFont="1" applyFill="1" applyBorder="1" applyAlignment="1">
      <alignment horizontal="center" vertical="center" wrapText="1"/>
    </xf>
    <xf numFmtId="183" fontId="5" fillId="10" borderId="1" xfId="12" applyNumberFormat="1" applyFont="1" applyFill="1" applyBorder="1" applyAlignment="1">
      <alignment horizontal="center" vertical="center" wrapText="1"/>
    </xf>
    <xf numFmtId="181" fontId="5" fillId="10" borderId="1" xfId="12" applyNumberFormat="1" applyFont="1" applyFill="1" applyBorder="1" applyAlignment="1">
      <alignment horizontal="center" vertical="center" wrapText="1"/>
    </xf>
    <xf numFmtId="9" fontId="5" fillId="10" borderId="1" xfId="10" applyFont="1" applyFill="1" applyBorder="1" applyAlignment="1">
      <alignment horizontal="center" vertical="center" wrapText="1"/>
    </xf>
    <xf numFmtId="41" fontId="5" fillId="10" borderId="1" xfId="12" applyNumberFormat="1" applyFont="1" applyFill="1" applyBorder="1" applyAlignment="1">
      <alignment horizontal="center" vertical="center" wrapText="1"/>
    </xf>
    <xf numFmtId="0" fontId="5" fillId="10" borderId="1" xfId="9" applyNumberFormat="1" applyFont="1" applyFill="1" applyBorder="1" applyAlignment="1">
      <alignment horizontal="center" vertical="center" wrapText="1"/>
    </xf>
    <xf numFmtId="43" fontId="5" fillId="10" borderId="1" xfId="9" applyNumberFormat="1" applyFont="1" applyFill="1" applyBorder="1" applyAlignment="1">
      <alignment horizontal="center" vertical="center" wrapText="1"/>
    </xf>
    <xf numFmtId="181" fontId="34" fillId="10" borderId="1" xfId="7" applyNumberFormat="1" applyFont="1" applyFill="1" applyBorder="1" applyAlignment="1">
      <alignment horizontal="center" vertical="center" wrapText="1"/>
    </xf>
    <xf numFmtId="182" fontId="33" fillId="3" borderId="8" xfId="11" applyNumberFormat="1" applyFont="1" applyFill="1" applyBorder="1" applyAlignment="1">
      <alignment horizontal="left" vertical="center"/>
    </xf>
    <xf numFmtId="0" fontId="31" fillId="4" borderId="1" xfId="7" applyFont="1" applyFill="1" applyBorder="1">
      <alignment vertical="center"/>
    </xf>
    <xf numFmtId="0" fontId="0" fillId="4" borderId="29" xfId="14" applyFont="1" applyFill="1" applyBorder="1" applyAlignment="1">
      <alignment vertical="center"/>
    </xf>
    <xf numFmtId="0" fontId="4" fillId="0" borderId="0" xfId="1" applyFill="1" applyBorder="1" applyAlignment="1" applyProtection="1">
      <alignment horizontal="center" vertical="center"/>
    </xf>
    <xf numFmtId="0" fontId="5" fillId="0" borderId="0" xfId="0" applyFont="1" applyFill="1" applyBorder="1" applyAlignment="1">
      <alignment horizontal="center" vertical="center"/>
    </xf>
    <xf numFmtId="0" fontId="1" fillId="0" borderId="0" xfId="0" applyFont="1" applyFill="1" applyAlignment="1">
      <alignment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shrinkToFit="1"/>
    </xf>
    <xf numFmtId="0" fontId="1" fillId="0" borderId="0" xfId="0" applyFont="1" applyFill="1" applyAlignment="1">
      <alignment horizontal="center" vertical="center"/>
    </xf>
    <xf numFmtId="49" fontId="19" fillId="0" borderId="1" xfId="0" applyNumberFormat="1" applyFont="1" applyFill="1" applyBorder="1" applyAlignment="1">
      <alignment horizontal="center" vertical="center"/>
    </xf>
    <xf numFmtId="49" fontId="12" fillId="0" borderId="1" xfId="0" applyNumberFormat="1" applyFont="1" applyFill="1" applyBorder="1" applyAlignment="1" applyProtection="1">
      <alignment horizontal="left" vertical="center"/>
      <protection locked="0" hidden="1"/>
    </xf>
    <xf numFmtId="0" fontId="19" fillId="0" borderId="1" xfId="0" applyFont="1" applyFill="1" applyBorder="1" applyAlignment="1">
      <alignment vertical="center" wrapText="1"/>
    </xf>
    <xf numFmtId="0" fontId="31" fillId="0" borderId="0" xfId="7" applyFont="1" applyFill="1" applyBorder="1" applyAlignment="1">
      <alignment vertical="center"/>
    </xf>
    <xf numFmtId="194" fontId="31" fillId="0" borderId="0" xfId="9" applyNumberFormat="1" applyFont="1" applyFill="1" applyBorder="1" applyAlignment="1">
      <alignment vertical="center"/>
    </xf>
    <xf numFmtId="43" fontId="31" fillId="0" borderId="0" xfId="7" applyNumberFormat="1" applyFont="1" applyFill="1" applyBorder="1" applyAlignment="1">
      <alignment vertical="center"/>
    </xf>
    <xf numFmtId="193" fontId="31" fillId="0" borderId="0" xfId="7" applyNumberFormat="1" applyFont="1" applyFill="1" applyBorder="1" applyAlignment="1">
      <alignment vertical="center"/>
    </xf>
    <xf numFmtId="9" fontId="31" fillId="0" borderId="0" xfId="7" applyNumberFormat="1" applyFont="1" applyFill="1" applyBorder="1" applyAlignment="1">
      <alignment vertical="center"/>
    </xf>
    <xf numFmtId="183" fontId="31" fillId="0" borderId="0" xfId="7" applyNumberFormat="1" applyFont="1" applyFill="1" applyBorder="1" applyAlignment="1">
      <alignment vertical="center"/>
    </xf>
    <xf numFmtId="181" fontId="31" fillId="0" borderId="0" xfId="7" applyNumberFormat="1" applyFont="1" applyFill="1" applyBorder="1" applyAlignment="1">
      <alignment vertical="center"/>
    </xf>
    <xf numFmtId="9" fontId="31" fillId="0" borderId="0" xfId="10" applyFont="1" applyFill="1" applyBorder="1" applyAlignment="1">
      <alignment vertical="center"/>
    </xf>
    <xf numFmtId="41" fontId="31" fillId="0" borderId="0" xfId="7" applyNumberFormat="1" applyFont="1" applyFill="1" applyBorder="1" applyAlignment="1">
      <alignment vertical="center"/>
    </xf>
    <xf numFmtId="43" fontId="31" fillId="0" borderId="0" xfId="9" applyNumberFormat="1" applyFont="1" applyFill="1" applyBorder="1" applyAlignment="1">
      <alignment vertical="center"/>
    </xf>
    <xf numFmtId="177" fontId="19" fillId="0" borderId="1" xfId="0" applyNumberFormat="1" applyFont="1" applyFill="1" applyBorder="1" applyAlignment="1">
      <alignment vertical="center"/>
    </xf>
    <xf numFmtId="181" fontId="5" fillId="0" borderId="0" xfId="13" applyNumberFormat="1" applyFont="1" applyFill="1" applyBorder="1" applyAlignment="1">
      <alignment vertical="center"/>
    </xf>
    <xf numFmtId="0" fontId="31" fillId="0" borderId="0" xfId="7" applyFont="1" applyFill="1" applyAlignment="1">
      <alignment vertical="center"/>
    </xf>
    <xf numFmtId="194" fontId="31" fillId="0" borderId="0" xfId="9" applyNumberFormat="1" applyFont="1" applyFill="1" applyAlignment="1">
      <alignment vertical="center"/>
    </xf>
    <xf numFmtId="43" fontId="31" fillId="0" borderId="0" xfId="7" applyNumberFormat="1" applyFont="1" applyFill="1" applyAlignment="1">
      <alignment vertical="center"/>
    </xf>
    <xf numFmtId="193" fontId="31" fillId="0" borderId="0" xfId="7" applyNumberFormat="1" applyFont="1" applyFill="1" applyAlignment="1">
      <alignment vertical="center"/>
    </xf>
    <xf numFmtId="9" fontId="31" fillId="0" borderId="0" xfId="7" applyNumberFormat="1" applyFont="1" applyFill="1" applyAlignment="1">
      <alignment vertical="center"/>
    </xf>
    <xf numFmtId="183" fontId="31" fillId="0" borderId="0" xfId="7" applyNumberFormat="1" applyFont="1" applyFill="1" applyAlignment="1">
      <alignment vertical="center"/>
    </xf>
    <xf numFmtId="181" fontId="31" fillId="0" borderId="0" xfId="7" applyNumberFormat="1" applyFont="1" applyFill="1" applyAlignment="1">
      <alignment vertical="center"/>
    </xf>
    <xf numFmtId="9" fontId="31" fillId="0" borderId="0" xfId="10" applyFont="1" applyFill="1" applyAlignment="1">
      <alignment vertical="center"/>
    </xf>
    <xf numFmtId="41" fontId="31" fillId="0" borderId="0" xfId="7" applyNumberFormat="1" applyFont="1" applyFill="1" applyAlignment="1">
      <alignment vertical="center"/>
    </xf>
    <xf numFmtId="43" fontId="31" fillId="0" borderId="0" xfId="9" applyNumberFormat="1" applyFont="1" applyFill="1" applyAlignment="1">
      <alignment vertical="center"/>
    </xf>
    <xf numFmtId="49" fontId="12" fillId="0" borderId="1" xfId="0" applyNumberFormat="1" applyFont="1" applyFill="1" applyBorder="1" applyAlignment="1" applyProtection="1">
      <alignment horizontal="left" vertical="center" shrinkToFit="1"/>
      <protection locked="0" hidden="1"/>
    </xf>
    <xf numFmtId="0" fontId="31" fillId="0" borderId="0" xfId="7" applyFont="1" applyFill="1" applyAlignment="1">
      <alignment horizontal="left" vertical="center"/>
    </xf>
    <xf numFmtId="0" fontId="31" fillId="0" borderId="0" xfId="7" applyFont="1" applyFill="1">
      <alignment vertical="center"/>
    </xf>
    <xf numFmtId="194" fontId="31" fillId="0" borderId="0" xfId="9" applyNumberFormat="1" applyFont="1" applyFill="1">
      <alignment vertical="center"/>
    </xf>
    <xf numFmtId="43" fontId="31" fillId="0" borderId="0" xfId="7" applyNumberFormat="1" applyFont="1" applyFill="1" applyAlignment="1">
      <alignment horizontal="center" vertical="center"/>
    </xf>
    <xf numFmtId="193" fontId="31" fillId="0" borderId="0" xfId="7" applyNumberFormat="1" applyFont="1" applyFill="1" applyAlignment="1">
      <alignment horizontal="center" vertical="center"/>
    </xf>
    <xf numFmtId="9" fontId="31" fillId="0" borderId="0" xfId="7" applyNumberFormat="1" applyFont="1" applyFill="1" applyAlignment="1">
      <alignment horizontal="center" vertical="center"/>
    </xf>
    <xf numFmtId="183" fontId="31" fillId="0" borderId="0" xfId="7" applyNumberFormat="1" applyFont="1" applyFill="1" applyAlignment="1">
      <alignment horizontal="center" vertical="center"/>
    </xf>
    <xf numFmtId="181" fontId="31" fillId="0" borderId="0" xfId="7" applyNumberFormat="1" applyFont="1" applyFill="1">
      <alignment vertical="center"/>
    </xf>
    <xf numFmtId="9" fontId="31" fillId="0" borderId="0" xfId="10" applyFont="1" applyFill="1">
      <alignment vertical="center"/>
    </xf>
    <xf numFmtId="41" fontId="31" fillId="0" borderId="0" xfId="7" applyNumberFormat="1" applyFont="1" applyFill="1">
      <alignment vertical="center"/>
    </xf>
    <xf numFmtId="43" fontId="31" fillId="0" borderId="0" xfId="9" applyNumberFormat="1" applyFont="1" applyFill="1">
      <alignment vertical="center"/>
    </xf>
    <xf numFmtId="43" fontId="31" fillId="0" borderId="0" xfId="7" applyNumberFormat="1" applyFont="1" applyFill="1">
      <alignment vertical="center"/>
    </xf>
    <xf numFmtId="0" fontId="35" fillId="0" borderId="0" xfId="7" applyFont="1" applyFill="1" applyBorder="1" applyAlignment="1">
      <alignment vertical="center" wrapText="1"/>
    </xf>
    <xf numFmtId="0" fontId="11" fillId="0" borderId="1" xfId="0" applyFont="1" applyFill="1" applyBorder="1" applyAlignment="1">
      <alignment vertical="center" wrapText="1"/>
    </xf>
    <xf numFmtId="0" fontId="1" fillId="0" borderId="29" xfId="14" applyFont="1" applyFill="1" applyBorder="1" applyAlignment="1">
      <alignment vertical="center"/>
    </xf>
    <xf numFmtId="194" fontId="1" fillId="0" borderId="29" xfId="15" applyNumberFormat="1" applyFont="1" applyFill="1" applyBorder="1" applyAlignment="1">
      <alignment vertical="center"/>
    </xf>
    <xf numFmtId="43" fontId="1" fillId="0" borderId="29" xfId="14" applyNumberFormat="1" applyFont="1" applyFill="1" applyBorder="1" applyAlignment="1">
      <alignment vertical="center"/>
    </xf>
    <xf numFmtId="43" fontId="1" fillId="0" borderId="0" xfId="14" applyNumberFormat="1" applyFont="1" applyFill="1" applyBorder="1" applyAlignment="1">
      <alignment vertical="center"/>
    </xf>
    <xf numFmtId="193" fontId="1" fillId="0" borderId="0" xfId="14" applyNumberFormat="1" applyFont="1" applyFill="1" applyBorder="1" applyAlignment="1">
      <alignment vertical="center"/>
    </xf>
    <xf numFmtId="9" fontId="1" fillId="0" borderId="0" xfId="14" applyNumberFormat="1" applyFont="1" applyFill="1" applyBorder="1" applyAlignment="1">
      <alignment vertical="center"/>
    </xf>
    <xf numFmtId="183" fontId="1" fillId="0" borderId="0" xfId="14" applyNumberFormat="1" applyFont="1" applyFill="1" applyBorder="1" applyAlignment="1">
      <alignment vertical="center"/>
    </xf>
    <xf numFmtId="181" fontId="1" fillId="0" borderId="0" xfId="14" applyNumberFormat="1" applyFont="1" applyFill="1" applyAlignment="1">
      <alignment vertical="center"/>
    </xf>
    <xf numFmtId="9" fontId="1" fillId="0" borderId="0" xfId="10" applyFont="1" applyFill="1" applyAlignment="1">
      <alignment vertical="center"/>
    </xf>
    <xf numFmtId="181" fontId="1" fillId="0" borderId="29" xfId="11" applyNumberFormat="1" applyFont="1" applyFill="1" applyBorder="1" applyAlignment="1">
      <alignment vertical="center"/>
    </xf>
    <xf numFmtId="9" fontId="1" fillId="0" borderId="29" xfId="10" applyFont="1" applyFill="1" applyBorder="1" applyAlignment="1">
      <alignment vertical="center"/>
    </xf>
    <xf numFmtId="41" fontId="1" fillId="0" borderId="0" xfId="11" applyNumberFormat="1" applyFont="1" applyFill="1" applyAlignment="1">
      <alignment vertical="center"/>
    </xf>
    <xf numFmtId="43" fontId="1" fillId="0" borderId="0" xfId="11" applyNumberFormat="1" applyFont="1" applyFill="1" applyAlignment="1">
      <alignment vertical="center"/>
    </xf>
    <xf numFmtId="181" fontId="1" fillId="0" borderId="0" xfId="11" applyNumberFormat="1" applyFont="1" applyFill="1" applyAlignment="1">
      <alignment vertical="center"/>
    </xf>
    <xf numFmtId="0" fontId="1" fillId="0" borderId="0" xfId="11" applyFont="1" applyFill="1" applyAlignment="1">
      <alignment vertical="center"/>
    </xf>
    <xf numFmtId="0" fontId="0" fillId="0" borderId="0" xfId="0" applyFont="1" applyFill="1" applyAlignment="1">
      <alignment vertical="center"/>
    </xf>
    <xf numFmtId="178" fontId="10" fillId="0" borderId="4" xfId="2" applyNumberFormat="1" applyFont="1" applyFill="1" applyBorder="1" applyAlignment="1">
      <alignment horizontal="left" vertical="center" wrapText="1"/>
    </xf>
    <xf numFmtId="0" fontId="1" fillId="0" borderId="0" xfId="0" applyFont="1" applyFill="1" applyAlignment="1">
      <alignment vertical="center" wrapText="1" shrinkToFit="1"/>
    </xf>
    <xf numFmtId="0" fontId="7" fillId="0" borderId="1" xfId="0" applyFont="1" applyFill="1" applyBorder="1" applyAlignment="1">
      <alignment horizontal="center" vertical="center"/>
    </xf>
    <xf numFmtId="0" fontId="57" fillId="0" borderId="0" xfId="0" applyFont="1" applyFill="1"/>
    <xf numFmtId="0" fontId="19" fillId="0" borderId="1"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58" fillId="0" borderId="0" xfId="0" applyFont="1" applyFill="1"/>
    <xf numFmtId="182" fontId="19" fillId="0" borderId="1" xfId="0" applyNumberFormat="1" applyFont="1" applyFill="1" applyBorder="1" applyAlignment="1">
      <alignment horizontal="center" vertical="center"/>
    </xf>
    <xf numFmtId="9" fontId="19" fillId="0" borderId="1" xfId="0" applyNumberFormat="1" applyFont="1" applyFill="1" applyBorder="1" applyAlignment="1">
      <alignment horizontal="center" vertical="center" wrapText="1"/>
    </xf>
    <xf numFmtId="10" fontId="19" fillId="14" borderId="1" xfId="0" applyNumberFormat="1" applyFont="1" applyFill="1" applyBorder="1" applyAlignment="1">
      <alignment horizontal="center" vertical="center" wrapText="1"/>
    </xf>
    <xf numFmtId="9" fontId="19" fillId="14" borderId="1" xfId="0" applyNumberFormat="1" applyFont="1" applyFill="1" applyBorder="1" applyAlignment="1">
      <alignment horizontal="center" vertical="center" wrapText="1"/>
    </xf>
    <xf numFmtId="0" fontId="19" fillId="0" borderId="0" xfId="0" applyFont="1"/>
    <xf numFmtId="181" fontId="1" fillId="3" borderId="22" xfId="13" applyNumberFormat="1" applyFont="1" applyFill="1" applyBorder="1">
      <alignment vertical="center"/>
    </xf>
    <xf numFmtId="181" fontId="1" fillId="3" borderId="54" xfId="13" applyNumberFormat="1" applyFont="1" applyFill="1" applyBorder="1">
      <alignment vertical="center"/>
    </xf>
    <xf numFmtId="181" fontId="34" fillId="10" borderId="11" xfId="7" applyNumberFormat="1" applyFont="1" applyFill="1" applyBorder="1" applyAlignment="1">
      <alignment horizontal="center" vertical="center" wrapText="1"/>
    </xf>
    <xf numFmtId="181" fontId="34" fillId="10" borderId="17" xfId="7" applyNumberFormat="1" applyFont="1" applyFill="1" applyBorder="1" applyAlignment="1">
      <alignment horizontal="center" vertical="center" wrapText="1"/>
    </xf>
    <xf numFmtId="181" fontId="0" fillId="3" borderId="22" xfId="13" applyNumberFormat="1" applyFont="1" applyFill="1" applyBorder="1">
      <alignment vertical="center"/>
    </xf>
    <xf numFmtId="10" fontId="0" fillId="0" borderId="0" xfId="172" applyNumberFormat="1" applyFont="1" applyAlignment="1"/>
    <xf numFmtId="10" fontId="58" fillId="0" borderId="1" xfId="172" applyNumberFormat="1" applyFont="1" applyFill="1" applyBorder="1" applyAlignment="1"/>
    <xf numFmtId="10" fontId="19" fillId="0" borderId="1" xfId="172" applyNumberFormat="1" applyFont="1" applyBorder="1" applyAlignment="1"/>
    <xf numFmtId="0" fontId="0" fillId="0" borderId="0" xfId="0" applyAlignment="1">
      <alignment horizontal="center"/>
    </xf>
    <xf numFmtId="0" fontId="7" fillId="2" borderId="1" xfId="0" applyFont="1" applyFill="1" applyBorder="1" applyAlignment="1">
      <alignment horizontal="center" vertical="center" wrapText="1"/>
    </xf>
    <xf numFmtId="0" fontId="19" fillId="0" borderId="1" xfId="0" applyFont="1" applyBorder="1"/>
    <xf numFmtId="43" fontId="19" fillId="0" borderId="1" xfId="0" applyNumberFormat="1" applyFont="1" applyBorder="1"/>
    <xf numFmtId="0" fontId="19" fillId="0" borderId="1" xfId="0" applyFont="1" applyBorder="1" applyAlignment="1">
      <alignment horizontal="center"/>
    </xf>
    <xf numFmtId="43" fontId="19" fillId="0" borderId="1" xfId="0" applyNumberFormat="1" applyFont="1" applyBorder="1" applyAlignment="1">
      <alignment horizontal="center"/>
    </xf>
    <xf numFmtId="43" fontId="19" fillId="0" borderId="1" xfId="0" applyNumberFormat="1" applyFont="1" applyBorder="1" applyAlignment="1"/>
    <xf numFmtId="10" fontId="19" fillId="0" borderId="0" xfId="0" applyNumberFormat="1" applyFont="1" applyAlignment="1">
      <alignment horizontal="center" vertical="center"/>
    </xf>
    <xf numFmtId="10" fontId="19" fillId="10" borderId="37" xfId="10" applyNumberFormat="1" applyFont="1" applyFill="1" applyBorder="1" applyAlignment="1">
      <alignment horizontal="center" vertical="center" wrapText="1"/>
    </xf>
    <xf numFmtId="10" fontId="19" fillId="0" borderId="17" xfId="0" applyNumberFormat="1" applyFont="1" applyBorder="1" applyAlignment="1">
      <alignment horizontal="center" vertical="center"/>
    </xf>
    <xf numFmtId="10" fontId="19" fillId="11" borderId="55" xfId="0" applyNumberFormat="1" applyFont="1" applyFill="1" applyBorder="1" applyAlignment="1">
      <alignment horizontal="center" vertical="center"/>
    </xf>
    <xf numFmtId="181" fontId="31" fillId="15" borderId="1" xfId="7" applyNumberFormat="1" applyFont="1" applyFill="1" applyBorder="1" applyAlignment="1">
      <alignment horizontal="center" vertical="center"/>
    </xf>
    <xf numFmtId="10" fontId="19" fillId="15" borderId="17" xfId="0" applyNumberFormat="1" applyFont="1" applyFill="1" applyBorder="1" applyAlignment="1">
      <alignment horizontal="center" vertical="center"/>
    </xf>
    <xf numFmtId="177" fontId="7" fillId="10" borderId="23" xfId="0" applyNumberFormat="1" applyFont="1" applyFill="1" applyBorder="1" applyAlignment="1">
      <alignment horizontal="center" vertical="center" wrapText="1"/>
    </xf>
    <xf numFmtId="191" fontId="10" fillId="13" borderId="1" xfId="0" applyNumberFormat="1" applyFont="1" applyFill="1" applyBorder="1" applyAlignment="1">
      <alignment horizontal="center"/>
    </xf>
    <xf numFmtId="3" fontId="10" fillId="13" borderId="1" xfId="0" applyNumberFormat="1" applyFont="1" applyFill="1" applyBorder="1" applyAlignment="1">
      <alignment horizontal="center"/>
    </xf>
    <xf numFmtId="177" fontId="5" fillId="10" borderId="1" xfId="0" applyNumberFormat="1" applyFont="1" applyFill="1" applyBorder="1" applyAlignment="1">
      <alignment horizontal="center" vertical="center" wrapText="1"/>
    </xf>
    <xf numFmtId="177" fontId="5" fillId="0" borderId="0" xfId="0" applyNumberFormat="1" applyFont="1" applyFill="1" applyAlignment="1">
      <alignment vertical="center" shrinkToFit="1"/>
    </xf>
    <xf numFmtId="177" fontId="1" fillId="0" borderId="0" xfId="0" applyNumberFormat="1" applyFont="1" applyFill="1" applyAlignment="1">
      <alignment vertical="center" shrinkToFit="1"/>
    </xf>
    <xf numFmtId="193" fontId="1" fillId="0" borderId="0" xfId="0" applyNumberFormat="1" applyFont="1" applyFill="1" applyAlignment="1">
      <alignment vertical="center" shrinkToFit="1"/>
    </xf>
    <xf numFmtId="177" fontId="1" fillId="0" borderId="0" xfId="0" applyNumberFormat="1" applyFont="1" applyFill="1" applyAlignment="1">
      <alignment vertical="center" wrapText="1" shrinkToFit="1"/>
    </xf>
    <xf numFmtId="0" fontId="4" fillId="0" borderId="0" xfId="1" applyFill="1" applyAlignment="1" applyProtection="1">
      <alignment vertical="center"/>
    </xf>
    <xf numFmtId="177" fontId="2" fillId="0" borderId="0" xfId="0" applyNumberFormat="1" applyFont="1" applyFill="1" applyBorder="1" applyAlignment="1">
      <alignment horizontal="center" vertical="center"/>
    </xf>
    <xf numFmtId="177" fontId="5" fillId="0" borderId="0" xfId="0" applyNumberFormat="1" applyFont="1" applyFill="1" applyBorder="1" applyAlignment="1">
      <alignment horizontal="left" vertical="center"/>
    </xf>
    <xf numFmtId="177" fontId="5" fillId="0" borderId="0" xfId="0" applyNumberFormat="1" applyFont="1" applyFill="1" applyBorder="1" applyAlignment="1">
      <alignment horizontal="center" vertical="center"/>
    </xf>
    <xf numFmtId="177" fontId="5" fillId="0" borderId="0" xfId="0" applyNumberFormat="1" applyFont="1" applyFill="1" applyBorder="1" applyAlignment="1">
      <alignment horizontal="right" vertical="center"/>
    </xf>
    <xf numFmtId="192" fontId="18" fillId="10" borderId="1" xfId="0" applyNumberFormat="1" applyFont="1" applyFill="1" applyBorder="1" applyAlignment="1">
      <alignment horizontal="center" vertical="center"/>
    </xf>
    <xf numFmtId="193" fontId="19" fillId="12" borderId="1" xfId="0" applyNumberFormat="1" applyFont="1" applyFill="1" applyBorder="1" applyAlignment="1">
      <alignment horizontal="center" vertical="center" shrinkToFit="1"/>
    </xf>
    <xf numFmtId="177" fontId="13" fillId="12" borderId="1" xfId="0" applyNumberFormat="1" applyFont="1" applyFill="1" applyBorder="1" applyAlignment="1">
      <alignment horizontal="center" vertical="center"/>
    </xf>
    <xf numFmtId="180" fontId="13" fillId="12" borderId="24" xfId="0" applyNumberFormat="1" applyFont="1" applyFill="1" applyBorder="1" applyAlignment="1">
      <alignment horizontal="center" vertical="center"/>
    </xf>
    <xf numFmtId="177" fontId="13" fillId="12" borderId="1" xfId="0" applyNumberFormat="1" applyFont="1" applyFill="1" applyBorder="1" applyAlignment="1">
      <alignment vertical="center"/>
    </xf>
    <xf numFmtId="180" fontId="13" fillId="12" borderId="1" xfId="0" applyNumberFormat="1" applyFont="1" applyFill="1" applyBorder="1" applyAlignment="1">
      <alignment vertical="center"/>
    </xf>
    <xf numFmtId="180" fontId="13" fillId="12" borderId="1" xfId="6" applyNumberFormat="1" applyFont="1" applyFill="1" applyBorder="1" applyAlignment="1">
      <alignment vertical="center"/>
    </xf>
    <xf numFmtId="177" fontId="19" fillId="12" borderId="1" xfId="0" applyNumberFormat="1" applyFont="1" applyFill="1" applyBorder="1" applyAlignment="1">
      <alignment vertical="center"/>
    </xf>
    <xf numFmtId="177" fontId="19" fillId="12" borderId="1" xfId="0" applyNumberFormat="1" applyFont="1" applyFill="1" applyBorder="1" applyAlignment="1">
      <alignment horizontal="center" vertical="center" wrapText="1" shrinkToFit="1"/>
    </xf>
    <xf numFmtId="177" fontId="19" fillId="0" borderId="0" xfId="0" applyNumberFormat="1" applyFont="1" applyFill="1" applyAlignment="1">
      <alignment vertical="center"/>
    </xf>
    <xf numFmtId="49" fontId="19" fillId="12" borderId="1" xfId="0" applyNumberFormat="1" applyFont="1" applyFill="1" applyBorder="1" applyAlignment="1">
      <alignment horizontal="center" vertical="center" shrinkToFit="1"/>
    </xf>
    <xf numFmtId="177" fontId="13" fillId="12" borderId="1" xfId="0" applyNumberFormat="1" applyFont="1" applyFill="1" applyBorder="1" applyAlignment="1">
      <alignment horizontal="right" vertical="center"/>
    </xf>
    <xf numFmtId="177" fontId="51" fillId="12" borderId="24" xfId="0" applyNumberFormat="1" applyFont="1" applyFill="1" applyBorder="1" applyAlignment="1">
      <alignment horizontal="center" vertical="center"/>
    </xf>
    <xf numFmtId="177" fontId="10" fillId="12" borderId="1" xfId="0" applyNumberFormat="1" applyFont="1" applyFill="1" applyBorder="1" applyAlignment="1">
      <alignment horizontal="right" vertical="center"/>
    </xf>
    <xf numFmtId="177" fontId="19" fillId="12" borderId="1" xfId="0" applyNumberFormat="1" applyFont="1" applyFill="1" applyBorder="1" applyAlignment="1">
      <alignment horizontal="right" vertical="center"/>
    </xf>
    <xf numFmtId="177" fontId="10" fillId="12" borderId="1" xfId="0" applyNumberFormat="1" applyFont="1" applyFill="1" applyBorder="1" applyAlignment="1">
      <alignment vertical="center"/>
    </xf>
    <xf numFmtId="177" fontId="19" fillId="12" borderId="0" xfId="0" applyNumberFormat="1" applyFont="1" applyFill="1" applyAlignment="1">
      <alignment vertical="center" shrinkToFit="1"/>
    </xf>
    <xf numFmtId="177" fontId="10" fillId="12" borderId="1" xfId="0" applyNumberFormat="1" applyFont="1" applyFill="1" applyBorder="1" applyAlignment="1">
      <alignment horizontal="center" vertical="center"/>
    </xf>
    <xf numFmtId="177" fontId="19" fillId="12" borderId="1" xfId="0" applyNumberFormat="1" applyFont="1" applyFill="1" applyBorder="1" applyAlignment="1">
      <alignment vertical="center" wrapText="1" shrinkToFit="1"/>
    </xf>
    <xf numFmtId="177" fontId="13" fillId="12" borderId="24" xfId="0" applyNumberFormat="1" applyFont="1" applyFill="1" applyBorder="1" applyAlignment="1">
      <alignment horizontal="right" vertical="center"/>
    </xf>
    <xf numFmtId="182" fontId="10" fillId="12" borderId="1" xfId="0" applyNumberFormat="1" applyFont="1" applyFill="1" applyBorder="1" applyAlignment="1">
      <alignment vertical="center"/>
    </xf>
    <xf numFmtId="193" fontId="52" fillId="12" borderId="24" xfId="0" applyNumberFormat="1" applyFont="1" applyFill="1" applyBorder="1" applyAlignment="1">
      <alignment horizontal="center" vertical="center" shrinkToFit="1"/>
    </xf>
    <xf numFmtId="177" fontId="22" fillId="12" borderId="24" xfId="0" applyNumberFormat="1" applyFont="1" applyFill="1" applyBorder="1" applyAlignment="1">
      <alignment horizontal="center" vertical="center"/>
    </xf>
    <xf numFmtId="177" fontId="22" fillId="12" borderId="1" xfId="0" applyNumberFormat="1" applyFont="1" applyFill="1" applyBorder="1" applyAlignment="1">
      <alignment vertical="center"/>
    </xf>
    <xf numFmtId="180" fontId="22" fillId="12" borderId="1" xfId="6" applyNumberFormat="1" applyFont="1" applyFill="1" applyBorder="1" applyAlignment="1">
      <alignment vertical="center"/>
    </xf>
    <xf numFmtId="177" fontId="52" fillId="12" borderId="24" xfId="0" applyNumberFormat="1" applyFont="1" applyFill="1" applyBorder="1" applyAlignment="1">
      <alignment horizontal="center" vertical="center" wrapText="1" shrinkToFit="1"/>
    </xf>
    <xf numFmtId="193" fontId="19" fillId="0" borderId="24" xfId="0" applyNumberFormat="1" applyFont="1" applyFill="1" applyBorder="1" applyAlignment="1">
      <alignment horizontal="center" vertical="center" shrinkToFit="1"/>
    </xf>
    <xf numFmtId="177" fontId="51" fillId="0" borderId="24" xfId="0" applyNumberFormat="1" applyFont="1" applyFill="1" applyBorder="1" applyAlignment="1">
      <alignment horizontal="center" vertical="center"/>
    </xf>
    <xf numFmtId="177" fontId="13" fillId="0" borderId="1" xfId="0" applyNumberFormat="1" applyFont="1" applyFill="1" applyBorder="1" applyAlignment="1">
      <alignment vertical="center"/>
    </xf>
    <xf numFmtId="177" fontId="19" fillId="0" borderId="1" xfId="0" applyNumberFormat="1" applyFont="1" applyFill="1" applyBorder="1" applyAlignment="1">
      <alignment horizontal="right" vertical="center"/>
    </xf>
    <xf numFmtId="180" fontId="13" fillId="0" borderId="1" xfId="0" applyNumberFormat="1" applyFont="1" applyFill="1" applyBorder="1" applyAlignment="1">
      <alignment vertical="center"/>
    </xf>
    <xf numFmtId="177" fontId="19" fillId="0" borderId="24" xfId="0" applyNumberFormat="1" applyFont="1" applyFill="1" applyBorder="1" applyAlignment="1">
      <alignment horizontal="center" vertical="center" wrapText="1" shrinkToFit="1"/>
    </xf>
    <xf numFmtId="193" fontId="19" fillId="0" borderId="24" xfId="0" applyNumberFormat="1" applyFont="1" applyFill="1" applyBorder="1" applyAlignment="1">
      <alignment horizontal="left" vertical="center" shrinkToFit="1"/>
    </xf>
    <xf numFmtId="177" fontId="19" fillId="0" borderId="24" xfId="0" applyNumberFormat="1" applyFont="1" applyFill="1" applyBorder="1" applyAlignment="1">
      <alignment horizontal="left" vertical="center" wrapText="1" shrinkToFit="1"/>
    </xf>
    <xf numFmtId="193" fontId="21" fillId="12" borderId="24" xfId="0" applyNumberFormat="1" applyFont="1" applyFill="1" applyBorder="1" applyAlignment="1">
      <alignment horizontal="center" vertical="center" shrinkToFit="1"/>
    </xf>
    <xf numFmtId="177" fontId="7" fillId="12" borderId="1" xfId="0" applyNumberFormat="1" applyFont="1" applyFill="1" applyBorder="1" applyAlignment="1">
      <alignment vertical="center"/>
    </xf>
    <xf numFmtId="177" fontId="21" fillId="12" borderId="24" xfId="0" applyNumberFormat="1" applyFont="1" applyFill="1" applyBorder="1" applyAlignment="1">
      <alignment horizontal="center" vertical="center" wrapText="1" shrinkToFit="1"/>
    </xf>
    <xf numFmtId="193" fontId="7" fillId="12" borderId="1" xfId="0" applyNumberFormat="1" applyFont="1" applyFill="1" applyBorder="1" applyAlignment="1">
      <alignment horizontal="center" vertical="center" shrinkToFit="1"/>
    </xf>
    <xf numFmtId="177" fontId="22" fillId="12" borderId="1" xfId="0" applyNumberFormat="1" applyFont="1" applyFill="1" applyBorder="1" applyAlignment="1">
      <alignment horizontal="center" vertical="center"/>
    </xf>
    <xf numFmtId="177" fontId="7" fillId="12" borderId="1" xfId="0" applyNumberFormat="1" applyFont="1" applyFill="1" applyBorder="1" applyAlignment="1">
      <alignment horizontal="center" vertical="center" wrapText="1" shrinkToFit="1"/>
    </xf>
    <xf numFmtId="193" fontId="1" fillId="0" borderId="0" xfId="0" applyNumberFormat="1" applyFont="1" applyFill="1" applyBorder="1" applyAlignment="1">
      <alignment horizontal="center" vertical="center" shrinkToFit="1"/>
    </xf>
    <xf numFmtId="177" fontId="1"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wrapText="1" shrinkToFit="1"/>
    </xf>
    <xf numFmtId="0" fontId="15" fillId="0" borderId="0" xfId="0" applyNumberFormat="1" applyFont="1" applyFill="1" applyAlignment="1">
      <alignment vertical="center"/>
    </xf>
    <xf numFmtId="0" fontId="31" fillId="0" borderId="0" xfId="7" applyFont="1" applyFill="1" applyBorder="1" applyAlignment="1">
      <alignment vertical="center" wrapText="1"/>
    </xf>
    <xf numFmtId="0" fontId="2" fillId="0" borderId="0" xfId="0" applyFont="1" applyFill="1" applyBorder="1" applyAlignment="1">
      <alignment horizontal="center" vertical="center"/>
    </xf>
    <xf numFmtId="0" fontId="56" fillId="0" borderId="0" xfId="1" applyFont="1" applyFill="1" applyBorder="1" applyAlignment="1" applyProtection="1">
      <alignment horizontal="left" vertical="center"/>
    </xf>
    <xf numFmtId="0" fontId="56" fillId="0" borderId="0" xfId="1" applyFont="1" applyFill="1" applyBorder="1" applyAlignment="1" applyProtection="1">
      <alignment horizontal="left" vertical="center" wrapText="1"/>
    </xf>
    <xf numFmtId="0" fontId="56" fillId="0" borderId="6" xfId="1" applyFont="1" applyFill="1" applyBorder="1" applyAlignment="1" applyProtection="1">
      <alignment horizontal="left" vertical="center"/>
    </xf>
    <xf numFmtId="0" fontId="35" fillId="0" borderId="0" xfId="7" applyFont="1" applyFill="1" applyBorder="1" applyAlignment="1">
      <alignment horizontal="left" vertical="center" wrapText="1"/>
    </xf>
    <xf numFmtId="0" fontId="31" fillId="4" borderId="0" xfId="7" applyFont="1" applyFill="1" applyBorder="1" applyAlignment="1">
      <alignment vertical="center" wrapText="1"/>
    </xf>
    <xf numFmtId="41" fontId="1" fillId="4" borderId="1" xfId="9" applyNumberFormat="1" applyFont="1" applyFill="1" applyBorder="1" applyAlignment="1">
      <alignment horizontal="center" vertical="center"/>
    </xf>
    <xf numFmtId="43" fontId="1" fillId="4" borderId="1" xfId="9" applyNumberFormat="1" applyFont="1" applyFill="1" applyBorder="1" applyAlignment="1">
      <alignment horizontal="center" vertical="center"/>
    </xf>
    <xf numFmtId="9" fontId="31" fillId="4" borderId="25" xfId="10" applyFont="1" applyFill="1" applyBorder="1" applyAlignment="1">
      <alignment horizontal="center" vertical="center"/>
    </xf>
    <xf numFmtId="9" fontId="31" fillId="4" borderId="4" xfId="10" applyFont="1" applyFill="1" applyBorder="1" applyAlignment="1">
      <alignment horizontal="center" vertical="center"/>
    </xf>
    <xf numFmtId="9" fontId="1" fillId="3" borderId="26" xfId="10" applyFont="1" applyFill="1" applyBorder="1" applyAlignment="1">
      <alignment horizontal="center" vertical="center"/>
    </xf>
    <xf numFmtId="9" fontId="1" fillId="3" borderId="27" xfId="10" applyFont="1" applyFill="1" applyBorder="1" applyAlignment="1">
      <alignment horizontal="center" vertical="center"/>
    </xf>
    <xf numFmtId="9" fontId="1" fillId="3" borderId="28" xfId="10" applyFont="1" applyFill="1" applyBorder="1" applyAlignment="1">
      <alignment horizontal="center" vertical="center"/>
    </xf>
    <xf numFmtId="9" fontId="1" fillId="3" borderId="4" xfId="10" applyFont="1" applyFill="1" applyBorder="1" applyAlignment="1">
      <alignment horizontal="center" vertical="center"/>
    </xf>
    <xf numFmtId="41" fontId="31" fillId="4" borderId="16" xfId="9" applyNumberFormat="1" applyFont="1" applyFill="1" applyBorder="1" applyAlignment="1">
      <alignment horizontal="center" vertical="center"/>
    </xf>
    <xf numFmtId="41" fontId="31" fillId="4" borderId="1" xfId="9" applyNumberFormat="1" applyFont="1" applyFill="1" applyBorder="1" applyAlignment="1">
      <alignment horizontal="center" vertical="center"/>
    </xf>
    <xf numFmtId="41" fontId="1" fillId="4" borderId="22" xfId="9" applyNumberFormat="1" applyFont="1" applyFill="1" applyBorder="1" applyAlignment="1">
      <alignment horizontal="center" vertical="center" wrapText="1"/>
    </xf>
    <xf numFmtId="41" fontId="1" fillId="4" borderId="23" xfId="9" applyNumberFormat="1" applyFont="1" applyFill="1" applyBorder="1" applyAlignment="1">
      <alignment horizontal="center" vertical="center" wrapText="1"/>
    </xf>
    <xf numFmtId="41" fontId="1" fillId="4" borderId="24" xfId="9" applyNumberFormat="1" applyFont="1" applyFill="1" applyBorder="1" applyAlignment="1">
      <alignment horizontal="center" vertical="center" wrapText="1"/>
    </xf>
    <xf numFmtId="183" fontId="5" fillId="4" borderId="20" xfId="9" applyNumberFormat="1" applyFont="1" applyFill="1" applyBorder="1" applyAlignment="1">
      <alignment horizontal="center" vertical="center" wrapText="1"/>
    </xf>
    <xf numFmtId="183" fontId="5" fillId="4" borderId="21" xfId="9" applyNumberFormat="1" applyFont="1" applyFill="1" applyBorder="1" applyAlignment="1">
      <alignment horizontal="center" vertical="center" wrapText="1"/>
    </xf>
    <xf numFmtId="183" fontId="5" fillId="4" borderId="17" xfId="9" applyNumberFormat="1" applyFont="1" applyFill="1" applyBorder="1" applyAlignment="1">
      <alignment horizontal="center" vertical="center" wrapText="1"/>
    </xf>
    <xf numFmtId="41" fontId="34" fillId="10" borderId="2" xfId="7" applyNumberFormat="1" applyFont="1" applyFill="1" applyBorder="1" applyAlignment="1">
      <alignment horizontal="center" vertical="center" wrapText="1"/>
    </xf>
    <xf numFmtId="0" fontId="34" fillId="10" borderId="11" xfId="7" applyNumberFormat="1" applyFont="1" applyFill="1" applyBorder="1" applyAlignment="1">
      <alignment horizontal="center" vertical="center" wrapText="1"/>
    </xf>
    <xf numFmtId="0" fontId="34" fillId="10" borderId="17" xfId="7" applyNumberFormat="1" applyFont="1" applyFill="1" applyBorder="1" applyAlignment="1">
      <alignment horizontal="center" vertical="center" wrapText="1"/>
    </xf>
    <xf numFmtId="43" fontId="34" fillId="10" borderId="12" xfId="7" applyNumberFormat="1" applyFont="1" applyFill="1" applyBorder="1" applyAlignment="1">
      <alignment horizontal="center" vertical="center" wrapText="1"/>
    </xf>
    <xf numFmtId="43" fontId="34" fillId="10" borderId="13" xfId="7" applyNumberFormat="1" applyFont="1" applyFill="1" applyBorder="1" applyAlignment="1">
      <alignment horizontal="center" vertical="center" wrapText="1"/>
    </xf>
    <xf numFmtId="43" fontId="34" fillId="10" borderId="14" xfId="7" applyNumberFormat="1" applyFont="1" applyFill="1" applyBorder="1" applyAlignment="1">
      <alignment horizontal="center" vertical="center" wrapText="1"/>
    </xf>
    <xf numFmtId="0" fontId="30" fillId="0" borderId="0" xfId="7" applyFont="1" applyAlignment="1">
      <alignment horizontal="center" vertical="center"/>
    </xf>
    <xf numFmtId="41" fontId="1" fillId="0" borderId="0" xfId="4" applyNumberFormat="1" applyFont="1" applyBorder="1" applyAlignment="1">
      <alignment horizontal="center" vertical="center"/>
    </xf>
    <xf numFmtId="0" fontId="34" fillId="10" borderId="10" xfId="7" applyFont="1" applyFill="1" applyBorder="1" applyAlignment="1">
      <alignment horizontal="center" vertical="center" wrapText="1"/>
    </xf>
    <xf numFmtId="0" fontId="34" fillId="10" borderId="16" xfId="7" applyFont="1" applyFill="1" applyBorder="1" applyAlignment="1">
      <alignment horizontal="center" vertical="center" wrapText="1"/>
    </xf>
    <xf numFmtId="0" fontId="5" fillId="10" borderId="2" xfId="7" applyFont="1" applyFill="1" applyBorder="1" applyAlignment="1">
      <alignment horizontal="center" vertical="center" wrapText="1"/>
    </xf>
    <xf numFmtId="0" fontId="5" fillId="10" borderId="1" xfId="7" applyFont="1" applyFill="1" applyBorder="1" applyAlignment="1">
      <alignment horizontal="center" vertical="center" wrapText="1"/>
    </xf>
    <xf numFmtId="0" fontId="5" fillId="10" borderId="11" xfId="7" applyFont="1" applyFill="1" applyBorder="1" applyAlignment="1">
      <alignment horizontal="center" vertical="center" wrapText="1"/>
    </xf>
    <xf numFmtId="0" fontId="5" fillId="10" borderId="17" xfId="7" applyFont="1" applyFill="1" applyBorder="1" applyAlignment="1">
      <alignment horizontal="center" vertical="center" wrapText="1"/>
    </xf>
    <xf numFmtId="194" fontId="5" fillId="10" borderId="2" xfId="9" applyNumberFormat="1" applyFont="1" applyFill="1" applyBorder="1" applyAlignment="1">
      <alignment horizontal="center" vertical="center" wrapText="1"/>
    </xf>
    <xf numFmtId="194" fontId="5" fillId="10" borderId="1" xfId="9" applyNumberFormat="1" applyFont="1" applyFill="1" applyBorder="1" applyAlignment="1">
      <alignment horizontal="center" vertical="center" wrapText="1"/>
    </xf>
    <xf numFmtId="41" fontId="34" fillId="10" borderId="12" xfId="7" applyNumberFormat="1" applyFont="1" applyFill="1" applyBorder="1" applyAlignment="1">
      <alignment horizontal="center" vertical="center" wrapText="1"/>
    </xf>
    <xf numFmtId="41" fontId="34" fillId="10" borderId="13" xfId="7" applyNumberFormat="1" applyFont="1" applyFill="1" applyBorder="1" applyAlignment="1">
      <alignment horizontal="center" vertical="center" wrapText="1"/>
    </xf>
    <xf numFmtId="41" fontId="34" fillId="10" borderId="14" xfId="7" applyNumberFormat="1" applyFont="1" applyFill="1" applyBorder="1" applyAlignment="1">
      <alignment horizontal="center" vertical="center" wrapText="1"/>
    </xf>
    <xf numFmtId="43" fontId="5" fillId="10" borderId="11" xfId="12" applyNumberFormat="1" applyFont="1" applyFill="1" applyBorder="1" applyAlignment="1">
      <alignment horizontal="center" vertical="center" wrapText="1"/>
    </xf>
    <xf numFmtId="43" fontId="5" fillId="10" borderId="17" xfId="12" applyNumberFormat="1" applyFont="1" applyFill="1" applyBorder="1" applyAlignment="1">
      <alignment horizontal="center" vertical="center" wrapText="1"/>
    </xf>
    <xf numFmtId="181" fontId="34" fillId="10" borderId="2" xfId="7" applyNumberFormat="1" applyFont="1" applyFill="1" applyBorder="1" applyAlignment="1">
      <alignment horizontal="center" vertical="center" wrapText="1"/>
    </xf>
    <xf numFmtId="0" fontId="34" fillId="10" borderId="15" xfId="7" applyFont="1" applyFill="1" applyBorder="1" applyAlignment="1">
      <alignment horizontal="center" vertical="center" wrapText="1"/>
    </xf>
    <xf numFmtId="0" fontId="34" fillId="10" borderId="18" xfId="7"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5" fillId="0" borderId="6" xfId="0" applyFont="1" applyBorder="1" applyAlignment="1">
      <alignment horizontal="center" vertical="center"/>
    </xf>
    <xf numFmtId="10" fontId="19" fillId="0" borderId="20" xfId="172" applyNumberFormat="1" applyFont="1" applyFill="1" applyBorder="1" applyAlignment="1">
      <alignment horizontal="center" vertical="center" wrapText="1"/>
    </xf>
    <xf numFmtId="10" fontId="19" fillId="0" borderId="17" xfId="172"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7" xfId="0" applyFont="1" applyFill="1" applyBorder="1" applyAlignment="1">
      <alignment horizontal="center" vertical="center"/>
    </xf>
    <xf numFmtId="0" fontId="7" fillId="2" borderId="2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4" fontId="10" fillId="13" borderId="20" xfId="0" applyNumberFormat="1" applyFont="1" applyFill="1" applyBorder="1" applyAlignment="1">
      <alignment horizontal="center" vertical="center"/>
    </xf>
    <xf numFmtId="4" fontId="10" fillId="13" borderId="21" xfId="0" applyNumberFormat="1" applyFont="1" applyFill="1" applyBorder="1" applyAlignment="1">
      <alignment horizontal="center" vertical="center"/>
    </xf>
    <xf numFmtId="4" fontId="10" fillId="13" borderId="17" xfId="0" applyNumberFormat="1" applyFont="1" applyFill="1" applyBorder="1" applyAlignment="1">
      <alignment horizontal="center" vertical="center"/>
    </xf>
    <xf numFmtId="0" fontId="17" fillId="0" borderId="6" xfId="0" applyFont="1" applyBorder="1" applyAlignment="1">
      <alignment horizontal="center" vertical="center"/>
    </xf>
    <xf numFmtId="0" fontId="50" fillId="0" borderId="0" xfId="0" applyFont="1" applyBorder="1" applyAlignment="1">
      <alignment horizontal="center" vertical="center"/>
    </xf>
    <xf numFmtId="0" fontId="50" fillId="0" borderId="57" xfId="0" applyFont="1" applyBorder="1" applyAlignment="1">
      <alignment horizontal="center" vertical="center"/>
    </xf>
    <xf numFmtId="0" fontId="48" fillId="10" borderId="32" xfId="0" applyFont="1" applyFill="1" applyBorder="1" applyAlignment="1">
      <alignment horizontal="center" vertical="center"/>
    </xf>
    <xf numFmtId="0" fontId="48" fillId="10" borderId="33" xfId="0" applyFont="1" applyFill="1" applyBorder="1" applyAlignment="1">
      <alignment horizontal="center" vertical="center"/>
    </xf>
    <xf numFmtId="0" fontId="48" fillId="10" borderId="34" xfId="0" applyFont="1" applyFill="1" applyBorder="1" applyAlignment="1">
      <alignment horizontal="center" vertical="center"/>
    </xf>
    <xf numFmtId="0" fontId="7" fillId="10" borderId="32" xfId="0" applyFont="1" applyFill="1" applyBorder="1" applyAlignment="1">
      <alignment horizontal="center" vertical="center" wrapText="1"/>
    </xf>
    <xf numFmtId="0" fontId="7" fillId="10" borderId="36" xfId="0" applyFont="1" applyFill="1" applyBorder="1" applyAlignment="1">
      <alignment horizontal="center" vertical="center" wrapText="1"/>
    </xf>
    <xf numFmtId="0" fontId="7" fillId="10" borderId="34" xfId="0" applyFont="1" applyFill="1" applyBorder="1" applyAlignment="1">
      <alignment horizontal="center" vertical="center" wrapText="1"/>
    </xf>
    <xf numFmtId="0" fontId="7" fillId="10" borderId="38" xfId="0" applyFont="1" applyFill="1" applyBorder="1" applyAlignment="1">
      <alignment horizontal="center" vertical="center" wrapText="1"/>
    </xf>
    <xf numFmtId="0" fontId="48" fillId="10" borderId="41" xfId="0" applyFont="1" applyFill="1" applyBorder="1" applyAlignment="1">
      <alignment horizontal="center" vertical="center"/>
    </xf>
    <xf numFmtId="0" fontId="48" fillId="10" borderId="49" xfId="0" applyFont="1" applyFill="1" applyBorder="1" applyAlignment="1">
      <alignment horizontal="center" vertical="center"/>
    </xf>
    <xf numFmtId="0" fontId="48" fillId="10" borderId="50" xfId="0" applyFont="1" applyFill="1" applyBorder="1" applyAlignment="1">
      <alignment horizontal="center" vertical="center"/>
    </xf>
    <xf numFmtId="43" fontId="5" fillId="10" borderId="52" xfId="9" applyNumberFormat="1" applyFont="1" applyFill="1" applyBorder="1" applyAlignment="1">
      <alignment horizontal="center" vertical="center" wrapText="1"/>
    </xf>
    <xf numFmtId="43" fontId="5" fillId="10" borderId="51" xfId="9" applyNumberFormat="1" applyFont="1" applyFill="1" applyBorder="1" applyAlignment="1">
      <alignment horizontal="center" vertical="center" wrapText="1"/>
    </xf>
    <xf numFmtId="0" fontId="19" fillId="10" borderId="64" xfId="0" applyFont="1" applyFill="1" applyBorder="1" applyAlignment="1">
      <alignment horizontal="center" vertical="center"/>
    </xf>
    <xf numFmtId="0" fontId="19" fillId="10" borderId="13" xfId="0" applyFont="1" applyFill="1" applyBorder="1" applyAlignment="1">
      <alignment horizontal="center" vertical="center"/>
    </xf>
    <xf numFmtId="0" fontId="19" fillId="10" borderId="65" xfId="0" applyFont="1" applyFill="1" applyBorder="1" applyAlignment="1">
      <alignment horizontal="center" vertical="center"/>
    </xf>
    <xf numFmtId="0" fontId="48" fillId="10" borderId="60" xfId="0" applyFont="1" applyFill="1" applyBorder="1" applyAlignment="1">
      <alignment horizontal="center" vertical="center"/>
    </xf>
    <xf numFmtId="0" fontId="7" fillId="10" borderId="32" xfId="0" applyFont="1" applyFill="1" applyBorder="1" applyAlignment="1">
      <alignment horizontal="center" vertical="center"/>
    </xf>
    <xf numFmtId="0" fontId="7" fillId="10" borderId="33" xfId="0" applyFont="1" applyFill="1" applyBorder="1" applyAlignment="1">
      <alignment horizontal="center" vertical="center"/>
    </xf>
    <xf numFmtId="0" fontId="7" fillId="10" borderId="33" xfId="0" applyFont="1" applyFill="1" applyBorder="1" applyAlignment="1">
      <alignment horizontal="center" vertical="center" wrapText="1"/>
    </xf>
    <xf numFmtId="0" fontId="7" fillId="10" borderId="37" xfId="0" applyFont="1" applyFill="1" applyBorder="1" applyAlignment="1">
      <alignment horizontal="center" vertical="center" wrapText="1"/>
    </xf>
    <xf numFmtId="177" fontId="5" fillId="10" borderId="1" xfId="0" applyNumberFormat="1" applyFont="1" applyFill="1" applyBorder="1" applyAlignment="1">
      <alignment horizontal="center" vertical="center" wrapText="1"/>
    </xf>
    <xf numFmtId="177" fontId="7" fillId="0" borderId="7" xfId="0" applyNumberFormat="1" applyFont="1" applyFill="1" applyBorder="1" applyAlignment="1" applyProtection="1">
      <alignment horizontal="center"/>
    </xf>
    <xf numFmtId="4" fontId="20" fillId="0" borderId="0" xfId="0" applyNumberFormat="1" applyFont="1" applyFill="1" applyAlignment="1" applyProtection="1">
      <alignment horizontal="left"/>
    </xf>
    <xf numFmtId="177" fontId="16" fillId="0" borderId="0" xfId="0" applyNumberFormat="1" applyFont="1" applyFill="1" applyAlignment="1">
      <alignment horizontal="left"/>
    </xf>
    <xf numFmtId="177" fontId="2" fillId="0" borderId="0" xfId="0" applyNumberFormat="1" applyFont="1" applyFill="1" applyBorder="1" applyAlignment="1" applyProtection="1">
      <alignment horizontal="center"/>
    </xf>
    <xf numFmtId="177" fontId="5" fillId="0" borderId="0" xfId="0" applyNumberFormat="1" applyFont="1" applyFill="1" applyBorder="1" applyAlignment="1" applyProtection="1">
      <alignment horizontal="left"/>
    </xf>
    <xf numFmtId="177" fontId="5" fillId="0" borderId="0" xfId="0" applyNumberFormat="1" applyFont="1" applyFill="1" applyBorder="1" applyAlignment="1" applyProtection="1">
      <alignment horizontal="right"/>
    </xf>
    <xf numFmtId="177" fontId="1" fillId="10" borderId="1" xfId="0" applyNumberFormat="1" applyFont="1" applyFill="1" applyBorder="1" applyAlignment="1">
      <alignment horizontal="center" vertical="center" wrapText="1"/>
    </xf>
    <xf numFmtId="177" fontId="5" fillId="10" borderId="1" xfId="0" applyNumberFormat="1" applyFont="1" applyFill="1" applyBorder="1" applyAlignment="1" applyProtection="1">
      <alignment horizontal="center" vertical="center" wrapText="1"/>
    </xf>
    <xf numFmtId="177" fontId="17" fillId="10" borderId="1" xfId="0" applyNumberFormat="1" applyFont="1" applyFill="1" applyBorder="1" applyAlignment="1" applyProtection="1">
      <alignment horizontal="center"/>
    </xf>
    <xf numFmtId="4" fontId="5" fillId="10" borderId="1" xfId="0" applyNumberFormat="1" applyFont="1" applyFill="1" applyBorder="1" applyAlignment="1" applyProtection="1">
      <alignment horizontal="center" vertical="center" wrapText="1"/>
    </xf>
    <xf numFmtId="177" fontId="5" fillId="10" borderId="20" xfId="0" applyNumberFormat="1" applyFont="1" applyFill="1" applyBorder="1" applyAlignment="1">
      <alignment horizontal="center" vertical="center" wrapText="1" shrinkToFit="1"/>
    </xf>
    <xf numFmtId="177" fontId="5" fillId="10" borderId="17" xfId="0" applyNumberFormat="1" applyFont="1" applyFill="1" applyBorder="1" applyAlignment="1">
      <alignment horizontal="center" vertical="center" wrapText="1" shrinkToFit="1"/>
    </xf>
    <xf numFmtId="177" fontId="20" fillId="0" borderId="22" xfId="0" applyNumberFormat="1" applyFont="1" applyFill="1" applyBorder="1" applyAlignment="1">
      <alignment horizontal="left" vertical="center" shrinkToFit="1"/>
    </xf>
    <xf numFmtId="177" fontId="19" fillId="0" borderId="24" xfId="0" applyNumberFormat="1" applyFont="1" applyFill="1" applyBorder="1" applyAlignment="1">
      <alignment horizontal="left" vertical="center" shrinkToFit="1"/>
    </xf>
    <xf numFmtId="177" fontId="21" fillId="12" borderId="22" xfId="0" applyNumberFormat="1" applyFont="1" applyFill="1" applyBorder="1" applyAlignment="1">
      <alignment horizontal="center" vertical="center" shrinkToFit="1"/>
    </xf>
    <xf numFmtId="177" fontId="21" fillId="12" borderId="24" xfId="0" applyNumberFormat="1" applyFont="1" applyFill="1" applyBorder="1" applyAlignment="1">
      <alignment horizontal="center" vertical="center" shrinkToFit="1"/>
    </xf>
    <xf numFmtId="177" fontId="7" fillId="12" borderId="1" xfId="0" applyNumberFormat="1" applyFont="1" applyFill="1" applyBorder="1" applyAlignment="1">
      <alignment horizontal="center" vertical="center" shrinkToFit="1"/>
    </xf>
    <xf numFmtId="177" fontId="1" fillId="0" borderId="0" xfId="0" applyNumberFormat="1" applyFont="1" applyFill="1" applyBorder="1" applyAlignment="1">
      <alignment horizontal="center" vertical="center" shrinkToFit="1"/>
    </xf>
    <xf numFmtId="177" fontId="5" fillId="0" borderId="7" xfId="0" applyNumberFormat="1" applyFont="1" applyFill="1" applyBorder="1" applyAlignment="1">
      <alignment horizontal="right" vertical="center"/>
    </xf>
    <xf numFmtId="177" fontId="19" fillId="12" borderId="1" xfId="0" applyNumberFormat="1" applyFont="1" applyFill="1" applyBorder="1" applyAlignment="1">
      <alignment horizontal="center" vertical="center" shrinkToFit="1"/>
    </xf>
    <xf numFmtId="177" fontId="52" fillId="12" borderId="24" xfId="0" applyNumberFormat="1" applyFont="1" applyFill="1" applyBorder="1" applyAlignment="1">
      <alignment horizontal="center" vertical="center" shrinkToFit="1"/>
    </xf>
    <xf numFmtId="177" fontId="19" fillId="0" borderId="1" xfId="0" applyNumberFormat="1" applyFont="1" applyFill="1" applyBorder="1" applyAlignment="1">
      <alignment horizontal="center" vertical="center" shrinkToFit="1"/>
    </xf>
    <xf numFmtId="177" fontId="19" fillId="0" borderId="1" xfId="0" applyNumberFormat="1" applyFont="1" applyFill="1" applyBorder="1" applyAlignment="1">
      <alignment horizontal="left" vertical="center" shrinkToFit="1"/>
    </xf>
    <xf numFmtId="177" fontId="2" fillId="0" borderId="0" xfId="0" applyNumberFormat="1" applyFont="1" applyFill="1" applyBorder="1" applyAlignment="1">
      <alignment horizontal="center" vertical="center"/>
    </xf>
    <xf numFmtId="177" fontId="5" fillId="0" borderId="6" xfId="0" applyNumberFormat="1" applyFont="1" applyFill="1" applyBorder="1" applyAlignment="1">
      <alignment horizontal="left" vertical="center"/>
    </xf>
    <xf numFmtId="177" fontId="5" fillId="10" borderId="54" xfId="0" applyNumberFormat="1" applyFont="1" applyFill="1" applyBorder="1" applyAlignment="1">
      <alignment horizontal="center" vertical="center" shrinkToFit="1"/>
    </xf>
    <xf numFmtId="177" fontId="5" fillId="10" borderId="53" xfId="0" applyNumberFormat="1" applyFont="1" applyFill="1" applyBorder="1" applyAlignment="1">
      <alignment horizontal="center" vertical="center" shrinkToFit="1"/>
    </xf>
    <xf numFmtId="177" fontId="5" fillId="10" borderId="59" xfId="0" applyNumberFormat="1" applyFont="1" applyFill="1" applyBorder="1" applyAlignment="1">
      <alignment horizontal="center" vertical="center" shrinkToFit="1"/>
    </xf>
    <xf numFmtId="177" fontId="5" fillId="10" borderId="58" xfId="0" applyNumberFormat="1" applyFont="1" applyFill="1" applyBorder="1" applyAlignment="1">
      <alignment horizontal="center" vertical="center" shrinkToFit="1"/>
    </xf>
    <xf numFmtId="177" fontId="5" fillId="10" borderId="20" xfId="0" applyNumberFormat="1" applyFont="1" applyFill="1" applyBorder="1" applyAlignment="1">
      <alignment horizontal="center" vertical="center" wrapText="1"/>
    </xf>
    <xf numFmtId="177" fontId="5" fillId="10" borderId="17" xfId="0" applyNumberFormat="1" applyFont="1" applyFill="1" applyBorder="1" applyAlignment="1">
      <alignment horizontal="center" vertical="center" wrapText="1"/>
    </xf>
    <xf numFmtId="177" fontId="7" fillId="10" borderId="22" xfId="0" applyNumberFormat="1" applyFont="1" applyFill="1" applyBorder="1" applyAlignment="1">
      <alignment horizontal="center" vertical="center" wrapText="1"/>
    </xf>
    <xf numFmtId="177" fontId="7" fillId="10" borderId="24" xfId="0" applyNumberFormat="1" applyFont="1" applyFill="1" applyBorder="1" applyAlignment="1">
      <alignment horizontal="center" vertical="center" wrapText="1"/>
    </xf>
    <xf numFmtId="177" fontId="17" fillId="10" borderId="22" xfId="0" applyNumberFormat="1" applyFont="1" applyFill="1" applyBorder="1" applyAlignment="1">
      <alignment horizontal="center" vertical="center"/>
    </xf>
    <xf numFmtId="177" fontId="17" fillId="10" borderId="23" xfId="0" applyNumberFormat="1" applyFont="1" applyFill="1" applyBorder="1" applyAlignment="1">
      <alignment horizontal="center" vertical="center"/>
    </xf>
    <xf numFmtId="177" fontId="17" fillId="10" borderId="24" xfId="0" applyNumberFormat="1" applyFont="1" applyFill="1" applyBorder="1" applyAlignment="1">
      <alignment horizontal="center" vertical="center"/>
    </xf>
    <xf numFmtId="177" fontId="5" fillId="10" borderId="20" xfId="0" applyNumberFormat="1" applyFont="1" applyFill="1" applyBorder="1" applyAlignment="1">
      <alignment horizontal="center" vertical="center"/>
    </xf>
    <xf numFmtId="177" fontId="5" fillId="10" borderId="21" xfId="0" applyNumberFormat="1" applyFont="1" applyFill="1" applyBorder="1" applyAlignment="1">
      <alignment horizontal="center" vertical="center"/>
    </xf>
    <xf numFmtId="10" fontId="19" fillId="13" borderId="22" xfId="171" applyNumberFormat="1" applyFont="1" applyFill="1" applyBorder="1" applyAlignment="1">
      <alignment horizontal="center" vertical="center"/>
    </xf>
    <xf numFmtId="10" fontId="19" fillId="13" borderId="23" xfId="171" applyNumberFormat="1" applyFont="1" applyFill="1" applyBorder="1" applyAlignment="1">
      <alignment horizontal="center" vertical="center"/>
    </xf>
    <xf numFmtId="10" fontId="19" fillId="13" borderId="24" xfId="171" applyNumberFormat="1" applyFont="1" applyFill="1" applyBorder="1" applyAlignment="1">
      <alignment horizontal="center" vertical="center"/>
    </xf>
    <xf numFmtId="177" fontId="21" fillId="0" borderId="22" xfId="171" applyNumberFormat="1" applyFont="1" applyFill="1" applyBorder="1" applyAlignment="1">
      <alignment horizontal="center" vertical="center"/>
    </xf>
    <xf numFmtId="177" fontId="21" fillId="0" borderId="24" xfId="171" applyNumberFormat="1" applyFont="1" applyFill="1" applyBorder="1" applyAlignment="1">
      <alignment horizontal="center" vertical="center"/>
    </xf>
    <xf numFmtId="177" fontId="16" fillId="0" borderId="0" xfId="171" applyNumberFormat="1" applyFont="1" applyFill="1" applyAlignment="1">
      <alignment horizontal="left" vertical="center"/>
    </xf>
    <xf numFmtId="177" fontId="2" fillId="0" borderId="0" xfId="171" applyNumberFormat="1" applyFont="1" applyFill="1" applyAlignment="1">
      <alignment horizontal="center" vertical="center"/>
    </xf>
    <xf numFmtId="177" fontId="5" fillId="0" borderId="6" xfId="171" applyNumberFormat="1" applyFont="1" applyFill="1" applyBorder="1" applyAlignment="1">
      <alignment horizontal="left" vertical="center"/>
    </xf>
    <xf numFmtId="177" fontId="5" fillId="10" borderId="1" xfId="171" applyNumberFormat="1" applyFont="1" applyFill="1" applyBorder="1" applyAlignment="1">
      <alignment horizontal="center" vertical="center" wrapText="1"/>
    </xf>
    <xf numFmtId="177" fontId="5" fillId="10" borderId="1" xfId="171" applyNumberFormat="1" applyFont="1" applyFill="1" applyBorder="1" applyAlignment="1">
      <alignment horizontal="center" vertical="center"/>
    </xf>
    <xf numFmtId="192" fontId="5" fillId="10" borderId="22" xfId="171" applyNumberFormat="1" applyFont="1" applyFill="1" applyBorder="1" applyAlignment="1">
      <alignment horizontal="center" vertical="center"/>
    </xf>
    <xf numFmtId="192" fontId="5" fillId="10" borderId="23" xfId="171" applyNumberFormat="1" applyFont="1" applyFill="1" applyBorder="1" applyAlignment="1">
      <alignment horizontal="center" vertical="center"/>
    </xf>
    <xf numFmtId="192" fontId="5" fillId="10" borderId="24" xfId="171" applyNumberFormat="1" applyFont="1" applyFill="1" applyBorder="1" applyAlignment="1">
      <alignment horizontal="center" vertical="center"/>
    </xf>
  </cellXfs>
  <cellStyles count="173">
    <cellStyle name="_2009年经营计划-临安西子公司(3亿)" xfId="16" xr:uid="{00000000-0005-0000-0000-000000000000}"/>
    <cellStyle name="_2323 FAR" xfId="17" xr:uid="{00000000-0005-0000-0000-000001000000}"/>
    <cellStyle name="_Copy of 09060U265b 1_eng (2)" xfId="18" xr:uid="{00000000-0005-0000-0000-000002000000}"/>
    <cellStyle name="_gross profit of main products_eng (2)" xfId="19" xr:uid="{00000000-0005-0000-0000-000003000000}"/>
    <cellStyle name="_PartB_FinaStatements" xfId="20" xr:uid="{00000000-0005-0000-0000-000004000000}"/>
    <cellStyle name="_PRC" xfId="21" xr:uid="{00000000-0005-0000-0000-000005000000}"/>
    <cellStyle name="0,0_x000d__x000a_NA_x000d__x000a_" xfId="22" xr:uid="{00000000-0005-0000-0000-000006000000}"/>
    <cellStyle name="0,0_x000d__x000a_NA_x000d__x000a_ 2" xfId="168" xr:uid="{00000000-0005-0000-0000-000007000000}"/>
    <cellStyle name="0,0_x000d__x000a_NA_x000d__x000a__三期2011" xfId="169" xr:uid="{00000000-0005-0000-0000-000008000000}"/>
    <cellStyle name="ColLevel_0" xfId="170" xr:uid="{00000000-0005-0000-0000-000009000000}"/>
    <cellStyle name="Column Title" xfId="23" xr:uid="{00000000-0005-0000-0000-00000A000000}"/>
    <cellStyle name="Comma_Profit Forecast Memo_Mar 29" xfId="24" xr:uid="{00000000-0005-0000-0000-00000B000000}"/>
    <cellStyle name="Company" xfId="25" xr:uid="{00000000-0005-0000-0000-00000C000000}"/>
    <cellStyle name="Date [mmm-d-yyyy]" xfId="26" xr:uid="{00000000-0005-0000-0000-00000D000000}"/>
    <cellStyle name="Date [mmm-yyyy]" xfId="27" xr:uid="{00000000-0005-0000-0000-00000E000000}"/>
    <cellStyle name="Date2" xfId="28" xr:uid="{00000000-0005-0000-0000-00000F000000}"/>
    <cellStyle name="General" xfId="29" xr:uid="{00000000-0005-0000-0000-000010000000}"/>
    <cellStyle name="General 10" xfId="30" xr:uid="{00000000-0005-0000-0000-000011000000}"/>
    <cellStyle name="General 11" xfId="31" xr:uid="{00000000-0005-0000-0000-000012000000}"/>
    <cellStyle name="General 12" xfId="32" xr:uid="{00000000-0005-0000-0000-000013000000}"/>
    <cellStyle name="General 13" xfId="33" xr:uid="{00000000-0005-0000-0000-000014000000}"/>
    <cellStyle name="General 14" xfId="34" xr:uid="{00000000-0005-0000-0000-000015000000}"/>
    <cellStyle name="General 15" xfId="35" xr:uid="{00000000-0005-0000-0000-000016000000}"/>
    <cellStyle name="General 16" xfId="36" xr:uid="{00000000-0005-0000-0000-000017000000}"/>
    <cellStyle name="General 17" xfId="37" xr:uid="{00000000-0005-0000-0000-000018000000}"/>
    <cellStyle name="General 18" xfId="38" xr:uid="{00000000-0005-0000-0000-000019000000}"/>
    <cellStyle name="General 19" xfId="39" xr:uid="{00000000-0005-0000-0000-00001A000000}"/>
    <cellStyle name="General 2" xfId="40" xr:uid="{00000000-0005-0000-0000-00001B000000}"/>
    <cellStyle name="General 20" xfId="41" xr:uid="{00000000-0005-0000-0000-00001C000000}"/>
    <cellStyle name="General 21" xfId="42" xr:uid="{00000000-0005-0000-0000-00001D000000}"/>
    <cellStyle name="General 22" xfId="43" xr:uid="{00000000-0005-0000-0000-00001E000000}"/>
    <cellStyle name="General 23" xfId="44" xr:uid="{00000000-0005-0000-0000-00001F000000}"/>
    <cellStyle name="General 24" xfId="45" xr:uid="{00000000-0005-0000-0000-000020000000}"/>
    <cellStyle name="General 25" xfId="46" xr:uid="{00000000-0005-0000-0000-000021000000}"/>
    <cellStyle name="General 26" xfId="47" xr:uid="{00000000-0005-0000-0000-000022000000}"/>
    <cellStyle name="General 27" xfId="48" xr:uid="{00000000-0005-0000-0000-000023000000}"/>
    <cellStyle name="General 28" xfId="49" xr:uid="{00000000-0005-0000-0000-000024000000}"/>
    <cellStyle name="General 29" xfId="50" xr:uid="{00000000-0005-0000-0000-000025000000}"/>
    <cellStyle name="General 3" xfId="51" xr:uid="{00000000-0005-0000-0000-000026000000}"/>
    <cellStyle name="General 30" xfId="52" xr:uid="{00000000-0005-0000-0000-000027000000}"/>
    <cellStyle name="General 31" xfId="53" xr:uid="{00000000-0005-0000-0000-000028000000}"/>
    <cellStyle name="General 32" xfId="54" xr:uid="{00000000-0005-0000-0000-000029000000}"/>
    <cellStyle name="General 33" xfId="55" xr:uid="{00000000-0005-0000-0000-00002A000000}"/>
    <cellStyle name="General 34" xfId="56" xr:uid="{00000000-0005-0000-0000-00002B000000}"/>
    <cellStyle name="General 35" xfId="57" xr:uid="{00000000-0005-0000-0000-00002C000000}"/>
    <cellStyle name="General 36" xfId="58" xr:uid="{00000000-0005-0000-0000-00002D000000}"/>
    <cellStyle name="General 37" xfId="59" xr:uid="{00000000-0005-0000-0000-00002E000000}"/>
    <cellStyle name="General 38" xfId="60" xr:uid="{00000000-0005-0000-0000-00002F000000}"/>
    <cellStyle name="General 39" xfId="61" xr:uid="{00000000-0005-0000-0000-000030000000}"/>
    <cellStyle name="General 4" xfId="62" xr:uid="{00000000-0005-0000-0000-000031000000}"/>
    <cellStyle name="General 40" xfId="63" xr:uid="{00000000-0005-0000-0000-000032000000}"/>
    <cellStyle name="General 41" xfId="64" xr:uid="{00000000-0005-0000-0000-000033000000}"/>
    <cellStyle name="General 42" xfId="65" xr:uid="{00000000-0005-0000-0000-000034000000}"/>
    <cellStyle name="General 43" xfId="66" xr:uid="{00000000-0005-0000-0000-000035000000}"/>
    <cellStyle name="General 44" xfId="67" xr:uid="{00000000-0005-0000-0000-000036000000}"/>
    <cellStyle name="General 45" xfId="68" xr:uid="{00000000-0005-0000-0000-000037000000}"/>
    <cellStyle name="General 46" xfId="69" xr:uid="{00000000-0005-0000-0000-000038000000}"/>
    <cellStyle name="General 47" xfId="70" xr:uid="{00000000-0005-0000-0000-000039000000}"/>
    <cellStyle name="General 5" xfId="71" xr:uid="{00000000-0005-0000-0000-00003A000000}"/>
    <cellStyle name="General 6" xfId="72" xr:uid="{00000000-0005-0000-0000-00003B000000}"/>
    <cellStyle name="General 7" xfId="73" xr:uid="{00000000-0005-0000-0000-00003C000000}"/>
    <cellStyle name="General 8" xfId="74" xr:uid="{00000000-0005-0000-0000-00003D000000}"/>
    <cellStyle name="General 9" xfId="75" xr:uid="{00000000-0005-0000-0000-00003E000000}"/>
    <cellStyle name="Input" xfId="76" xr:uid="{00000000-0005-0000-0000-00003F000000}"/>
    <cellStyle name="Input 10" xfId="77" xr:uid="{00000000-0005-0000-0000-000040000000}"/>
    <cellStyle name="Input 11" xfId="78" xr:uid="{00000000-0005-0000-0000-000041000000}"/>
    <cellStyle name="Input 12" xfId="79" xr:uid="{00000000-0005-0000-0000-000042000000}"/>
    <cellStyle name="Input 13" xfId="80" xr:uid="{00000000-0005-0000-0000-000043000000}"/>
    <cellStyle name="Input 14" xfId="81" xr:uid="{00000000-0005-0000-0000-000044000000}"/>
    <cellStyle name="Input 15" xfId="82" xr:uid="{00000000-0005-0000-0000-000045000000}"/>
    <cellStyle name="Input 16" xfId="83" xr:uid="{00000000-0005-0000-0000-000046000000}"/>
    <cellStyle name="Input 17" xfId="84" xr:uid="{00000000-0005-0000-0000-000047000000}"/>
    <cellStyle name="Input 18" xfId="85" xr:uid="{00000000-0005-0000-0000-000048000000}"/>
    <cellStyle name="Input 19" xfId="86" xr:uid="{00000000-0005-0000-0000-000049000000}"/>
    <cellStyle name="Input 2" xfId="87" xr:uid="{00000000-0005-0000-0000-00004A000000}"/>
    <cellStyle name="Input 20" xfId="88" xr:uid="{00000000-0005-0000-0000-00004B000000}"/>
    <cellStyle name="Input 21" xfId="89" xr:uid="{00000000-0005-0000-0000-00004C000000}"/>
    <cellStyle name="Input 22" xfId="90" xr:uid="{00000000-0005-0000-0000-00004D000000}"/>
    <cellStyle name="Input 23" xfId="91" xr:uid="{00000000-0005-0000-0000-00004E000000}"/>
    <cellStyle name="Input 24" xfId="92" xr:uid="{00000000-0005-0000-0000-00004F000000}"/>
    <cellStyle name="Input 25" xfId="93" xr:uid="{00000000-0005-0000-0000-000050000000}"/>
    <cellStyle name="Input 26" xfId="94" xr:uid="{00000000-0005-0000-0000-000051000000}"/>
    <cellStyle name="Input 27" xfId="95" xr:uid="{00000000-0005-0000-0000-000052000000}"/>
    <cellStyle name="Input 28" xfId="96" xr:uid="{00000000-0005-0000-0000-000053000000}"/>
    <cellStyle name="Input 29" xfId="97" xr:uid="{00000000-0005-0000-0000-000054000000}"/>
    <cellStyle name="Input 3" xfId="98" xr:uid="{00000000-0005-0000-0000-000055000000}"/>
    <cellStyle name="Input 30" xfId="99" xr:uid="{00000000-0005-0000-0000-000056000000}"/>
    <cellStyle name="Input 31" xfId="100" xr:uid="{00000000-0005-0000-0000-000057000000}"/>
    <cellStyle name="Input 32" xfId="101" xr:uid="{00000000-0005-0000-0000-000058000000}"/>
    <cellStyle name="Input 33" xfId="102" xr:uid="{00000000-0005-0000-0000-000059000000}"/>
    <cellStyle name="Input 34" xfId="103" xr:uid="{00000000-0005-0000-0000-00005A000000}"/>
    <cellStyle name="Input 35" xfId="104" xr:uid="{00000000-0005-0000-0000-00005B000000}"/>
    <cellStyle name="Input 36" xfId="105" xr:uid="{00000000-0005-0000-0000-00005C000000}"/>
    <cellStyle name="Input 37" xfId="106" xr:uid="{00000000-0005-0000-0000-00005D000000}"/>
    <cellStyle name="Input 38" xfId="107" xr:uid="{00000000-0005-0000-0000-00005E000000}"/>
    <cellStyle name="Input 39" xfId="108" xr:uid="{00000000-0005-0000-0000-00005F000000}"/>
    <cellStyle name="Input 4" xfId="109" xr:uid="{00000000-0005-0000-0000-000060000000}"/>
    <cellStyle name="Input 40" xfId="110" xr:uid="{00000000-0005-0000-0000-000061000000}"/>
    <cellStyle name="Input 41" xfId="111" xr:uid="{00000000-0005-0000-0000-000062000000}"/>
    <cellStyle name="Input 42" xfId="112" xr:uid="{00000000-0005-0000-0000-000063000000}"/>
    <cellStyle name="Input 43" xfId="113" xr:uid="{00000000-0005-0000-0000-000064000000}"/>
    <cellStyle name="Input 44" xfId="114" xr:uid="{00000000-0005-0000-0000-000065000000}"/>
    <cellStyle name="Input 45" xfId="115" xr:uid="{00000000-0005-0000-0000-000066000000}"/>
    <cellStyle name="Input 5" xfId="116" xr:uid="{00000000-0005-0000-0000-000067000000}"/>
    <cellStyle name="Input 6" xfId="117" xr:uid="{00000000-0005-0000-0000-000068000000}"/>
    <cellStyle name="Input 7" xfId="118" xr:uid="{00000000-0005-0000-0000-000069000000}"/>
    <cellStyle name="Input 8" xfId="119" xr:uid="{00000000-0005-0000-0000-00006A000000}"/>
    <cellStyle name="Input 9" xfId="120" xr:uid="{00000000-0005-0000-0000-00006B000000}"/>
    <cellStyle name="Margin" xfId="121" xr:uid="{00000000-0005-0000-0000-00006C000000}"/>
    <cellStyle name="n" xfId="122" xr:uid="{00000000-0005-0000-0000-00006D000000}"/>
    <cellStyle name="Normal_Dilution_analysis_Ken" xfId="123" xr:uid="{00000000-0005-0000-0000-00006E000000}"/>
    <cellStyle name="NormalMultiple" xfId="124" xr:uid="{00000000-0005-0000-0000-00006F000000}"/>
    <cellStyle name="NormalX" xfId="125" xr:uid="{00000000-0005-0000-0000-000070000000}"/>
    <cellStyle name="p" xfId="126" xr:uid="{00000000-0005-0000-0000-000071000000}"/>
    <cellStyle name="Profit figure" xfId="127" xr:uid="{00000000-0005-0000-0000-000072000000}"/>
    <cellStyle name="Red Font" xfId="128" xr:uid="{00000000-0005-0000-0000-000073000000}"/>
    <cellStyle name="Tag" xfId="129" xr:uid="{00000000-0005-0000-0000-000074000000}"/>
    <cellStyle name="百分比" xfId="172" builtinId="5"/>
    <cellStyle name="百分比 10" xfId="130" xr:uid="{00000000-0005-0000-0000-000076000000}"/>
    <cellStyle name="百分比 12" xfId="131" xr:uid="{00000000-0005-0000-0000-000077000000}"/>
    <cellStyle name="百分比 14" xfId="132" xr:uid="{00000000-0005-0000-0000-000078000000}"/>
    <cellStyle name="百分比 16" xfId="133" xr:uid="{00000000-0005-0000-0000-000079000000}"/>
    <cellStyle name="百分比 18" xfId="134" xr:uid="{00000000-0005-0000-0000-00007A000000}"/>
    <cellStyle name="百分比 2" xfId="6" xr:uid="{00000000-0005-0000-0000-00007B000000}"/>
    <cellStyle name="百分比 2 2" xfId="135" xr:uid="{00000000-0005-0000-0000-00007C000000}"/>
    <cellStyle name="百分比 20" xfId="136" xr:uid="{00000000-0005-0000-0000-00007D000000}"/>
    <cellStyle name="百分比 22" xfId="137" xr:uid="{00000000-0005-0000-0000-00007E000000}"/>
    <cellStyle name="百分比 23" xfId="138" xr:uid="{00000000-0005-0000-0000-00007F000000}"/>
    <cellStyle name="百分比 24" xfId="139" xr:uid="{00000000-0005-0000-0000-000080000000}"/>
    <cellStyle name="百分比 25" xfId="140" xr:uid="{00000000-0005-0000-0000-000081000000}"/>
    <cellStyle name="百分比 26" xfId="141" xr:uid="{00000000-0005-0000-0000-000082000000}"/>
    <cellStyle name="百分比 27" xfId="142" xr:uid="{00000000-0005-0000-0000-000083000000}"/>
    <cellStyle name="百分比 3" xfId="10" xr:uid="{00000000-0005-0000-0000-000084000000}"/>
    <cellStyle name="百分比 6" xfId="143" xr:uid="{00000000-0005-0000-0000-000085000000}"/>
    <cellStyle name="百分比 8" xfId="144" xr:uid="{00000000-0005-0000-0000-000086000000}"/>
    <cellStyle name="差_2009年经营计划初稿-临安西子公司081130" xfId="145" xr:uid="{00000000-0005-0000-0000-000087000000}"/>
    <cellStyle name="差_2009年经营计划-临安西子公司(3亿)" xfId="146" xr:uid="{00000000-0005-0000-0000-000088000000}"/>
    <cellStyle name="常规" xfId="0" builtinId="0"/>
    <cellStyle name="常规 107" xfId="3" xr:uid="{00000000-0005-0000-0000-00008A000000}"/>
    <cellStyle name="常规 107 2" xfId="171" xr:uid="{00000000-0005-0000-0000-00008B000000}"/>
    <cellStyle name="常规 2" xfId="4" xr:uid="{00000000-0005-0000-0000-00008C000000}"/>
    <cellStyle name="常规 2 2" xfId="147" xr:uid="{00000000-0005-0000-0000-00008D000000}"/>
    <cellStyle name="常规 29" xfId="148" xr:uid="{00000000-0005-0000-0000-00008E000000}"/>
    <cellStyle name="常规 3" xfId="7" xr:uid="{00000000-0005-0000-0000-00008F000000}"/>
    <cellStyle name="常规 3 2" xfId="149" xr:uid="{00000000-0005-0000-0000-000090000000}"/>
    <cellStyle name="常规 4" xfId="150" xr:uid="{00000000-0005-0000-0000-000091000000}"/>
    <cellStyle name="常规 41" xfId="151" xr:uid="{00000000-0005-0000-0000-000092000000}"/>
    <cellStyle name="常规 45" xfId="152" xr:uid="{00000000-0005-0000-0000-000093000000}"/>
    <cellStyle name="常规 5" xfId="153" xr:uid="{00000000-0005-0000-0000-000094000000}"/>
    <cellStyle name="常规 6" xfId="12" xr:uid="{00000000-0005-0000-0000-000095000000}"/>
    <cellStyle name="常规 7" xfId="154" xr:uid="{00000000-0005-0000-0000-000096000000}"/>
    <cellStyle name="常规_2005.05部门费" xfId="2" xr:uid="{00000000-0005-0000-0000-000097000000}"/>
    <cellStyle name="常规_年度计划表格1128-财务修改" xfId="14" xr:uid="{00000000-0005-0000-0000-000098000000}"/>
    <cellStyle name="常规_年度计划表格1202-财务修改" xfId="11" xr:uid="{00000000-0005-0000-0000-000099000000}"/>
    <cellStyle name="超级链接" xfId="155" xr:uid="{00000000-0005-0000-0000-00009A000000}"/>
    <cellStyle name="超链接" xfId="1" builtinId="8"/>
    <cellStyle name="超链接 2" xfId="8" xr:uid="{00000000-0005-0000-0000-00009C000000}"/>
    <cellStyle name="好_2009年经营计划初稿-临安西子公司081130" xfId="156" xr:uid="{00000000-0005-0000-0000-00009D000000}"/>
    <cellStyle name="好_2009年经营计划-临安西子公司(3亿)" xfId="157" xr:uid="{00000000-0005-0000-0000-00009E000000}"/>
    <cellStyle name="后继超级链接" xfId="158" xr:uid="{00000000-0005-0000-0000-00009F000000}"/>
    <cellStyle name="货币 2" xfId="159" xr:uid="{00000000-0005-0000-0000-0000A0000000}"/>
    <cellStyle name="千分位[0]_Sheet1 (2)" xfId="160" xr:uid="{00000000-0005-0000-0000-0000A1000000}"/>
    <cellStyle name="千分位_Sheet1 (2)" xfId="161" xr:uid="{00000000-0005-0000-0000-0000A2000000}"/>
    <cellStyle name="千位分隔 10" xfId="15" xr:uid="{00000000-0005-0000-0000-0000A3000000}"/>
    <cellStyle name="千位分隔 13" xfId="162" xr:uid="{00000000-0005-0000-0000-0000A4000000}"/>
    <cellStyle name="千位分隔 2" xfId="9" xr:uid="{00000000-0005-0000-0000-0000A5000000}"/>
    <cellStyle name="千位分隔 3" xfId="163" xr:uid="{00000000-0005-0000-0000-0000A6000000}"/>
    <cellStyle name="千位分隔 3 2" xfId="13" xr:uid="{00000000-0005-0000-0000-0000A7000000}"/>
    <cellStyle name="千位分隔 41" xfId="164" xr:uid="{00000000-0005-0000-0000-0000A8000000}"/>
    <cellStyle name="千位分隔 42" xfId="165" xr:uid="{00000000-0005-0000-0000-0000A9000000}"/>
    <cellStyle name="千位分隔 43" xfId="166" xr:uid="{00000000-0005-0000-0000-0000AA000000}"/>
    <cellStyle name="样式 1" xfId="5" xr:uid="{00000000-0005-0000-0000-0000AB000000}"/>
    <cellStyle name="一般_99-12-31" xfId="167" xr:uid="{00000000-0005-0000-0000-0000AC000000}"/>
  </cellStyles>
  <dxfs count="0"/>
  <tableStyles count="0" defaultTableStyle="TableStyleMedium2" defaultPivotStyle="PivotStyleLight16"/>
  <colors>
    <mruColors>
      <color rgb="FFCCFFCC"/>
      <color rgb="FF99FF99"/>
      <color rgb="FF00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MY\SIMON\ASI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ata/U388725/Projects/Project%20Westlake/IPO/presentation%20to%20RE%20tea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38468;&#20214;&#19968;&#65306;&#36130;&#21153;&#39044;&#31639;&#22871;&#349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13&#24180;&#39044;&#31639;&#34920;&#2668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BASE\STATS\FISCB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9044;&#31639;&#30456;&#20851;&#36164;&#26009;/&#19990;&#32426;&#22478;/&#21508;&#39033;&#30446;&#21033;&#28070;&#26680;&#23545;/&#22791;&#26597;/&#21508;&#39033;&#30446;&#21033;&#28070;&#26680;&#23545;/&#22791;&#26597;/Detail-4.2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yuecha/Local%20Settings/Temp/Documentum/Viewed/11599877692132173/Copy_of_09060U265_e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leungwi/Desktop/Copy%20of%2010060V783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nts%20and%20Settings\xiaoshou\Local%20Settings\Temporary%20Internet%20Files\Content.IE5\C927GTE3\&#19978;&#24066;&#30408;&#21033;&#39044;&#27979;\JP&#27169;&#22411;\Greentown_model&#32838;&#35759;&#2151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9978;&#24066;&#30408;&#21033;&#39044;&#27979;/JP&#27169;&#22411;/Greentown_model&#32838;&#35759;&#2151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5104;&#26412;&#39044;&#31639;/&#20854;&#20182;&#36153;&#29992;&#28165;&#21333;(&#22303;&#24314;)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9044;&#31639;&#30456;&#20851;&#36164;&#26009;/&#19990;&#32426;&#22478;/&#21508;&#39033;&#30446;&#21033;&#28070;&#26680;&#23545;/&#22791;&#26597;/&#21508;&#39033;&#30446;&#21033;&#28070;&#26680;&#23545;/&#22791;&#26597;/Greentown%20Model-04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GDP"/>
      <sheetName val="ASIA"/>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p1"/>
      <sheetName val="p2"/>
    </sheetNames>
    <sheetDataSet>
      <sheetData sheetId="0" refreshError="1">
        <row r="1">
          <cell r="C1">
            <v>8.11</v>
          </cell>
        </row>
      </sheetData>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预算编制工作计划"/>
      <sheetName val="封面"/>
      <sheetName val="表格索引"/>
      <sheetName val="资产负债表"/>
      <sheetName val="资产负债表打印"/>
      <sheetName val="二、损益表"/>
      <sheetName val="利润表"/>
      <sheetName val="利润表打印"/>
      <sheetName val="所有者权益(股东权益)变动表"/>
      <sheetName val="四、考核指标预计表"/>
      <sheetName val="现金流量表"/>
      <sheetName val="一、资金流量预算表"/>
      <sheetName val="一-1、主营业务收入现金预算表"/>
      <sheetName val="一-2、其他业务现金收入预算表"/>
      <sheetName val="一-3、收到的与其他经营活动有关的现金"/>
      <sheetName val="一-4、主营成本"/>
      <sheetName val="一-4-1开发成本"/>
      <sheetName val="一-4-2开发间接费用"/>
      <sheetName val="一-5其他成本"/>
      <sheetName val="一-6管理费用"/>
      <sheetName val="一-7销售费用"/>
      <sheetName val="一-8税费"/>
      <sheetName val="一-9支付的其他与经营活动有关的现金"/>
      <sheetName val="一-10收回投资本金、收益"/>
      <sheetName val="一-11、处置非流动资产收入现金"/>
      <sheetName val="一-12、收到的与其他投资活动有关的现金"/>
      <sheetName val="一-13、购置非流动资产支出"/>
      <sheetName val="一-14、投资支出"/>
      <sheetName val="一-15、吸收投资收到的现金"/>
      <sheetName val="一-16、金融机构借款预算表"/>
      <sheetName val="一-17、收到的与其他筹资活动有关的现金"/>
      <sheetName val="一-18、财务费用"/>
      <sheetName val="一-19、筹资活动产生的现金流出预算表"/>
      <sheetName val="二-1主营收入"/>
      <sheetName val="2、主营成本"/>
      <sheetName val="3、营业税金及附加"/>
      <sheetName val="4、其他业务利润"/>
      <sheetName val="5、销售费用"/>
      <sheetName val="6、管理费用"/>
      <sheetName val="7、财务费用"/>
      <sheetName val="9、营业外收支"/>
      <sheetName val="10、企业所得税"/>
      <sheetName val="14员工收入预算表"/>
    </sheetNames>
    <sheetDataSet>
      <sheetData sheetId="0" refreshError="1"/>
      <sheetData sheetId="1" refreshError="1"/>
      <sheetData sheetId="2">
        <row r="4">
          <cell r="B4" t="str">
            <v>编制单位：广东******有限公司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总时间表"/>
      <sheetName val="启动会议节点"/>
      <sheetName val="启动会议节点 (2)"/>
      <sheetName val="预算计划(按任务时间)"/>
      <sheetName val="预算计划(按部门)"/>
      <sheetName val="表格索引"/>
      <sheetName val="封面"/>
      <sheetName val="资产负债表"/>
      <sheetName val="资产负债表打印"/>
      <sheetName val="二、损益表"/>
      <sheetName val="利润表"/>
      <sheetName val="利润表打印"/>
      <sheetName val="所有者权益(股东权益)变动表"/>
      <sheetName val="四、考核指标预计表"/>
      <sheetName val="现金流量表"/>
      <sheetName val="一、资金流量预算表"/>
      <sheetName val="一-1、主营业务收入现金预算表"/>
      <sheetName val="一-2、其他业务现金收入预算表"/>
      <sheetName val="一-3、收到的与其他经营活动有关的现金"/>
      <sheetName val="一-4、主营成本"/>
      <sheetName val="一-4-1开发成本"/>
      <sheetName val="一-4-2开发间接费用"/>
      <sheetName val="一-5其他成本"/>
      <sheetName val="一-6管理费用"/>
      <sheetName val="一-7销售费用"/>
      <sheetName val="一-8税费"/>
      <sheetName val="一-9支付的其他与经营活动有关的现金"/>
      <sheetName val="一-10收回投资本金、收益"/>
      <sheetName val="一-11、处置非流动资产收入现金"/>
      <sheetName val="一-12、收到的与其他投资活动有关的现金"/>
      <sheetName val="一-13、购置非流动资产支出"/>
      <sheetName val="一-14、投资支出"/>
      <sheetName val="一-15、吸收投资收到的现金"/>
      <sheetName val="一-16、金融机构借款预算表"/>
      <sheetName val="一-17、收到的与其他筹资活动有关的现金"/>
      <sheetName val="一-18、财务费用"/>
      <sheetName val="一-19、筹资活动产生的现金流出预算表"/>
      <sheetName val="二-1主营收入"/>
      <sheetName val="2、主营成本"/>
      <sheetName val="3、营业税金及附加"/>
      <sheetName val="4、其他业务利润"/>
      <sheetName val="5、销售费用"/>
      <sheetName val="6、管理费用"/>
      <sheetName val="7、财务费用"/>
      <sheetName val="9、营业外收支"/>
      <sheetName val="10、企业所得税"/>
      <sheetName val="14员工收入预算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KBUD"/>
      <sheetName val="FISCBAL"/>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预计利润表－项目核对"/>
      <sheetName val="Setting"/>
      <sheetName val="Global"/>
      <sheetName val="Detail"/>
      <sheetName val="Consolidate"/>
      <sheetName val="output"/>
      <sheetName val="2009"/>
      <sheetName val="2010"/>
      <sheetName val="Summary"/>
      <sheetName val="GFA"/>
      <sheetName val="Control"/>
      <sheetName val="Bank Debt"/>
      <sheetName val="New Report"/>
      <sheetName val="Financial statements"/>
      <sheetName val="Hotel input"/>
      <sheetName val="Cash to JV"/>
      <sheetName val="Ratio output"/>
      <sheetName val="Roadshow presentation"/>
      <sheetName val="Invest CF"/>
      <sheetName val="Credit credential"/>
      <sheetName val="Forecast panel (2009)"/>
      <sheetName val="Forecast panel (2010)"/>
      <sheetName val="Forecast panel (2011)"/>
      <sheetName val="Forecast panel (2012)"/>
      <sheetName val="Forecast panel (2013)"/>
      <sheetName val="Hold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国宏观经济强劲"/>
      <sheetName val="高增长高利润的经营业绩 (2)"/>
      <sheetName val="收入基础多元化"/>
      <sheetName val="2006年宏观调控对绿城的影响"/>
      <sheetName val="new1"/>
      <sheetName val="Revenue"/>
      <sheetName val="Excellent"/>
      <sheetName val="breakdown"/>
      <sheetName val="GFA"/>
      <sheetName val="Site"/>
      <sheetName val="主要房地产市场发展趋势—北京"/>
      <sheetName val="主要房地产市场发展趋势—上海"/>
      <sheetName val="主要房地产市场发展趋势—浙江"/>
      <sheetName val="主要房地产市场发展趋势—杭州"/>
      <sheetName val="高增长高利润的经营业绩"/>
      <sheetName val="多元化高质量的土地储备"/>
      <sheetName val="05年预售率"/>
      <sheetName val="average price"/>
      <sheetName val="Sheet1"/>
      <sheetName val="Sheet3"/>
      <sheetName val="Sheet2"/>
      <sheetName val="Sheet4"/>
    </sheetNames>
    <sheetDataSet>
      <sheetData sheetId="0" refreshError="1"/>
      <sheetData sheetId="1" refreshError="1"/>
      <sheetData sheetId="2" refreshError="1"/>
      <sheetData sheetId="3">
        <row r="21">
          <cell r="C21" t="str">
            <v>总销售面积(平方米)</v>
          </cell>
          <cell r="D21" t="str">
            <v>已预售销售面积(平方米)</v>
          </cell>
          <cell r="E21" t="str">
            <v>预售率</v>
          </cell>
          <cell r="F21" t="str">
            <v>预计税前利润(百万人民币)</v>
          </cell>
          <cell r="G21" t="str">
            <v>预计已锁定利润(百万人民币)</v>
          </cell>
          <cell r="H21" t="str">
            <v>占总利润</v>
          </cell>
        </row>
        <row r="22">
          <cell r="A22" t="str">
            <v>Deep Blue Plaza</v>
          </cell>
          <cell r="B22" t="str">
            <v>深蓝广场</v>
          </cell>
          <cell r="C22">
            <v>97834</v>
          </cell>
          <cell r="D22">
            <v>73498</v>
          </cell>
          <cell r="E22">
            <v>0.75</v>
          </cell>
          <cell r="F22">
            <v>931</v>
          </cell>
          <cell r="G22">
            <v>699</v>
          </cell>
          <cell r="H22">
            <v>0.75</v>
          </cell>
        </row>
        <row r="23">
          <cell r="A23" t="str">
            <v>Chunjiang Huayue - Phase IV &amp; V</v>
          </cell>
          <cell r="B23" t="str">
            <v>春江花月四五期</v>
          </cell>
          <cell r="C23">
            <v>114256</v>
          </cell>
          <cell r="D23">
            <v>72542</v>
          </cell>
          <cell r="E23">
            <v>0.63</v>
          </cell>
          <cell r="F23">
            <v>614</v>
          </cell>
          <cell r="G23">
            <v>390</v>
          </cell>
          <cell r="H23">
            <v>0.63</v>
          </cell>
        </row>
        <row r="24">
          <cell r="A24" t="str">
            <v>Taohuayuan West</v>
          </cell>
          <cell r="B24" t="str">
            <v>桃花源西区一期</v>
          </cell>
          <cell r="C24">
            <v>62937</v>
          </cell>
          <cell r="D24">
            <v>53742</v>
          </cell>
          <cell r="E24">
            <v>0.85</v>
          </cell>
          <cell r="F24">
            <v>611</v>
          </cell>
          <cell r="G24">
            <v>522</v>
          </cell>
          <cell r="H24">
            <v>0.85</v>
          </cell>
        </row>
        <row r="25">
          <cell r="A25" t="str">
            <v>Chunjiang Huayue - Phase III</v>
          </cell>
          <cell r="B25" t="str">
            <v>春江花月三期</v>
          </cell>
          <cell r="C25">
            <v>39464</v>
          </cell>
          <cell r="D25">
            <v>36196</v>
          </cell>
          <cell r="E25">
            <v>0.92</v>
          </cell>
          <cell r="F25">
            <v>319</v>
          </cell>
          <cell r="G25">
            <v>293</v>
          </cell>
          <cell r="H25">
            <v>0.92</v>
          </cell>
        </row>
        <row r="26">
          <cell r="A26" t="str">
            <v>2006年总计</v>
          </cell>
          <cell r="C26">
            <v>314491</v>
          </cell>
          <cell r="D26">
            <v>235978</v>
          </cell>
          <cell r="E26">
            <v>0.25</v>
          </cell>
          <cell r="F26">
            <v>2498</v>
          </cell>
          <cell r="G26">
            <v>1904</v>
          </cell>
          <cell r="H26">
            <v>0.76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1">
          <cell r="H41" t="str">
            <v>所有2005年项目</v>
          </cell>
          <cell r="J41" t="str">
            <v>杭州上海地区项目合计</v>
          </cell>
        </row>
        <row r="42">
          <cell r="H42" t="str">
            <v>总已售建筑面积</v>
          </cell>
          <cell r="I42">
            <v>579474.69999999995</v>
          </cell>
          <cell r="J42" t="str">
            <v>总已售建筑面积</v>
          </cell>
          <cell r="K42">
            <v>398498.11</v>
          </cell>
          <cell r="L42" t="str">
            <v>总已售建筑面积</v>
          </cell>
          <cell r="M42">
            <v>398498.11</v>
          </cell>
          <cell r="N42" t="str">
            <v>总已售建筑面积</v>
          </cell>
          <cell r="O42">
            <v>398498.11</v>
          </cell>
          <cell r="P42" t="str">
            <v>总已售建筑面积</v>
          </cell>
          <cell r="Q42">
            <v>398498.11</v>
          </cell>
        </row>
        <row r="43">
          <cell r="H43" t="str">
            <v>总完工建筑面积</v>
          </cell>
          <cell r="I43">
            <v>687007.98</v>
          </cell>
          <cell r="J43" t="str">
            <v>总完工建筑面积</v>
          </cell>
          <cell r="K43">
            <v>417745.96</v>
          </cell>
          <cell r="L43" t="str">
            <v>总完工建筑面积</v>
          </cell>
          <cell r="M43">
            <v>417745.96</v>
          </cell>
          <cell r="N43" t="str">
            <v>总完工建筑面积</v>
          </cell>
          <cell r="O43">
            <v>417745.96</v>
          </cell>
          <cell r="P43" t="str">
            <v>总完工建筑面积</v>
          </cell>
          <cell r="Q43">
            <v>417745.96</v>
          </cell>
        </row>
        <row r="44">
          <cell r="H44" t="str">
            <v>预售率</v>
          </cell>
          <cell r="I44">
            <v>0.8434759374992995</v>
          </cell>
          <cell r="J44" t="str">
            <v>预售率</v>
          </cell>
          <cell r="K44">
            <v>0.9539245095272737</v>
          </cell>
          <cell r="L44" t="str">
            <v>预售率</v>
          </cell>
          <cell r="M44">
            <v>0.9539245095272737</v>
          </cell>
          <cell r="N44" t="str">
            <v>预售率</v>
          </cell>
          <cell r="O44">
            <v>0.9539245095272737</v>
          </cell>
          <cell r="P44" t="str">
            <v>预售率</v>
          </cell>
          <cell r="Q44">
            <v>0.9539245095272737</v>
          </cell>
        </row>
        <row r="45">
          <cell r="H45" t="str">
            <v>存货率</v>
          </cell>
          <cell r="I45">
            <v>0.1565240625007005</v>
          </cell>
          <cell r="J45" t="str">
            <v>存货率</v>
          </cell>
          <cell r="K45">
            <v>4.6075490472726299E-2</v>
          </cell>
          <cell r="L45" t="str">
            <v>存货率</v>
          </cell>
          <cell r="M45">
            <v>4.6075490472726299E-2</v>
          </cell>
          <cell r="N45" t="str">
            <v>存货率</v>
          </cell>
          <cell r="O45">
            <v>4.6075490472726299E-2</v>
          </cell>
          <cell r="P45" t="str">
            <v>存货率</v>
          </cell>
          <cell r="Q45">
            <v>4.6075490472726299E-2</v>
          </cell>
        </row>
        <row r="47">
          <cell r="H47" t="str">
            <v>总销售收入</v>
          </cell>
          <cell r="I47">
            <v>377320.27980000002</v>
          </cell>
          <cell r="J47" t="str">
            <v>总销售收入</v>
          </cell>
          <cell r="K47">
            <v>318950.82340000005</v>
          </cell>
          <cell r="L47" t="str">
            <v>总销售收入</v>
          </cell>
          <cell r="M47">
            <v>318950.82340000005</v>
          </cell>
          <cell r="N47" t="str">
            <v>总销售收入</v>
          </cell>
          <cell r="O47">
            <v>318950.82340000005</v>
          </cell>
          <cell r="P47" t="str">
            <v>总销售收入</v>
          </cell>
          <cell r="Q47">
            <v>318950.82340000005</v>
          </cell>
        </row>
        <row r="48">
          <cell r="H48" t="str">
            <v>总完工项目金额</v>
          </cell>
          <cell r="I48">
            <v>431811.22511</v>
          </cell>
          <cell r="J48" t="str">
            <v>总完工项目金额</v>
          </cell>
          <cell r="K48">
            <v>336340.03019999998</v>
          </cell>
          <cell r="L48" t="str">
            <v>总完工项目金额</v>
          </cell>
          <cell r="M48">
            <v>336340.03019999998</v>
          </cell>
          <cell r="N48" t="str">
            <v>总完工项目金额</v>
          </cell>
          <cell r="O48">
            <v>336340.03019999998</v>
          </cell>
          <cell r="P48" t="str">
            <v>总完工项目金额</v>
          </cell>
          <cell r="Q48">
            <v>336340.03019999998</v>
          </cell>
        </row>
        <row r="49">
          <cell r="H49" t="str">
            <v>预售率</v>
          </cell>
          <cell r="I49">
            <v>0.87380840945920546</v>
          </cell>
          <cell r="J49" t="str">
            <v>预售率</v>
          </cell>
          <cell r="K49">
            <v>0.94829872974186369</v>
          </cell>
          <cell r="L49" t="str">
            <v>预售率</v>
          </cell>
          <cell r="M49">
            <v>0.94829872974186369</v>
          </cell>
          <cell r="N49" t="str">
            <v>预售率</v>
          </cell>
          <cell r="O49">
            <v>0.94829872974186369</v>
          </cell>
          <cell r="P49" t="str">
            <v>预售率</v>
          </cell>
          <cell r="Q49">
            <v>0.94829872974186369</v>
          </cell>
        </row>
        <row r="50">
          <cell r="H50" t="str">
            <v>存货率</v>
          </cell>
          <cell r="I50">
            <v>0.12619159054079454</v>
          </cell>
          <cell r="J50" t="str">
            <v>存货率</v>
          </cell>
          <cell r="K50">
            <v>5.1701270258136311E-2</v>
          </cell>
          <cell r="L50" t="str">
            <v>存货率</v>
          </cell>
          <cell r="M50">
            <v>5.1701270258136311E-2</v>
          </cell>
          <cell r="N50" t="str">
            <v>存货率</v>
          </cell>
          <cell r="O50">
            <v>5.1701270258136311E-2</v>
          </cell>
          <cell r="P50" t="str">
            <v>存货率</v>
          </cell>
          <cell r="Q50">
            <v>5.1701270258136311E-2</v>
          </cell>
        </row>
      </sheetData>
      <sheetData sheetId="17">
        <row r="2">
          <cell r="A2" t="str">
            <v>Rank</v>
          </cell>
          <cell r="B2" t="str">
            <v>City</v>
          </cell>
          <cell r="C2" t="str">
            <v>Average house price (Rmb/sqm)</v>
          </cell>
        </row>
        <row r="3">
          <cell r="A3">
            <v>1</v>
          </cell>
          <cell r="B3" t="str">
            <v>Wenzhou</v>
          </cell>
          <cell r="C3">
            <v>9278</v>
          </cell>
        </row>
        <row r="4">
          <cell r="A4">
            <v>2</v>
          </cell>
          <cell r="B4" t="str">
            <v>Shanghai</v>
          </cell>
          <cell r="C4">
            <v>8627</v>
          </cell>
        </row>
        <row r="5">
          <cell r="A5">
            <v>3</v>
          </cell>
          <cell r="B5" t="str">
            <v>Hangzhou</v>
          </cell>
          <cell r="C5">
            <v>7210</v>
          </cell>
        </row>
        <row r="6">
          <cell r="A6">
            <v>4</v>
          </cell>
          <cell r="B6" t="str">
            <v>Beijing</v>
          </cell>
          <cell r="C6">
            <v>6232</v>
          </cell>
        </row>
        <row r="7">
          <cell r="A7">
            <v>5</v>
          </cell>
          <cell r="B7" t="str">
            <v>Shenzhen</v>
          </cell>
          <cell r="C7">
            <v>6037</v>
          </cell>
        </row>
        <row r="8">
          <cell r="A8">
            <v>6</v>
          </cell>
          <cell r="B8" t="str">
            <v>Ningbo</v>
          </cell>
          <cell r="C8">
            <v>5900</v>
          </cell>
        </row>
        <row r="9">
          <cell r="A9">
            <v>7</v>
          </cell>
          <cell r="B9" t="str">
            <v>Nanjing</v>
          </cell>
          <cell r="C9">
            <v>4960</v>
          </cell>
        </row>
        <row r="10">
          <cell r="A10">
            <v>8</v>
          </cell>
          <cell r="B10" t="str">
            <v>Qingdao</v>
          </cell>
          <cell r="C10">
            <v>4639</v>
          </cell>
        </row>
        <row r="11">
          <cell r="A11">
            <v>9</v>
          </cell>
          <cell r="B11" t="str">
            <v>Jinan</v>
          </cell>
          <cell r="C11">
            <v>3172</v>
          </cell>
        </row>
        <row r="12">
          <cell r="A12">
            <v>10</v>
          </cell>
          <cell r="B12" t="str">
            <v>Changsha</v>
          </cell>
          <cell r="C12">
            <v>2825</v>
          </cell>
        </row>
        <row r="13">
          <cell r="A13">
            <v>11</v>
          </cell>
          <cell r="B13" t="str">
            <v>Urumchi</v>
          </cell>
          <cell r="C13">
            <v>2280</v>
          </cell>
        </row>
        <row r="14">
          <cell r="A14">
            <v>12</v>
          </cell>
          <cell r="B14" t="str">
            <v>Hefei</v>
          </cell>
          <cell r="C14">
            <v>2220</v>
          </cell>
        </row>
      </sheetData>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resource"/>
      <sheetName val="Geographical breakdown"/>
      <sheetName val="PRC"/>
      <sheetName val="DD &amp; SS"/>
      <sheetName val="price vs GDP"/>
      <sheetName val="house price growth"/>
      <sheetName val="Disposable income"/>
      <sheetName val="hangzhou2"/>
      <sheetName val="hangzhou"/>
      <sheetName val="guangdong "/>
      <sheetName val="Anhui"/>
      <sheetName val="Hunan"/>
      <sheetName val="Jiangsu"/>
      <sheetName val="Shandong"/>
      <sheetName val="GDP"/>
      <sheetName val="1998"/>
      <sheetName val="1999"/>
      <sheetName val="2000"/>
      <sheetName val="2001"/>
      <sheetName val="2002"/>
      <sheetName val="2003"/>
      <sheetName val="2004"/>
      <sheetName val="Sheet1 (3)"/>
      <sheetName val="Sheet2"/>
      <sheetName val="company operations"/>
      <sheetName val="Sheet1"/>
      <sheetName val="Revenue"/>
      <sheetName val="graph"/>
      <sheetName val="data"/>
    </sheetNames>
    <sheetDataSet>
      <sheetData sheetId="0"/>
      <sheetData sheetId="1"/>
      <sheetData sheetId="2"/>
      <sheetData sheetId="3"/>
      <sheetData sheetId="4"/>
      <sheetData sheetId="5"/>
      <sheetData sheetId="6"/>
      <sheetData sheetId="7"/>
      <sheetData sheetId="8">
        <row r="42">
          <cell r="A42" t="str">
            <v>Name of project</v>
          </cell>
          <cell r="C42" t="str">
            <v>Completion</v>
          </cell>
          <cell r="D42" t="str">
            <v>Price (Rmb/sqm)</v>
          </cell>
        </row>
        <row r="43">
          <cell r="A43" t="str">
            <v>Qianshuiwan City Garden</v>
          </cell>
          <cell r="C43">
            <v>2004</v>
          </cell>
          <cell r="D43">
            <v>10546</v>
          </cell>
        </row>
        <row r="44">
          <cell r="A44" t="str">
            <v>Yunhe Building</v>
          </cell>
          <cell r="C44">
            <v>2002</v>
          </cell>
          <cell r="D44">
            <v>9011</v>
          </cell>
        </row>
        <row r="45">
          <cell r="A45" t="str">
            <v>Zuo'an Garden</v>
          </cell>
          <cell r="C45">
            <v>2005</v>
          </cell>
          <cell r="D45">
            <v>8170</v>
          </cell>
        </row>
        <row r="46">
          <cell r="A46" t="str">
            <v>Nanxiao Wharf</v>
          </cell>
          <cell r="C46">
            <v>2005</v>
          </cell>
          <cell r="D46">
            <v>11590</v>
          </cell>
        </row>
        <row r="47">
          <cell r="A47" t="str">
            <v>Golden Palm Garden</v>
          </cell>
          <cell r="C47">
            <v>2003</v>
          </cell>
          <cell r="D47">
            <v>11130</v>
          </cell>
        </row>
        <row r="48">
          <cell r="A48" t="str">
            <v>Guihua City</v>
          </cell>
          <cell r="C48">
            <v>2001</v>
          </cell>
          <cell r="D48">
            <v>11859</v>
          </cell>
        </row>
        <row r="49">
          <cell r="A49" t="str">
            <v>Centuary Plaza</v>
          </cell>
          <cell r="C49">
            <v>2005</v>
          </cell>
          <cell r="D49">
            <v>11907</v>
          </cell>
        </row>
        <row r="50">
          <cell r="A50" t="str">
            <v>Zijin Yard</v>
          </cell>
          <cell r="C50">
            <v>2005</v>
          </cell>
          <cell r="D50">
            <v>12373</v>
          </cell>
        </row>
        <row r="51">
          <cell r="A51" t="str">
            <v>Jingdu Yuan</v>
          </cell>
          <cell r="C51">
            <v>1998</v>
          </cell>
          <cell r="D51">
            <v>9945</v>
          </cell>
        </row>
        <row r="52">
          <cell r="A52" t="str">
            <v>Oasis Garden</v>
          </cell>
          <cell r="C52">
            <v>2000</v>
          </cell>
          <cell r="D52">
            <v>11664</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highlight"/>
      <sheetName val="Dilution_analysis"/>
      <sheetName val="Price_assumptions"/>
      <sheetName val="Financial highligts"/>
      <sheetName val="Profits analysis"/>
      <sheetName val="Valuation analysis"/>
      <sheetName val="Comparables analysis"/>
      <sheetName val="Contribution projects"/>
      <sheetName val="Critical issues"/>
      <sheetName val="Yearly"/>
      <sheetName val="Setting"/>
      <sheetName val="Global"/>
      <sheetName val="Mgt_Assumption_Summary"/>
      <sheetName val="Chinese Summary"/>
      <sheetName val="06 deli projects"/>
      <sheetName val="DTT"/>
      <sheetName val="Summary"/>
      <sheetName val="Discount rate control"/>
      <sheetName val="Control"/>
      <sheetName val="GFA"/>
      <sheetName val="output"/>
      <sheetName val="Consolidate"/>
      <sheetName val="Holdco"/>
      <sheetName val="Bank Debt"/>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P18"/>
      <sheetName val="P19"/>
      <sheetName val="P20"/>
      <sheetName val="P21"/>
      <sheetName val="P22"/>
      <sheetName val="P23"/>
      <sheetName val="P24"/>
      <sheetName val="P25"/>
      <sheetName val="P26"/>
      <sheetName val="P27"/>
      <sheetName val="P28"/>
      <sheetName val="P29"/>
      <sheetName val="P30"/>
      <sheetName val="P31"/>
      <sheetName val="P32"/>
      <sheetName val="P33"/>
      <sheetName val="P34"/>
      <sheetName val="P35"/>
      <sheetName val="P36"/>
      <sheetName val="P37"/>
      <sheetName val="P38"/>
      <sheetName val="P39"/>
      <sheetName val="P40"/>
      <sheetName val="P41"/>
      <sheetName val="P42"/>
      <sheetName val="P43"/>
      <sheetName val="P44"/>
      <sheetName val="P45"/>
      <sheetName val="P46"/>
      <sheetName val="P47"/>
      <sheetName val="P48"/>
      <sheetName val="P49"/>
      <sheetName val="P50"/>
      <sheetName val="P51"/>
      <sheetName val="P52"/>
      <sheetName val="P53"/>
      <sheetName val="P54"/>
      <sheetName val="P55"/>
      <sheetName val="P56"/>
      <sheetName val="P57"/>
      <sheetName val="P58"/>
      <sheetName val="P59"/>
      <sheetName val="P60"/>
      <sheetName val="P99"/>
      <sheetName val="P100"/>
      <sheetName val="P101"/>
      <sheetName val="P102"/>
      <sheetName val="P103"/>
      <sheetName val="P104"/>
      <sheetName val="P105"/>
      <sheetName val="P106"/>
      <sheetName val="P107"/>
      <sheetName val="P108"/>
      <sheetName val="P109"/>
      <sheetName val="P110"/>
      <sheetName val="P111"/>
      <sheetName val="P112"/>
      <sheetName val="P113"/>
      <sheetName val="P114"/>
      <sheetName val="P115"/>
      <sheetName val="P116"/>
      <sheetName val="P117"/>
      <sheetName val="P118"/>
      <sheetName val="P119"/>
      <sheetName val="P120"/>
      <sheetName val="P121"/>
      <sheetName val="P122"/>
      <sheetName val="P123"/>
      <sheetName val="P124"/>
      <sheetName val="P125"/>
      <sheetName val="P126"/>
      <sheetName val="P2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0">
          <cell r="S20">
            <v>2005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highlight"/>
      <sheetName val="Dilution_analysis"/>
      <sheetName val="Price_assumptions"/>
      <sheetName val="Financial highligts"/>
      <sheetName val="Profits analysis"/>
      <sheetName val="Valuation analysis"/>
      <sheetName val="Comparables analysis"/>
      <sheetName val="Contribution projects"/>
      <sheetName val="Critical issues"/>
      <sheetName val="Yearly"/>
      <sheetName val="Setting"/>
      <sheetName val="Global"/>
      <sheetName val="Mgt_Assumption_Summary"/>
      <sheetName val="Chinese Summary"/>
      <sheetName val="06 deli projects"/>
      <sheetName val="DTT"/>
      <sheetName val="Summary"/>
      <sheetName val="Discount rate control"/>
      <sheetName val="Control"/>
      <sheetName val="GFA"/>
      <sheetName val="output"/>
      <sheetName val="Consolidate"/>
      <sheetName val="Holdco"/>
      <sheetName val="Bank Debt"/>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P18"/>
      <sheetName val="P19"/>
      <sheetName val="P20"/>
      <sheetName val="P21"/>
      <sheetName val="P22"/>
      <sheetName val="P23"/>
      <sheetName val="P24"/>
      <sheetName val="P25"/>
      <sheetName val="P26"/>
      <sheetName val="P27"/>
      <sheetName val="P28"/>
      <sheetName val="P29"/>
      <sheetName val="P30"/>
      <sheetName val="P31"/>
      <sheetName val="P32"/>
      <sheetName val="P33"/>
      <sheetName val="P34"/>
      <sheetName val="P35"/>
      <sheetName val="P36"/>
      <sheetName val="P37"/>
      <sheetName val="P38"/>
      <sheetName val="P39"/>
      <sheetName val="P40"/>
      <sheetName val="P41"/>
      <sheetName val="P42"/>
      <sheetName val="P43"/>
      <sheetName val="P44"/>
      <sheetName val="P45"/>
      <sheetName val="P46"/>
      <sheetName val="P47"/>
      <sheetName val="P48"/>
      <sheetName val="P49"/>
      <sheetName val="P50"/>
      <sheetName val="P51"/>
      <sheetName val="P52"/>
      <sheetName val="P53"/>
      <sheetName val="P54"/>
      <sheetName val="P55"/>
      <sheetName val="P56"/>
      <sheetName val="P57"/>
      <sheetName val="P58"/>
      <sheetName val="P59"/>
      <sheetName val="P60"/>
      <sheetName val="P99"/>
      <sheetName val="P100"/>
      <sheetName val="P101"/>
      <sheetName val="P102"/>
      <sheetName val="P103"/>
      <sheetName val="P104"/>
      <sheetName val="P105"/>
      <sheetName val="P106"/>
      <sheetName val="P107"/>
      <sheetName val="P108"/>
      <sheetName val="P109"/>
      <sheetName val="P110"/>
      <sheetName val="P111"/>
      <sheetName val="P112"/>
      <sheetName val="P113"/>
      <sheetName val="P114"/>
      <sheetName val="P115"/>
      <sheetName val="P116"/>
      <sheetName val="P117"/>
      <sheetName val="P118"/>
      <sheetName val="P119"/>
      <sheetName val="P120"/>
      <sheetName val="P121"/>
      <sheetName val="P122"/>
      <sheetName val="P123"/>
      <sheetName val="P124"/>
      <sheetName val="P125"/>
      <sheetName val="P126"/>
      <sheetName val="P2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0">
          <cell r="S20">
            <v>2005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2TempSheet"/>
      <sheetName val="Sheet1"/>
    </sheetNames>
    <sheetDataSet>
      <sheetData sheetId="0">
        <row r="4">
          <cell r="B4" t="str">
            <v>甲方分包项目</v>
          </cell>
          <cell r="D4" t="str">
            <v>上虞桂花园A4、5＃楼</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highlight"/>
      <sheetName val="Dilution_analysis"/>
      <sheetName val="Price_assumptions"/>
      <sheetName val="Financial highligts"/>
      <sheetName val="Profits analysis"/>
      <sheetName val="Valuation analysis"/>
      <sheetName val="Comparables analysis"/>
      <sheetName val="Contribution projects"/>
      <sheetName val="Critical issues"/>
      <sheetName val="Yearly"/>
      <sheetName val="Setting"/>
      <sheetName val="Global"/>
      <sheetName val="Detail"/>
      <sheetName val="Consolidate"/>
      <sheetName val="output"/>
      <sheetName val="2009"/>
      <sheetName val="2010"/>
      <sheetName val="Summary"/>
      <sheetName val="GFA"/>
      <sheetName val="Control"/>
      <sheetName val="Bank Debt"/>
      <sheetName val="New Report"/>
      <sheetName val="Financial statements"/>
      <sheetName val="Hotel input"/>
      <sheetName val="Cash to JV"/>
      <sheetName val="Ratio output"/>
      <sheetName val="Roadshow presentation"/>
      <sheetName val="Invest CF"/>
      <sheetName val="Credit credential"/>
      <sheetName val="Mgt_Assumption_Summary"/>
      <sheetName val="Chinese Summary"/>
      <sheetName val="Forecast panel (2009)"/>
      <sheetName val="Forecast panel (2010)"/>
      <sheetName val="Forecast panel (2011)"/>
      <sheetName val="Forecast panel (2012)"/>
      <sheetName val="Forecast panel (2013)"/>
      <sheetName val="Holdco"/>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P18"/>
      <sheetName val="P19"/>
      <sheetName val="P20"/>
      <sheetName val="P21"/>
      <sheetName val="P22"/>
      <sheetName val="P23"/>
      <sheetName val="P24"/>
      <sheetName val="P25"/>
      <sheetName val="P26"/>
      <sheetName val="P27"/>
      <sheetName val="P28"/>
      <sheetName val="P29"/>
      <sheetName val="P30"/>
      <sheetName val="P31"/>
      <sheetName val="P32"/>
      <sheetName val="P33"/>
      <sheetName val="P34"/>
      <sheetName val="P35"/>
      <sheetName val="P36"/>
      <sheetName val="P37"/>
      <sheetName val="P38"/>
      <sheetName val="P39"/>
      <sheetName val="P40"/>
      <sheetName val="P41"/>
      <sheetName val="P42"/>
      <sheetName val="P43"/>
      <sheetName val="P44"/>
      <sheetName val="P45"/>
      <sheetName val="P46"/>
      <sheetName val="P47"/>
      <sheetName val="P48"/>
      <sheetName val="P49"/>
      <sheetName val="P50"/>
      <sheetName val="P51"/>
      <sheetName val="P52"/>
      <sheetName val="P53"/>
      <sheetName val="P54"/>
      <sheetName val="P55"/>
      <sheetName val="P56"/>
      <sheetName val="P57"/>
      <sheetName val="P58"/>
      <sheetName val="P59"/>
      <sheetName val="P60"/>
      <sheetName val="P61"/>
      <sheetName val="P62"/>
      <sheetName val="P63"/>
      <sheetName val="P64"/>
      <sheetName val="P65"/>
      <sheetName val="P66"/>
      <sheetName val="P67"/>
      <sheetName val="P68"/>
      <sheetName val="P69"/>
      <sheetName val="P70"/>
      <sheetName val="P71"/>
      <sheetName val="P72"/>
      <sheetName val="P73"/>
      <sheetName val="P74"/>
      <sheetName val="P75"/>
      <sheetName val="P76"/>
      <sheetName val="P77"/>
      <sheetName val="P78"/>
      <sheetName val="P79"/>
      <sheetName val="P80"/>
      <sheetName val="P81"/>
      <sheetName val="P82"/>
      <sheetName val="P83"/>
      <sheetName val="P84"/>
      <sheetName val="P85"/>
      <sheetName val="P86"/>
      <sheetName val="P87"/>
      <sheetName val="P88"/>
      <sheetName val="P89"/>
      <sheetName val="P90"/>
      <sheetName val="P91"/>
      <sheetName val="P92"/>
      <sheetName val="P93"/>
      <sheetName val="P94"/>
      <sheetName val="P95"/>
      <sheetName val="P96"/>
      <sheetName val="P97"/>
      <sheetName val="P98"/>
      <sheetName val="P99"/>
      <sheetName val="P100"/>
      <sheetName val="P101"/>
      <sheetName val="P102"/>
      <sheetName val="P103"/>
      <sheetName val="P104"/>
      <sheetName val="P105"/>
      <sheetName val="P106"/>
      <sheetName val="P107"/>
      <sheetName val="P108"/>
      <sheetName val="P109"/>
      <sheetName val="P110"/>
      <sheetName val="P111"/>
      <sheetName val="P112"/>
      <sheetName val="P113"/>
      <sheetName val="P114"/>
      <sheetName val="P115"/>
      <sheetName val="P116"/>
      <sheetName val="P117"/>
      <sheetName val="P118"/>
      <sheetName val="P119"/>
      <sheetName val="P120"/>
      <sheetName val="P121"/>
      <sheetName val="P122"/>
      <sheetName val="P123"/>
      <sheetName val="P124"/>
      <sheetName val="P125"/>
      <sheetName val="P126"/>
      <sheetName val="P127"/>
      <sheetName val="P128"/>
      <sheetName val="P129"/>
      <sheetName val="P130"/>
      <sheetName val="P131"/>
      <sheetName val="P132"/>
      <sheetName val="P133"/>
      <sheetName val="P134"/>
      <sheetName val="P135"/>
      <sheetName val="P136"/>
      <sheetName val="P137"/>
      <sheetName val="P138"/>
      <sheetName val="P139"/>
      <sheetName val="P140"/>
      <sheetName val="P141"/>
      <sheetName val="P142"/>
      <sheetName val="P143"/>
      <sheetName val="P144"/>
      <sheetName val="P145"/>
      <sheetName val="P146"/>
      <sheetName val="P147"/>
      <sheetName val="P148"/>
      <sheetName val="P149"/>
      <sheetName val="P150"/>
      <sheetName val="P151"/>
      <sheetName val="P152"/>
      <sheetName val="P153"/>
      <sheetName val="P154"/>
      <sheetName val="P155"/>
      <sheetName val="P156"/>
      <sheetName val="P157"/>
      <sheetName val="P158"/>
      <sheetName val="P159"/>
      <sheetName val="P160"/>
      <sheetName val="P161"/>
      <sheetName val="P162"/>
      <sheetName val="P163"/>
      <sheetName val="P164"/>
      <sheetName val="P165"/>
      <sheetName val="P166"/>
      <sheetName val="P167"/>
      <sheetName val="P168"/>
      <sheetName val="P169"/>
      <sheetName val="P170"/>
      <sheetName val="P171"/>
      <sheetName val="P172"/>
      <sheetName val="P173"/>
      <sheetName val="P174"/>
      <sheetName val="P175"/>
      <sheetName val="P176"/>
      <sheetName val="P177"/>
      <sheetName val="P178"/>
      <sheetName val="P179"/>
      <sheetName val="P180"/>
      <sheetName val="P2009"/>
      <sheetName val="P2010"/>
      <sheetName val="P2011"/>
      <sheetName val="P2012"/>
      <sheetName val="P2013"/>
      <sheetName val="P199"/>
      <sheetName val="P200"/>
      <sheetName val="P201"/>
      <sheetName val="P202"/>
      <sheetName val="P203"/>
      <sheetName val="P204"/>
      <sheetName val="P205"/>
      <sheetName val="P206"/>
      <sheetName val="P207"/>
      <sheetName val="P208"/>
      <sheetName val="P209"/>
      <sheetName val="P210"/>
      <sheetName val="P211"/>
      <sheetName val="P212"/>
      <sheetName val="P213"/>
      <sheetName val="P214"/>
      <sheetName val="P215"/>
      <sheetName val="P216"/>
      <sheetName val="P217"/>
      <sheetName val="P218"/>
      <sheetName val="P219"/>
      <sheetName val="P220"/>
      <sheetName val="P221"/>
      <sheetName val="P222"/>
      <sheetName val="P223"/>
      <sheetName val="P224"/>
      <sheetName val="P225"/>
      <sheetName val="P226"/>
      <sheetName val="P227"/>
      <sheetName val="P228"/>
      <sheetName val="P229"/>
      <sheetName val="P230"/>
      <sheetName val="P231"/>
      <sheetName val="P232"/>
      <sheetName val="P233"/>
      <sheetName val="P234"/>
      <sheetName val="P235"/>
      <sheetName val="P236"/>
      <sheetName val="P237"/>
      <sheetName val="P238"/>
      <sheetName val="P239"/>
      <sheetName val="P240"/>
      <sheetName val="P241"/>
      <sheetName val="P242"/>
      <sheetName val="P243"/>
      <sheetName val="P244"/>
      <sheetName val="P245"/>
      <sheetName val="P246"/>
      <sheetName val="P247"/>
      <sheetName val="P248"/>
      <sheetName val="P249"/>
      <sheetName val="P250"/>
      <sheetName val="P251"/>
      <sheetName val="P252"/>
      <sheetName val="P253"/>
      <sheetName val="P254"/>
      <sheetName val="P255"/>
      <sheetName val="P256"/>
      <sheetName val="P257"/>
      <sheetName val="P258"/>
      <sheetName val="P259"/>
      <sheetName val="P260"/>
      <sheetName val="P261"/>
      <sheetName val="P262"/>
      <sheetName val="P263"/>
      <sheetName val="P264"/>
      <sheetName val="P265"/>
      <sheetName val="P266"/>
      <sheetName val="P267"/>
      <sheetName val="P268"/>
      <sheetName val="P269"/>
      <sheetName val="P270"/>
      <sheetName val="P271"/>
      <sheetName val="P272"/>
      <sheetName val="P273"/>
      <sheetName val="P274"/>
      <sheetName val="P275"/>
      <sheetName val="P276"/>
      <sheetName val="P277"/>
      <sheetName val="P278"/>
      <sheetName val="P279"/>
      <sheetName val="P280"/>
      <sheetName val="P281"/>
      <sheetName val="P282"/>
      <sheetName val="P283"/>
      <sheetName val="P284"/>
      <sheetName val="P285"/>
      <sheetName val="P286"/>
      <sheetName val="P287"/>
      <sheetName val="P288"/>
      <sheetName val="P289"/>
      <sheetName val="P290"/>
      <sheetName val="P291"/>
      <sheetName val="P292"/>
      <sheetName val="P293"/>
      <sheetName val="P294"/>
      <sheetName val="P295"/>
      <sheetName val="P296"/>
      <sheetName val="P297"/>
      <sheetName val="P298"/>
      <sheetName val="P299"/>
      <sheetName val="P300"/>
      <sheetName val="P400"/>
    </sheetNames>
    <sheetDataSet>
      <sheetData sheetId="0" refreshError="1"/>
      <sheetData sheetId="1" refreshError="1"/>
      <sheetData sheetId="2" refreshError="1"/>
      <sheetData sheetId="3">
        <row r="39">
          <cell r="C39">
            <v>1000000</v>
          </cell>
        </row>
        <row r="40">
          <cell r="C40">
            <v>8.11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33829;&#38144;&#34920;&#26684;.xlsx" TargetMode="External"/><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2"/>
  <sheetViews>
    <sheetView workbookViewId="0">
      <selection activeCell="A13" sqref="A13"/>
    </sheetView>
  </sheetViews>
  <sheetFormatPr defaultRowHeight="15"/>
  <cols>
    <col min="1" max="1" width="25" bestFit="1" customWidth="1"/>
    <col min="3" max="3" width="10.5" bestFit="1" customWidth="1"/>
  </cols>
  <sheetData>
    <row r="1" spans="1:3">
      <c r="A1" t="s">
        <v>224</v>
      </c>
      <c r="B1" t="s">
        <v>349</v>
      </c>
    </row>
    <row r="2" spans="1:3">
      <c r="A2" t="s">
        <v>227</v>
      </c>
      <c r="B2" t="s">
        <v>351</v>
      </c>
      <c r="C2" t="s">
        <v>352</v>
      </c>
    </row>
    <row r="3" spans="1:3">
      <c r="A3" t="s">
        <v>338</v>
      </c>
      <c r="B3" t="s">
        <v>350</v>
      </c>
      <c r="C3" s="284">
        <v>41487</v>
      </c>
    </row>
    <row r="4" spans="1:3">
      <c r="A4" t="s">
        <v>235</v>
      </c>
      <c r="B4" t="s">
        <v>353</v>
      </c>
      <c r="C4" s="284">
        <v>41334</v>
      </c>
    </row>
    <row r="5" spans="1:3">
      <c r="A5" t="s">
        <v>490</v>
      </c>
      <c r="B5" t="s">
        <v>342</v>
      </c>
      <c r="C5" s="284">
        <v>41487</v>
      </c>
    </row>
    <row r="6" spans="1:3">
      <c r="A6" t="s">
        <v>228</v>
      </c>
      <c r="C6" s="284"/>
    </row>
    <row r="7" spans="1:3">
      <c r="A7" t="s">
        <v>230</v>
      </c>
    </row>
    <row r="8" spans="1:3">
      <c r="A8" t="s">
        <v>229</v>
      </c>
    </row>
    <row r="9" spans="1:3">
      <c r="A9" t="s">
        <v>231</v>
      </c>
    </row>
    <row r="10" spans="1:3">
      <c r="A10" t="s">
        <v>232</v>
      </c>
    </row>
    <row r="11" spans="1:3">
      <c r="A11" t="s">
        <v>233</v>
      </c>
    </row>
    <row r="12" spans="1:3">
      <c r="A12" t="s">
        <v>234</v>
      </c>
    </row>
  </sheetData>
  <phoneticPr fontId="3" type="noConversion"/>
  <dataValidations count="1">
    <dataValidation allowBlank="1" showInputMessage="1" showErrorMessage="1" promptTitle="部门" prompt="总裁办_x000a_人力企管中心_x000a_财务管理中心_x000a_资金管理中心_x000a_" sqref="A2" xr:uid="{00000000-0002-0000-0000-000000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L75"/>
  <sheetViews>
    <sheetView workbookViewId="0">
      <selection activeCell="C42" sqref="C42"/>
    </sheetView>
  </sheetViews>
  <sheetFormatPr defaultColWidth="9" defaultRowHeight="18" customHeight="1"/>
  <cols>
    <col min="1" max="1" width="11.58203125" style="430" customWidth="1"/>
    <col min="2" max="2" width="13.83203125" style="491" bestFit="1" customWidth="1"/>
    <col min="3" max="3" width="64.83203125" style="430" customWidth="1"/>
    <col min="4" max="4" width="14.08203125" style="430" customWidth="1"/>
    <col min="5" max="5" width="10" style="430" customWidth="1"/>
    <col min="6" max="16384" width="9" style="430"/>
  </cols>
  <sheetData>
    <row r="1" spans="1:64" ht="15">
      <c r="A1" s="428" t="s">
        <v>1</v>
      </c>
      <c r="B1" s="429"/>
    </row>
    <row r="2" spans="1:64" ht="25" customHeight="1">
      <c r="A2" s="581" t="s">
        <v>0</v>
      </c>
      <c r="B2" s="581"/>
      <c r="C2" s="581"/>
    </row>
    <row r="3" spans="1:64" ht="25" customHeight="1">
      <c r="A3" s="582" t="s">
        <v>492</v>
      </c>
      <c r="B3" s="582"/>
      <c r="C3" s="582"/>
    </row>
    <row r="4" spans="1:64" ht="35.25" customHeight="1">
      <c r="A4" s="583" t="s">
        <v>556</v>
      </c>
      <c r="B4" s="583"/>
      <c r="C4" s="583"/>
    </row>
    <row r="5" spans="1:64" ht="25" customHeight="1">
      <c r="A5" s="584" t="s">
        <v>489</v>
      </c>
      <c r="B5" s="584"/>
      <c r="C5" s="584"/>
    </row>
    <row r="6" spans="1:64" s="433" customFormat="1" ht="25.5" customHeight="1">
      <c r="A6" s="431" t="s">
        <v>2</v>
      </c>
      <c r="B6" s="431" t="s">
        <v>3</v>
      </c>
      <c r="C6" s="432" t="s">
        <v>4</v>
      </c>
    </row>
    <row r="7" spans="1:64" ht="15">
      <c r="A7" s="434">
        <v>1</v>
      </c>
      <c r="B7" s="435" t="s">
        <v>5</v>
      </c>
      <c r="C7" s="436"/>
    </row>
    <row r="8" spans="1:64" ht="15">
      <c r="A8" s="434" t="s">
        <v>280</v>
      </c>
      <c r="B8" s="435" t="s">
        <v>6</v>
      </c>
      <c r="C8" s="436" t="s">
        <v>410</v>
      </c>
      <c r="D8" s="437"/>
      <c r="E8" s="437"/>
      <c r="F8" s="437"/>
      <c r="G8" s="437"/>
      <c r="H8" s="437"/>
      <c r="I8" s="437"/>
      <c r="J8" s="438"/>
      <c r="K8" s="439"/>
      <c r="L8" s="439"/>
      <c r="M8" s="439"/>
      <c r="N8" s="439"/>
      <c r="O8" s="440"/>
      <c r="P8" s="441"/>
      <c r="Q8" s="442"/>
      <c r="R8" s="442"/>
      <c r="S8" s="442"/>
      <c r="T8" s="442"/>
      <c r="U8" s="442"/>
      <c r="V8" s="442"/>
      <c r="W8" s="442"/>
      <c r="X8" s="442"/>
      <c r="Y8" s="442"/>
      <c r="Z8" s="442"/>
      <c r="AA8" s="442"/>
      <c r="AB8" s="442"/>
      <c r="AC8" s="442"/>
      <c r="AD8" s="148"/>
      <c r="AE8" s="443"/>
      <c r="AF8" s="444"/>
      <c r="AG8" s="443"/>
      <c r="AH8" s="443"/>
      <c r="AI8" s="444"/>
      <c r="AJ8" s="443"/>
      <c r="AK8" s="445"/>
      <c r="AL8" s="444"/>
      <c r="AM8" s="445"/>
      <c r="AN8" s="444"/>
      <c r="AO8" s="446"/>
      <c r="AP8" s="446"/>
      <c r="AQ8" s="446"/>
      <c r="AR8" s="446"/>
      <c r="AS8" s="446"/>
      <c r="AT8" s="446"/>
      <c r="AU8" s="446"/>
      <c r="AV8" s="446"/>
      <c r="AW8" s="446"/>
      <c r="AX8" s="446"/>
      <c r="AY8" s="446"/>
      <c r="AZ8" s="446"/>
      <c r="BA8" s="446"/>
      <c r="BB8" s="446"/>
      <c r="BC8" s="446"/>
      <c r="BD8" s="446"/>
      <c r="BE8" s="446"/>
      <c r="BF8" s="439"/>
      <c r="BG8" s="439"/>
      <c r="BH8" s="443"/>
      <c r="BI8" s="443"/>
      <c r="BJ8" s="443"/>
      <c r="BK8" s="443"/>
      <c r="BL8" s="437"/>
    </row>
    <row r="9" spans="1:64" ht="15">
      <c r="A9" s="434" t="s">
        <v>281</v>
      </c>
      <c r="B9" s="447" t="s">
        <v>7</v>
      </c>
      <c r="C9" s="436" t="s">
        <v>533</v>
      </c>
      <c r="D9" s="437"/>
      <c r="E9" s="437"/>
      <c r="F9" s="437"/>
      <c r="G9" s="437"/>
      <c r="H9" s="437"/>
      <c r="I9" s="437"/>
      <c r="J9" s="438"/>
      <c r="K9" s="439"/>
      <c r="L9" s="439"/>
      <c r="M9" s="439"/>
      <c r="N9" s="439"/>
      <c r="O9" s="440"/>
      <c r="P9" s="441"/>
      <c r="Q9" s="442"/>
      <c r="R9" s="442"/>
      <c r="S9" s="442"/>
      <c r="T9" s="442"/>
      <c r="U9" s="442"/>
      <c r="V9" s="442"/>
      <c r="W9" s="442"/>
      <c r="X9" s="442"/>
      <c r="Y9" s="442"/>
      <c r="Z9" s="442"/>
      <c r="AA9" s="442"/>
      <c r="AB9" s="442"/>
      <c r="AC9" s="442"/>
      <c r="AD9" s="148"/>
      <c r="AE9" s="443"/>
      <c r="AF9" s="444"/>
      <c r="AG9" s="443"/>
      <c r="AH9" s="448"/>
      <c r="AI9" s="444"/>
      <c r="AJ9" s="443"/>
      <c r="AK9" s="445"/>
      <c r="AL9" s="444"/>
      <c r="AM9" s="445"/>
      <c r="AN9" s="444"/>
      <c r="AO9" s="446"/>
      <c r="AP9" s="446"/>
      <c r="AQ9" s="446"/>
      <c r="AR9" s="446"/>
      <c r="AS9" s="446"/>
      <c r="AT9" s="446"/>
      <c r="AU9" s="446"/>
      <c r="AV9" s="446"/>
      <c r="AW9" s="446"/>
      <c r="AX9" s="446"/>
      <c r="AY9" s="446"/>
      <c r="AZ9" s="446"/>
      <c r="BA9" s="446"/>
      <c r="BB9" s="446"/>
      <c r="BC9" s="446"/>
      <c r="BD9" s="446"/>
      <c r="BE9" s="446"/>
      <c r="BF9" s="439"/>
      <c r="BG9" s="439"/>
      <c r="BH9" s="443"/>
      <c r="BI9" s="443"/>
      <c r="BJ9" s="443"/>
      <c r="BK9" s="443"/>
      <c r="BL9" s="437"/>
    </row>
    <row r="10" spans="1:64" ht="15">
      <c r="A10" s="434">
        <v>1.3</v>
      </c>
      <c r="B10" s="435" t="s">
        <v>8</v>
      </c>
      <c r="C10" s="436" t="s">
        <v>407</v>
      </c>
      <c r="D10" s="437"/>
      <c r="E10" s="437"/>
      <c r="F10" s="437"/>
      <c r="G10" s="437"/>
      <c r="H10" s="437"/>
      <c r="I10" s="437"/>
      <c r="J10" s="438"/>
      <c r="K10" s="439"/>
      <c r="L10" s="439"/>
      <c r="M10" s="439"/>
      <c r="N10" s="439"/>
      <c r="O10" s="440"/>
      <c r="P10" s="441"/>
      <c r="Q10" s="442"/>
      <c r="R10" s="442"/>
      <c r="S10" s="442"/>
      <c r="T10" s="442"/>
      <c r="U10" s="442"/>
      <c r="V10" s="442"/>
      <c r="W10" s="442"/>
      <c r="X10" s="442"/>
      <c r="Y10" s="442"/>
      <c r="Z10" s="442"/>
      <c r="AA10" s="442"/>
      <c r="AB10" s="442"/>
      <c r="AC10" s="442"/>
      <c r="AD10" s="148"/>
      <c r="AE10" s="443"/>
      <c r="AF10" s="444"/>
      <c r="AG10" s="443"/>
      <c r="AH10" s="448"/>
      <c r="AI10" s="444"/>
      <c r="AJ10" s="443"/>
      <c r="AK10" s="445"/>
      <c r="AL10" s="444"/>
      <c r="AM10" s="445"/>
      <c r="AN10" s="444"/>
      <c r="AO10" s="446"/>
      <c r="AP10" s="446"/>
      <c r="AQ10" s="446"/>
      <c r="AR10" s="446"/>
      <c r="AS10" s="446"/>
      <c r="AT10" s="446"/>
      <c r="AU10" s="446"/>
      <c r="AV10" s="446"/>
      <c r="AW10" s="446"/>
      <c r="AX10" s="446"/>
      <c r="AY10" s="446"/>
      <c r="AZ10" s="446"/>
      <c r="BA10" s="446"/>
      <c r="BB10" s="446"/>
      <c r="BC10" s="446"/>
      <c r="BD10" s="446"/>
      <c r="BE10" s="446"/>
      <c r="BF10" s="439"/>
      <c r="BG10" s="439"/>
      <c r="BH10" s="443"/>
      <c r="BI10" s="443"/>
      <c r="BJ10" s="443"/>
      <c r="BK10" s="443"/>
      <c r="BL10" s="437"/>
    </row>
    <row r="11" spans="1:64" ht="15">
      <c r="A11" s="434" t="s">
        <v>9</v>
      </c>
      <c r="B11" s="435" t="s">
        <v>10</v>
      </c>
      <c r="C11" s="436" t="s">
        <v>549</v>
      </c>
      <c r="D11" s="449"/>
      <c r="E11" s="449"/>
      <c r="F11" s="449"/>
      <c r="G11" s="449"/>
      <c r="H11" s="449"/>
      <c r="I11" s="449"/>
      <c r="J11" s="450"/>
      <c r="K11" s="451"/>
      <c r="L11" s="451"/>
      <c r="M11" s="451"/>
      <c r="N11" s="451"/>
      <c r="O11" s="452"/>
      <c r="P11" s="453"/>
      <c r="Q11" s="454"/>
      <c r="R11" s="454"/>
      <c r="S11" s="454"/>
      <c r="T11" s="454"/>
      <c r="U11" s="454"/>
      <c r="V11" s="454"/>
      <c r="W11" s="454"/>
      <c r="X11" s="454"/>
      <c r="Y11" s="454"/>
      <c r="Z11" s="454"/>
      <c r="AA11" s="454"/>
      <c r="AB11" s="454"/>
      <c r="AC11" s="454"/>
      <c r="AD11" s="149"/>
      <c r="AE11" s="455"/>
      <c r="AF11" s="456"/>
      <c r="AG11" s="455"/>
      <c r="AH11" s="455"/>
      <c r="AI11" s="456"/>
      <c r="AJ11" s="455"/>
      <c r="AK11" s="457"/>
      <c r="AL11" s="456"/>
      <c r="AM11" s="457"/>
      <c r="AN11" s="456"/>
      <c r="AO11" s="458"/>
      <c r="AP11" s="458"/>
      <c r="AQ11" s="458"/>
      <c r="AR11" s="458"/>
      <c r="AS11" s="458"/>
      <c r="AT11" s="458"/>
      <c r="AU11" s="458"/>
      <c r="AV11" s="458"/>
      <c r="AW11" s="458"/>
      <c r="AX11" s="458"/>
      <c r="AY11" s="458"/>
      <c r="AZ11" s="458"/>
      <c r="BA11" s="458"/>
      <c r="BB11" s="458"/>
      <c r="BC11" s="458"/>
      <c r="BD11" s="458"/>
      <c r="BE11" s="458"/>
      <c r="BF11" s="451"/>
      <c r="BG11" s="451"/>
      <c r="BH11" s="455"/>
      <c r="BI11" s="455"/>
      <c r="BJ11" s="455"/>
      <c r="BK11" s="455"/>
      <c r="BL11" s="449"/>
    </row>
    <row r="12" spans="1:64" ht="15">
      <c r="A12" s="434" t="s">
        <v>11</v>
      </c>
      <c r="B12" s="435" t="s">
        <v>12</v>
      </c>
      <c r="C12" s="436" t="s">
        <v>433</v>
      </c>
      <c r="D12" s="449"/>
      <c r="E12" s="449"/>
      <c r="F12" s="449"/>
      <c r="G12" s="449"/>
      <c r="H12" s="449"/>
      <c r="I12" s="449"/>
      <c r="J12" s="450"/>
      <c r="K12" s="451"/>
      <c r="L12" s="451"/>
      <c r="M12" s="451"/>
      <c r="N12" s="451"/>
      <c r="O12" s="452"/>
      <c r="P12" s="453"/>
      <c r="Q12" s="454"/>
      <c r="R12" s="454"/>
      <c r="S12" s="454"/>
      <c r="T12" s="454"/>
      <c r="U12" s="454"/>
      <c r="V12" s="454"/>
      <c r="W12" s="454"/>
      <c r="X12" s="454"/>
      <c r="Y12" s="454"/>
      <c r="Z12" s="454"/>
      <c r="AA12" s="454"/>
      <c r="AB12" s="454"/>
      <c r="AC12" s="454"/>
      <c r="AD12" s="149"/>
      <c r="AE12" s="455"/>
      <c r="AF12" s="456"/>
      <c r="AG12" s="455"/>
      <c r="AH12" s="455"/>
      <c r="AI12" s="456"/>
      <c r="AJ12" s="455"/>
      <c r="AK12" s="457"/>
      <c r="AL12" s="456"/>
      <c r="AM12" s="457"/>
      <c r="AN12" s="456"/>
      <c r="AO12" s="458"/>
      <c r="AP12" s="458"/>
      <c r="AQ12" s="458"/>
      <c r="AR12" s="458"/>
      <c r="AS12" s="458"/>
      <c r="AT12" s="458"/>
      <c r="AU12" s="458"/>
      <c r="AV12" s="458"/>
      <c r="AW12" s="458"/>
      <c r="AX12" s="458"/>
      <c r="AY12" s="458"/>
      <c r="AZ12" s="458"/>
      <c r="BA12" s="458"/>
      <c r="BB12" s="458"/>
      <c r="BC12" s="458"/>
      <c r="BD12" s="458"/>
      <c r="BE12" s="458"/>
      <c r="BF12" s="451"/>
      <c r="BG12" s="451"/>
      <c r="BH12" s="455"/>
      <c r="BI12" s="455"/>
      <c r="BJ12" s="455"/>
      <c r="BK12" s="455"/>
      <c r="BL12" s="449"/>
    </row>
    <row r="13" spans="1:64" ht="15">
      <c r="A13" s="434" t="s">
        <v>13</v>
      </c>
      <c r="B13" s="435" t="s">
        <v>14</v>
      </c>
      <c r="C13" s="436" t="s">
        <v>547</v>
      </c>
      <c r="D13" s="437"/>
      <c r="E13" s="437"/>
      <c r="F13" s="437"/>
      <c r="G13" s="437"/>
      <c r="H13" s="437"/>
      <c r="I13" s="437"/>
      <c r="J13" s="438"/>
      <c r="K13" s="439"/>
      <c r="L13" s="439"/>
      <c r="M13" s="439"/>
      <c r="N13" s="439"/>
      <c r="O13" s="440"/>
      <c r="P13" s="441"/>
      <c r="Q13" s="442"/>
      <c r="R13" s="442"/>
      <c r="S13" s="442"/>
      <c r="T13" s="442"/>
      <c r="U13" s="442"/>
      <c r="V13" s="442"/>
      <c r="W13" s="442"/>
      <c r="X13" s="442"/>
      <c r="Y13" s="442"/>
      <c r="Z13" s="442"/>
      <c r="AA13" s="442"/>
      <c r="AB13" s="442"/>
      <c r="AC13" s="442"/>
      <c r="AD13" s="148"/>
      <c r="AE13" s="443"/>
      <c r="AF13" s="444"/>
      <c r="AG13" s="443"/>
      <c r="AH13" s="443"/>
      <c r="AI13" s="444"/>
      <c r="AJ13" s="443"/>
      <c r="AK13" s="445"/>
      <c r="AL13" s="444"/>
      <c r="AM13" s="445"/>
      <c r="AN13" s="444"/>
      <c r="AO13" s="446"/>
      <c r="AP13" s="446"/>
      <c r="AQ13" s="446"/>
      <c r="AR13" s="446"/>
      <c r="AS13" s="446"/>
      <c r="AT13" s="446"/>
      <c r="AU13" s="446"/>
      <c r="AV13" s="446"/>
      <c r="AW13" s="446"/>
      <c r="AX13" s="446"/>
      <c r="AY13" s="446"/>
      <c r="AZ13" s="446"/>
      <c r="BA13" s="446"/>
      <c r="BB13" s="446"/>
      <c r="BC13" s="446"/>
      <c r="BD13" s="446"/>
      <c r="BE13" s="446"/>
      <c r="BF13" s="439"/>
      <c r="BG13" s="439"/>
      <c r="BH13" s="443"/>
      <c r="BI13" s="443"/>
      <c r="BJ13" s="443"/>
      <c r="BK13" s="443"/>
      <c r="BL13" s="437"/>
    </row>
    <row r="14" spans="1:64" ht="15">
      <c r="A14" s="434" t="s">
        <v>15</v>
      </c>
      <c r="B14" s="435" t="s">
        <v>16</v>
      </c>
      <c r="C14" s="436" t="s">
        <v>545</v>
      </c>
      <c r="D14" s="437"/>
      <c r="E14" s="437"/>
      <c r="F14" s="437"/>
      <c r="G14" s="437"/>
      <c r="H14" s="437"/>
      <c r="I14" s="437"/>
      <c r="J14" s="438"/>
      <c r="K14" s="439"/>
      <c r="L14" s="439"/>
      <c r="M14" s="439"/>
      <c r="N14" s="439"/>
      <c r="O14" s="440"/>
      <c r="P14" s="441"/>
      <c r="Q14" s="442"/>
      <c r="R14" s="442"/>
      <c r="S14" s="442"/>
      <c r="T14" s="442"/>
      <c r="U14" s="442"/>
      <c r="V14" s="442"/>
      <c r="W14" s="442"/>
      <c r="X14" s="442"/>
      <c r="Y14" s="442"/>
      <c r="Z14" s="442"/>
      <c r="AA14" s="442"/>
      <c r="AB14" s="442"/>
      <c r="AC14" s="442"/>
      <c r="AD14" s="148"/>
      <c r="AE14" s="443"/>
      <c r="AF14" s="444"/>
      <c r="AG14" s="443"/>
      <c r="AH14" s="443"/>
      <c r="AI14" s="444"/>
      <c r="AJ14" s="443"/>
      <c r="AK14" s="445"/>
      <c r="AL14" s="444"/>
      <c r="AM14" s="445"/>
      <c r="AN14" s="444"/>
      <c r="AO14" s="446"/>
      <c r="AP14" s="446"/>
      <c r="AQ14" s="446"/>
      <c r="AR14" s="446"/>
      <c r="AS14" s="446"/>
      <c r="AT14" s="446"/>
      <c r="AU14" s="446"/>
      <c r="AV14" s="446"/>
      <c r="AW14" s="446"/>
      <c r="AX14" s="446"/>
      <c r="AY14" s="446"/>
      <c r="AZ14" s="446"/>
      <c r="BA14" s="446"/>
      <c r="BB14" s="446"/>
      <c r="BC14" s="446"/>
      <c r="BD14" s="446"/>
      <c r="BE14" s="446"/>
      <c r="BF14" s="439"/>
      <c r="BG14" s="439"/>
      <c r="BH14" s="443"/>
      <c r="BI14" s="443"/>
      <c r="BJ14" s="443"/>
      <c r="BK14" s="443"/>
      <c r="BL14" s="437"/>
    </row>
    <row r="15" spans="1:64" ht="15">
      <c r="A15" s="434" t="s">
        <v>17</v>
      </c>
      <c r="B15" s="435" t="s">
        <v>18</v>
      </c>
      <c r="C15" s="436" t="s">
        <v>543</v>
      </c>
      <c r="D15" s="437"/>
      <c r="E15" s="437"/>
      <c r="F15" s="437"/>
      <c r="G15" s="437"/>
      <c r="H15" s="437"/>
      <c r="I15" s="437"/>
      <c r="J15" s="438"/>
      <c r="K15" s="439"/>
      <c r="L15" s="439"/>
      <c r="M15" s="439"/>
      <c r="N15" s="439"/>
      <c r="O15" s="440"/>
      <c r="P15" s="441"/>
      <c r="Q15" s="442"/>
      <c r="R15" s="442"/>
      <c r="S15" s="442"/>
      <c r="T15" s="442"/>
      <c r="U15" s="442"/>
      <c r="V15" s="442"/>
      <c r="W15" s="442"/>
      <c r="X15" s="442"/>
      <c r="Y15" s="442"/>
      <c r="Z15" s="442"/>
      <c r="AA15" s="442"/>
      <c r="AB15" s="442"/>
      <c r="AC15" s="442"/>
      <c r="AD15" s="148"/>
      <c r="AE15" s="443"/>
      <c r="AF15" s="444"/>
      <c r="AG15" s="443"/>
      <c r="AH15" s="443"/>
      <c r="AI15" s="444"/>
      <c r="AJ15" s="443"/>
      <c r="AK15" s="445"/>
      <c r="AL15" s="444"/>
      <c r="AM15" s="445"/>
      <c r="AN15" s="444"/>
      <c r="AO15" s="446"/>
      <c r="AP15" s="446"/>
      <c r="AQ15" s="446"/>
      <c r="AR15" s="446"/>
      <c r="AS15" s="446"/>
      <c r="AT15" s="446"/>
      <c r="AU15" s="446"/>
      <c r="AV15" s="446"/>
      <c r="AW15" s="446"/>
      <c r="AX15" s="446"/>
      <c r="AY15" s="446"/>
      <c r="AZ15" s="446"/>
      <c r="BA15" s="446"/>
      <c r="BB15" s="446"/>
      <c r="BC15" s="446"/>
      <c r="BD15" s="446"/>
      <c r="BE15" s="446"/>
      <c r="BF15" s="439"/>
      <c r="BG15" s="439"/>
      <c r="BH15" s="443"/>
      <c r="BI15" s="443"/>
      <c r="BJ15" s="443"/>
      <c r="BK15" s="443"/>
      <c r="BL15" s="437"/>
    </row>
    <row r="16" spans="1:64" ht="15">
      <c r="A16" s="434" t="s">
        <v>19</v>
      </c>
      <c r="B16" s="435" t="s">
        <v>20</v>
      </c>
      <c r="C16" s="436"/>
      <c r="D16" s="437"/>
      <c r="E16" s="437"/>
      <c r="F16" s="437"/>
      <c r="G16" s="437"/>
      <c r="H16" s="437"/>
      <c r="I16" s="437"/>
      <c r="J16" s="438"/>
      <c r="K16" s="439"/>
      <c r="L16" s="439"/>
      <c r="M16" s="439"/>
      <c r="N16" s="439"/>
      <c r="O16" s="440"/>
      <c r="P16" s="441"/>
      <c r="Q16" s="442"/>
      <c r="R16" s="442"/>
      <c r="S16" s="442"/>
      <c r="T16" s="442"/>
      <c r="U16" s="442"/>
      <c r="V16" s="442"/>
      <c r="W16" s="442"/>
      <c r="X16" s="442"/>
      <c r="Y16" s="442"/>
      <c r="Z16" s="442"/>
      <c r="AA16" s="442"/>
      <c r="AB16" s="442"/>
      <c r="AC16" s="442"/>
      <c r="AD16" s="148"/>
      <c r="AE16" s="443"/>
      <c r="AF16" s="444"/>
      <c r="AG16" s="443"/>
      <c r="AH16" s="443"/>
      <c r="AI16" s="444"/>
      <c r="AJ16" s="443"/>
      <c r="AK16" s="445"/>
      <c r="AL16" s="444"/>
      <c r="AM16" s="445"/>
      <c r="AN16" s="444"/>
      <c r="AO16" s="446"/>
      <c r="AP16" s="446"/>
      <c r="AQ16" s="446"/>
      <c r="AR16" s="446"/>
      <c r="AS16" s="446"/>
      <c r="AT16" s="446"/>
      <c r="AU16" s="446"/>
      <c r="AV16" s="446"/>
      <c r="AW16" s="446"/>
      <c r="AX16" s="446"/>
      <c r="AY16" s="446"/>
      <c r="AZ16" s="446"/>
      <c r="BA16" s="446"/>
      <c r="BB16" s="446"/>
      <c r="BC16" s="446"/>
      <c r="BD16" s="446"/>
      <c r="BE16" s="446"/>
      <c r="BF16" s="439"/>
      <c r="BG16" s="439"/>
      <c r="BH16" s="443"/>
      <c r="BI16" s="443"/>
      <c r="BJ16" s="443"/>
      <c r="BK16" s="443"/>
      <c r="BL16" s="437"/>
    </row>
    <row r="17" spans="1:64" ht="15">
      <c r="A17" s="434" t="s">
        <v>439</v>
      </c>
      <c r="B17" s="459" t="s">
        <v>298</v>
      </c>
      <c r="C17" s="436" t="s">
        <v>546</v>
      </c>
      <c r="D17" s="460"/>
      <c r="E17" s="461"/>
      <c r="F17" s="461"/>
      <c r="G17" s="461"/>
      <c r="H17" s="461"/>
      <c r="I17" s="461"/>
      <c r="J17" s="462"/>
      <c r="K17" s="463"/>
      <c r="L17" s="463"/>
      <c r="M17" s="463"/>
      <c r="N17" s="463"/>
      <c r="O17" s="464"/>
      <c r="P17" s="465"/>
      <c r="Q17" s="466"/>
      <c r="R17" s="466"/>
      <c r="S17" s="466"/>
      <c r="T17" s="466"/>
      <c r="U17" s="466"/>
      <c r="V17" s="466"/>
      <c r="W17" s="466"/>
      <c r="X17" s="466"/>
      <c r="Y17" s="466"/>
      <c r="Z17" s="466"/>
      <c r="AA17" s="466"/>
      <c r="AB17" s="466"/>
      <c r="AC17" s="466"/>
      <c r="AD17" s="151"/>
      <c r="AE17" s="467"/>
      <c r="AF17" s="468"/>
      <c r="AG17" s="467"/>
      <c r="AH17" s="467"/>
      <c r="AI17" s="468"/>
      <c r="AJ17" s="467"/>
      <c r="AK17" s="469"/>
      <c r="AL17" s="468"/>
      <c r="AM17" s="469"/>
      <c r="AN17" s="468"/>
      <c r="AO17" s="470"/>
      <c r="AP17" s="470"/>
      <c r="AQ17" s="470"/>
      <c r="AR17" s="470"/>
      <c r="AS17" s="470"/>
      <c r="AT17" s="470"/>
      <c r="AU17" s="470"/>
      <c r="AV17" s="470"/>
      <c r="AW17" s="470"/>
      <c r="AX17" s="470"/>
      <c r="AY17" s="470"/>
      <c r="AZ17" s="470"/>
      <c r="BA17" s="470"/>
      <c r="BB17" s="470"/>
      <c r="BC17" s="470"/>
      <c r="BD17" s="470"/>
      <c r="BE17" s="470"/>
      <c r="BF17" s="471"/>
      <c r="BG17" s="471"/>
      <c r="BH17" s="467"/>
      <c r="BI17" s="467"/>
      <c r="BJ17" s="467"/>
      <c r="BK17" s="467"/>
      <c r="BL17" s="461"/>
    </row>
    <row r="18" spans="1:64" ht="15">
      <c r="A18" s="434" t="s">
        <v>440</v>
      </c>
      <c r="B18" s="459" t="s">
        <v>170</v>
      </c>
      <c r="C18" s="436" t="s">
        <v>544</v>
      </c>
      <c r="D18" s="437"/>
      <c r="E18" s="437"/>
      <c r="F18" s="437"/>
      <c r="G18" s="437"/>
      <c r="H18" s="437"/>
      <c r="I18" s="437"/>
      <c r="J18" s="438"/>
      <c r="K18" s="439"/>
      <c r="L18" s="439"/>
      <c r="M18" s="439"/>
      <c r="N18" s="439"/>
      <c r="O18" s="440"/>
      <c r="P18" s="441"/>
      <c r="Q18" s="442"/>
      <c r="R18" s="442"/>
      <c r="S18" s="442"/>
      <c r="T18" s="442"/>
      <c r="U18" s="442"/>
      <c r="V18" s="442"/>
      <c r="W18" s="442"/>
      <c r="X18" s="442"/>
      <c r="Y18" s="442"/>
      <c r="Z18" s="442"/>
      <c r="AA18" s="442"/>
      <c r="AB18" s="442"/>
      <c r="AC18" s="442"/>
      <c r="AD18" s="148"/>
      <c r="AE18" s="443"/>
      <c r="AF18" s="444"/>
      <c r="AG18" s="443"/>
      <c r="AH18" s="443"/>
      <c r="AI18" s="444"/>
      <c r="AJ18" s="443"/>
      <c r="AK18" s="445"/>
      <c r="AL18" s="444"/>
      <c r="AM18" s="445"/>
      <c r="AN18" s="444"/>
      <c r="AO18" s="446"/>
      <c r="AP18" s="446"/>
      <c r="AQ18" s="446"/>
      <c r="AR18" s="446"/>
      <c r="AS18" s="446"/>
      <c r="AT18" s="446"/>
      <c r="AU18" s="446"/>
      <c r="AV18" s="446"/>
      <c r="AW18" s="446"/>
      <c r="AX18" s="446"/>
      <c r="AY18" s="446"/>
      <c r="AZ18" s="446"/>
      <c r="BA18" s="446"/>
      <c r="BB18" s="446"/>
      <c r="BC18" s="446"/>
      <c r="BD18" s="446"/>
      <c r="BE18" s="446"/>
      <c r="BF18" s="439"/>
      <c r="BG18" s="439"/>
      <c r="BH18" s="443"/>
      <c r="BI18" s="443"/>
      <c r="BJ18" s="443"/>
      <c r="BK18" s="443"/>
      <c r="BL18" s="437"/>
    </row>
    <row r="19" spans="1:64" ht="15">
      <c r="A19" s="434" t="s">
        <v>441</v>
      </c>
      <c r="B19" s="459" t="s">
        <v>267</v>
      </c>
      <c r="C19" s="436" t="s">
        <v>550</v>
      </c>
      <c r="D19" s="449"/>
      <c r="E19" s="449"/>
      <c r="F19" s="449"/>
      <c r="G19" s="449"/>
      <c r="H19" s="449"/>
      <c r="I19" s="449"/>
      <c r="J19" s="450"/>
      <c r="K19" s="451"/>
      <c r="L19" s="451"/>
      <c r="M19" s="451"/>
      <c r="N19" s="451"/>
      <c r="O19" s="452"/>
      <c r="P19" s="453"/>
      <c r="Q19" s="454"/>
      <c r="R19" s="454"/>
      <c r="S19" s="454"/>
      <c r="T19" s="454"/>
      <c r="U19" s="454"/>
      <c r="V19" s="454"/>
      <c r="W19" s="454"/>
      <c r="X19" s="454"/>
      <c r="Y19" s="454"/>
      <c r="Z19" s="454"/>
      <c r="AA19" s="454"/>
      <c r="AB19" s="454"/>
      <c r="AC19" s="454"/>
      <c r="AD19" s="149"/>
      <c r="AE19" s="455"/>
      <c r="AF19" s="456"/>
      <c r="AG19" s="455"/>
      <c r="AH19" s="455"/>
      <c r="AI19" s="456"/>
      <c r="AJ19" s="455"/>
      <c r="AK19" s="457"/>
      <c r="AL19" s="456"/>
      <c r="AM19" s="457"/>
      <c r="AN19" s="456"/>
      <c r="AO19" s="458"/>
      <c r="AP19" s="458"/>
      <c r="AQ19" s="458"/>
      <c r="AR19" s="458"/>
      <c r="AS19" s="458"/>
      <c r="AT19" s="458"/>
      <c r="AU19" s="458"/>
      <c r="AV19" s="458"/>
      <c r="AW19" s="458"/>
      <c r="AX19" s="458"/>
      <c r="AY19" s="458"/>
      <c r="AZ19" s="458"/>
      <c r="BA19" s="458"/>
      <c r="BB19" s="458"/>
      <c r="BC19" s="458"/>
      <c r="BD19" s="458"/>
      <c r="BE19" s="458"/>
      <c r="BF19" s="451"/>
      <c r="BG19" s="451"/>
      <c r="BH19" s="455"/>
      <c r="BI19" s="455"/>
      <c r="BJ19" s="455"/>
      <c r="BK19" s="455"/>
      <c r="BL19" s="449"/>
    </row>
    <row r="20" spans="1:64" ht="15">
      <c r="A20" s="434" t="s">
        <v>21</v>
      </c>
      <c r="B20" s="435" t="s">
        <v>470</v>
      </c>
      <c r="C20" s="436" t="s">
        <v>471</v>
      </c>
      <c r="D20" s="449"/>
      <c r="E20" s="449"/>
      <c r="F20" s="449"/>
      <c r="G20" s="449"/>
      <c r="H20" s="449"/>
      <c r="I20" s="449"/>
      <c r="J20" s="450"/>
      <c r="K20" s="451"/>
      <c r="L20" s="451"/>
      <c r="M20" s="451"/>
      <c r="N20" s="451"/>
      <c r="O20" s="452"/>
      <c r="P20" s="453"/>
      <c r="Q20" s="454"/>
      <c r="R20" s="454"/>
      <c r="S20" s="454"/>
      <c r="T20" s="454"/>
      <c r="U20" s="454"/>
      <c r="V20" s="454"/>
      <c r="W20" s="454"/>
      <c r="X20" s="454"/>
      <c r="Y20" s="454"/>
      <c r="Z20" s="454"/>
      <c r="AA20" s="454"/>
      <c r="AB20" s="454"/>
      <c r="AC20" s="454"/>
      <c r="AD20" s="149"/>
      <c r="AE20" s="455"/>
      <c r="AF20" s="456"/>
      <c r="AG20" s="455"/>
      <c r="AH20" s="455"/>
      <c r="AI20" s="456"/>
      <c r="AJ20" s="455"/>
      <c r="AK20" s="457"/>
      <c r="AL20" s="456"/>
      <c r="AM20" s="457"/>
      <c r="AN20" s="456"/>
      <c r="AO20" s="458"/>
      <c r="AP20" s="458"/>
      <c r="AQ20" s="458"/>
      <c r="AR20" s="458"/>
      <c r="AS20" s="458"/>
      <c r="AT20" s="458"/>
      <c r="AU20" s="458"/>
      <c r="AV20" s="458"/>
      <c r="AW20" s="458"/>
      <c r="AX20" s="458"/>
      <c r="AY20" s="458"/>
      <c r="AZ20" s="458"/>
      <c r="BA20" s="458"/>
      <c r="BB20" s="458"/>
      <c r="BC20" s="458"/>
      <c r="BD20" s="458"/>
      <c r="BE20" s="458"/>
      <c r="BF20" s="451"/>
      <c r="BG20" s="451"/>
      <c r="BH20" s="455"/>
      <c r="BI20" s="455"/>
      <c r="BJ20" s="455"/>
      <c r="BK20" s="455"/>
      <c r="BL20" s="449"/>
    </row>
    <row r="21" spans="1:64" ht="26">
      <c r="A21" s="434" t="s">
        <v>23</v>
      </c>
      <c r="B21" s="435" t="s">
        <v>24</v>
      </c>
      <c r="C21" s="436" t="s">
        <v>551</v>
      </c>
      <c r="D21" s="449"/>
      <c r="E21" s="449"/>
      <c r="F21" s="449"/>
      <c r="G21" s="449"/>
      <c r="H21" s="449"/>
      <c r="I21" s="449"/>
      <c r="J21" s="450"/>
      <c r="K21" s="451"/>
      <c r="L21" s="451"/>
      <c r="M21" s="451"/>
      <c r="N21" s="451"/>
      <c r="O21" s="452"/>
      <c r="P21" s="453"/>
      <c r="Q21" s="454"/>
      <c r="R21" s="454"/>
      <c r="S21" s="454"/>
      <c r="T21" s="454"/>
      <c r="U21" s="454"/>
      <c r="V21" s="454"/>
      <c r="W21" s="454"/>
      <c r="X21" s="454"/>
      <c r="Y21" s="454"/>
      <c r="Z21" s="454"/>
      <c r="AA21" s="454"/>
      <c r="AB21" s="454"/>
      <c r="AC21" s="454"/>
      <c r="AD21" s="149"/>
      <c r="AE21" s="455"/>
      <c r="AF21" s="456"/>
      <c r="AG21" s="455"/>
      <c r="AH21" s="455"/>
      <c r="AI21" s="456"/>
      <c r="AJ21" s="455"/>
      <c r="AK21" s="457"/>
      <c r="AL21" s="456"/>
      <c r="AM21" s="457"/>
      <c r="AN21" s="456"/>
      <c r="AO21" s="458"/>
      <c r="AP21" s="458"/>
      <c r="AQ21" s="458"/>
      <c r="AR21" s="458"/>
      <c r="AS21" s="458"/>
      <c r="AT21" s="458"/>
      <c r="AU21" s="458"/>
      <c r="AV21" s="458"/>
      <c r="AW21" s="458"/>
      <c r="AX21" s="458"/>
      <c r="AY21" s="458"/>
      <c r="AZ21" s="458"/>
      <c r="BA21" s="458"/>
      <c r="BB21" s="458"/>
      <c r="BC21" s="458"/>
      <c r="BD21" s="458"/>
      <c r="BE21" s="458"/>
      <c r="BF21" s="451"/>
      <c r="BG21" s="451"/>
      <c r="BH21" s="455"/>
      <c r="BI21" s="455"/>
      <c r="BJ21" s="455"/>
      <c r="BK21" s="455"/>
      <c r="BL21" s="449"/>
    </row>
    <row r="22" spans="1:64" ht="15">
      <c r="A22" s="434" t="s">
        <v>426</v>
      </c>
      <c r="B22" s="435" t="s">
        <v>472</v>
      </c>
      <c r="C22" s="436" t="s">
        <v>436</v>
      </c>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85"/>
      <c r="AL22" s="585"/>
      <c r="AM22" s="585"/>
      <c r="AN22" s="585"/>
      <c r="AO22" s="585"/>
      <c r="AP22" s="585"/>
      <c r="AQ22" s="585"/>
      <c r="AR22" s="585"/>
      <c r="AS22" s="585"/>
      <c r="AT22" s="585"/>
      <c r="AU22" s="585"/>
      <c r="AV22" s="585"/>
      <c r="AW22" s="585"/>
      <c r="AX22" s="585"/>
      <c r="AY22" s="585"/>
      <c r="AZ22" s="585"/>
      <c r="BA22" s="585"/>
      <c r="BB22" s="585"/>
      <c r="BC22" s="585"/>
      <c r="BD22" s="585"/>
      <c r="BE22" s="585"/>
      <c r="BF22" s="585"/>
      <c r="BG22" s="585"/>
      <c r="BH22" s="472"/>
      <c r="BI22" s="472"/>
      <c r="BJ22" s="472"/>
      <c r="BK22" s="472"/>
      <c r="BL22" s="472"/>
    </row>
    <row r="23" spans="1:64" ht="39">
      <c r="A23" s="434" t="s">
        <v>283</v>
      </c>
      <c r="B23" s="435" t="s">
        <v>26</v>
      </c>
      <c r="C23" s="473" t="s">
        <v>423</v>
      </c>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0"/>
      <c r="AL23" s="580"/>
      <c r="AM23" s="580"/>
      <c r="AN23" s="580"/>
      <c r="AO23" s="580"/>
      <c r="AP23" s="580"/>
      <c r="AQ23" s="580"/>
      <c r="AR23" s="580"/>
      <c r="AS23" s="580"/>
      <c r="AT23" s="580"/>
      <c r="AU23" s="580"/>
      <c r="AV23" s="580"/>
      <c r="AW23" s="580"/>
      <c r="AX23" s="580"/>
      <c r="AY23" s="580"/>
      <c r="AZ23" s="580"/>
      <c r="BA23" s="580"/>
      <c r="BB23" s="580"/>
      <c r="BC23" s="580"/>
      <c r="BD23" s="580"/>
      <c r="BE23" s="580"/>
      <c r="BF23" s="580"/>
      <c r="BG23" s="580"/>
      <c r="BH23" s="580"/>
      <c r="BI23" s="580"/>
      <c r="BJ23" s="580"/>
      <c r="BK23" s="580"/>
      <c r="BL23" s="580"/>
    </row>
    <row r="24" spans="1:64" ht="39">
      <c r="A24" s="434" t="s">
        <v>284</v>
      </c>
      <c r="B24" s="435" t="s">
        <v>27</v>
      </c>
      <c r="C24" s="436" t="s">
        <v>541</v>
      </c>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0"/>
      <c r="AL24" s="580"/>
      <c r="AM24" s="580"/>
      <c r="AN24" s="580"/>
      <c r="AO24" s="580"/>
      <c r="AP24" s="580"/>
      <c r="AQ24" s="580"/>
      <c r="AR24" s="580"/>
      <c r="AS24" s="580"/>
      <c r="AT24" s="580"/>
      <c r="AU24" s="580"/>
      <c r="AV24" s="580"/>
      <c r="AW24" s="580"/>
      <c r="AX24" s="580"/>
      <c r="AY24" s="580"/>
      <c r="AZ24" s="580"/>
      <c r="BA24" s="580"/>
      <c r="BB24" s="580"/>
      <c r="BC24" s="580"/>
      <c r="BD24" s="580"/>
      <c r="BE24" s="580"/>
      <c r="BF24" s="580"/>
      <c r="BG24" s="580"/>
      <c r="BH24" s="580"/>
      <c r="BI24" s="580"/>
      <c r="BJ24" s="580"/>
      <c r="BK24" s="580"/>
      <c r="BL24" s="580"/>
    </row>
    <row r="25" spans="1:64" ht="15">
      <c r="A25" s="434" t="s">
        <v>285</v>
      </c>
      <c r="B25" s="435" t="s">
        <v>28</v>
      </c>
      <c r="C25" s="436" t="s">
        <v>542</v>
      </c>
      <c r="D25" s="474"/>
      <c r="E25" s="474"/>
      <c r="F25" s="474"/>
      <c r="G25" s="474"/>
      <c r="H25" s="474"/>
      <c r="I25" s="474"/>
      <c r="J25" s="475"/>
      <c r="K25" s="476"/>
      <c r="L25" s="476"/>
      <c r="M25" s="477"/>
      <c r="N25" s="477"/>
      <c r="O25" s="478"/>
      <c r="P25" s="479"/>
      <c r="Q25" s="480"/>
      <c r="R25" s="480"/>
      <c r="S25" s="480"/>
      <c r="T25" s="480"/>
      <c r="U25" s="480"/>
      <c r="V25" s="480"/>
      <c r="W25" s="480"/>
      <c r="X25" s="480"/>
      <c r="Y25" s="480"/>
      <c r="Z25" s="480"/>
      <c r="AA25" s="480"/>
      <c r="AB25" s="480"/>
      <c r="AC25" s="480"/>
      <c r="AD25" s="150"/>
      <c r="AE25" s="481"/>
      <c r="AF25" s="482"/>
      <c r="AG25" s="483"/>
      <c r="AH25" s="483"/>
      <c r="AI25" s="484"/>
      <c r="AJ25" s="483"/>
      <c r="AK25" s="485"/>
      <c r="AL25" s="482"/>
      <c r="AM25" s="485"/>
      <c r="AN25" s="482"/>
      <c r="AO25" s="486"/>
      <c r="AP25" s="486"/>
      <c r="AQ25" s="486"/>
      <c r="AR25" s="486"/>
      <c r="AS25" s="486"/>
      <c r="AT25" s="486"/>
      <c r="AU25" s="486"/>
      <c r="AV25" s="486"/>
      <c r="AW25" s="486"/>
      <c r="AX25" s="486"/>
      <c r="AY25" s="486"/>
      <c r="AZ25" s="486"/>
      <c r="BA25" s="486"/>
      <c r="BB25" s="486"/>
      <c r="BC25" s="486"/>
      <c r="BD25" s="486"/>
      <c r="BE25" s="486"/>
      <c r="BF25" s="486"/>
      <c r="BG25" s="486"/>
      <c r="BH25" s="487"/>
      <c r="BI25" s="487"/>
      <c r="BJ25" s="487"/>
      <c r="BK25" s="487"/>
      <c r="BL25" s="488"/>
    </row>
    <row r="26" spans="1:64" ht="15">
      <c r="A26" s="434" t="s">
        <v>286</v>
      </c>
      <c r="B26" s="435" t="s">
        <v>434</v>
      </c>
      <c r="C26" s="436" t="s">
        <v>436</v>
      </c>
      <c r="D26" s="449"/>
      <c r="E26" s="449"/>
      <c r="F26" s="449"/>
      <c r="G26" s="449"/>
      <c r="H26" s="449"/>
      <c r="I26" s="449"/>
      <c r="J26" s="450"/>
      <c r="K26" s="451"/>
      <c r="L26" s="451"/>
      <c r="M26" s="451"/>
      <c r="N26" s="451"/>
      <c r="O26" s="452"/>
      <c r="P26" s="453"/>
      <c r="Q26" s="454"/>
      <c r="R26" s="454"/>
      <c r="S26" s="454"/>
      <c r="T26" s="454"/>
      <c r="U26" s="454"/>
      <c r="V26" s="454"/>
      <c r="W26" s="454"/>
      <c r="X26" s="454"/>
      <c r="Y26" s="454"/>
      <c r="Z26" s="454"/>
      <c r="AA26" s="454"/>
      <c r="AB26" s="454"/>
      <c r="AC26" s="454"/>
      <c r="AD26" s="149"/>
      <c r="AE26" s="455"/>
      <c r="AF26" s="456"/>
      <c r="AG26" s="455"/>
      <c r="AH26" s="455"/>
      <c r="AI26" s="456"/>
      <c r="AJ26" s="455"/>
      <c r="AK26" s="457"/>
      <c r="AL26" s="456"/>
      <c r="AM26" s="457"/>
      <c r="AN26" s="456"/>
      <c r="AO26" s="458"/>
      <c r="AP26" s="458"/>
      <c r="AQ26" s="458"/>
      <c r="AR26" s="458"/>
      <c r="AS26" s="458"/>
      <c r="AT26" s="458"/>
      <c r="AU26" s="458"/>
      <c r="AV26" s="458"/>
      <c r="AW26" s="458"/>
      <c r="AX26" s="458"/>
      <c r="AY26" s="458"/>
      <c r="AZ26" s="458"/>
      <c r="BA26" s="458"/>
      <c r="BB26" s="458"/>
      <c r="BC26" s="458"/>
      <c r="BD26" s="458"/>
      <c r="BE26" s="458"/>
      <c r="BF26" s="451"/>
      <c r="BG26" s="451"/>
      <c r="BH26" s="455"/>
      <c r="BI26" s="455"/>
      <c r="BJ26" s="455"/>
      <c r="BK26" s="455"/>
      <c r="BL26" s="449"/>
    </row>
    <row r="27" spans="1:64" ht="15">
      <c r="A27" s="434" t="s">
        <v>287</v>
      </c>
      <c r="B27" s="435" t="s">
        <v>30</v>
      </c>
      <c r="C27" s="436" t="s">
        <v>548</v>
      </c>
      <c r="D27" s="460"/>
      <c r="E27" s="461"/>
      <c r="F27" s="461"/>
      <c r="G27" s="461"/>
      <c r="H27" s="461"/>
      <c r="I27" s="461"/>
      <c r="J27" s="462"/>
      <c r="K27" s="463"/>
      <c r="L27" s="463"/>
      <c r="M27" s="463"/>
      <c r="N27" s="463"/>
      <c r="O27" s="464"/>
      <c r="P27" s="465"/>
      <c r="Q27" s="466"/>
      <c r="R27" s="466"/>
      <c r="S27" s="466"/>
      <c r="T27" s="466"/>
      <c r="U27" s="466"/>
      <c r="V27" s="466"/>
      <c r="W27" s="466"/>
      <c r="X27" s="466"/>
      <c r="Y27" s="466"/>
      <c r="Z27" s="466"/>
      <c r="AA27" s="466"/>
      <c r="AB27" s="466"/>
      <c r="AC27" s="466"/>
      <c r="AD27" s="151"/>
      <c r="AE27" s="467"/>
      <c r="AF27" s="468"/>
      <c r="AG27" s="467"/>
      <c r="AH27" s="467"/>
      <c r="AI27" s="468"/>
      <c r="AJ27" s="467"/>
      <c r="AK27" s="469"/>
      <c r="AL27" s="468"/>
      <c r="AM27" s="469"/>
      <c r="AN27" s="468"/>
      <c r="AO27" s="470"/>
      <c r="AP27" s="470"/>
      <c r="AQ27" s="470"/>
      <c r="AR27" s="470"/>
      <c r="AS27" s="470"/>
      <c r="AT27" s="470"/>
      <c r="AU27" s="470"/>
      <c r="AV27" s="470"/>
      <c r="AW27" s="470"/>
      <c r="AX27" s="470"/>
      <c r="AY27" s="470"/>
      <c r="AZ27" s="470"/>
      <c r="BA27" s="470"/>
      <c r="BB27" s="470"/>
      <c r="BC27" s="470"/>
      <c r="BD27" s="470"/>
      <c r="BE27" s="470"/>
      <c r="BF27" s="471"/>
      <c r="BG27" s="471"/>
      <c r="BH27" s="467"/>
      <c r="BI27" s="467"/>
      <c r="BJ27" s="467"/>
      <c r="BK27" s="467"/>
      <c r="BL27" s="461"/>
    </row>
    <row r="28" spans="1:64" ht="15">
      <c r="A28" s="434" t="s">
        <v>288</v>
      </c>
      <c r="B28" s="435" t="s">
        <v>31</v>
      </c>
      <c r="C28" s="436" t="s">
        <v>438</v>
      </c>
    </row>
    <row r="29" spans="1:64" ht="15">
      <c r="A29" s="434" t="s">
        <v>289</v>
      </c>
      <c r="B29" s="435" t="s">
        <v>32</v>
      </c>
      <c r="C29" s="436"/>
    </row>
    <row r="30" spans="1:64" ht="15">
      <c r="A30" s="434" t="s">
        <v>290</v>
      </c>
      <c r="B30" s="435" t="s">
        <v>24</v>
      </c>
      <c r="C30" s="436" t="s">
        <v>587</v>
      </c>
    </row>
    <row r="31" spans="1:64" ht="52">
      <c r="A31" s="434" t="s">
        <v>33</v>
      </c>
      <c r="B31" s="435" t="s">
        <v>34</v>
      </c>
      <c r="C31" s="436" t="s">
        <v>411</v>
      </c>
    </row>
    <row r="32" spans="1:64" ht="15">
      <c r="A32" s="434" t="s">
        <v>35</v>
      </c>
      <c r="B32" s="435" t="s">
        <v>36</v>
      </c>
      <c r="C32" s="436" t="s">
        <v>588</v>
      </c>
    </row>
    <row r="33" spans="1:4" ht="15">
      <c r="A33" s="434" t="s">
        <v>37</v>
      </c>
      <c r="B33" s="435" t="s">
        <v>38</v>
      </c>
      <c r="C33" s="436" t="s">
        <v>482</v>
      </c>
    </row>
    <row r="34" spans="1:4" ht="39">
      <c r="A34" s="434" t="s">
        <v>39</v>
      </c>
      <c r="B34" s="435" t="s">
        <v>40</v>
      </c>
      <c r="C34" s="436" t="s">
        <v>408</v>
      </c>
    </row>
    <row r="35" spans="1:4" ht="26">
      <c r="A35" s="434" t="s">
        <v>41</v>
      </c>
      <c r="B35" s="435" t="s">
        <v>42</v>
      </c>
      <c r="C35" s="436" t="s">
        <v>409</v>
      </c>
    </row>
    <row r="36" spans="1:4" ht="15">
      <c r="A36" s="434" t="s">
        <v>43</v>
      </c>
      <c r="B36" s="435" t="s">
        <v>44</v>
      </c>
      <c r="C36" s="436" t="s">
        <v>442</v>
      </c>
      <c r="D36" s="489"/>
    </row>
    <row r="37" spans="1:4" ht="52">
      <c r="A37" s="434" t="s">
        <v>45</v>
      </c>
      <c r="B37" s="435" t="s">
        <v>46</v>
      </c>
      <c r="C37" s="436" t="s">
        <v>443</v>
      </c>
    </row>
    <row r="38" spans="1:4" ht="15">
      <c r="A38" s="434" t="s">
        <v>47</v>
      </c>
      <c r="B38" s="435" t="s">
        <v>48</v>
      </c>
      <c r="C38" s="436"/>
    </row>
    <row r="39" spans="1:4" ht="15">
      <c r="A39" s="434" t="s">
        <v>49</v>
      </c>
      <c r="B39" s="435" t="s">
        <v>50</v>
      </c>
      <c r="C39" s="436" t="s">
        <v>424</v>
      </c>
    </row>
    <row r="40" spans="1:4" ht="26">
      <c r="A40" s="434" t="s">
        <v>51</v>
      </c>
      <c r="B40" s="435" t="s">
        <v>52</v>
      </c>
      <c r="C40" s="436" t="s">
        <v>414</v>
      </c>
    </row>
    <row r="41" spans="1:4" ht="15">
      <c r="A41" s="434" t="s">
        <v>53</v>
      </c>
      <c r="B41" s="435" t="s">
        <v>54</v>
      </c>
      <c r="C41" s="436"/>
    </row>
    <row r="42" spans="1:4" ht="49.5" customHeight="1">
      <c r="A42" s="434" t="s">
        <v>55</v>
      </c>
      <c r="B42" s="435" t="s">
        <v>419</v>
      </c>
      <c r="C42" s="436" t="s">
        <v>418</v>
      </c>
    </row>
    <row r="43" spans="1:4" ht="15">
      <c r="A43" s="434" t="s">
        <v>427</v>
      </c>
      <c r="B43" s="435" t="s">
        <v>445</v>
      </c>
      <c r="C43" s="436"/>
    </row>
    <row r="44" spans="1:4" ht="15">
      <c r="A44" s="434" t="s">
        <v>308</v>
      </c>
      <c r="B44" s="435" t="s">
        <v>57</v>
      </c>
      <c r="C44" s="436"/>
    </row>
    <row r="45" spans="1:4" ht="15">
      <c r="A45" s="434" t="s">
        <v>309</v>
      </c>
      <c r="B45" s="435" t="s">
        <v>58</v>
      </c>
      <c r="C45" s="436"/>
    </row>
    <row r="46" spans="1:4" ht="15">
      <c r="A46" s="434" t="s">
        <v>310</v>
      </c>
      <c r="B46" s="435" t="s">
        <v>59</v>
      </c>
      <c r="C46" s="436"/>
    </row>
    <row r="47" spans="1:4" ht="15">
      <c r="A47" s="434" t="s">
        <v>311</v>
      </c>
      <c r="B47" s="435" t="s">
        <v>60</v>
      </c>
      <c r="C47" s="436"/>
    </row>
    <row r="48" spans="1:4" ht="15">
      <c r="A48" s="434" t="s">
        <v>312</v>
      </c>
      <c r="B48" s="435" t="s">
        <v>24</v>
      </c>
      <c r="C48" s="436"/>
    </row>
    <row r="49" spans="1:4" ht="15">
      <c r="A49" s="434" t="s">
        <v>428</v>
      </c>
      <c r="B49" s="435" t="s">
        <v>61</v>
      </c>
      <c r="C49" s="436"/>
    </row>
    <row r="50" spans="1:4" ht="15">
      <c r="A50" s="434" t="s">
        <v>429</v>
      </c>
      <c r="B50" s="435" t="s">
        <v>62</v>
      </c>
      <c r="C50" s="436"/>
    </row>
    <row r="51" spans="1:4" ht="15">
      <c r="A51" s="434" t="s">
        <v>313</v>
      </c>
      <c r="B51" s="435" t="s">
        <v>63</v>
      </c>
      <c r="C51" s="436" t="s">
        <v>412</v>
      </c>
    </row>
    <row r="52" spans="1:4" ht="15">
      <c r="A52" s="434" t="s">
        <v>314</v>
      </c>
      <c r="B52" s="435" t="s">
        <v>446</v>
      </c>
      <c r="C52" s="436"/>
    </row>
    <row r="53" spans="1:4" ht="26">
      <c r="A53" s="434" t="s">
        <v>315</v>
      </c>
      <c r="B53" s="435" t="s">
        <v>65</v>
      </c>
      <c r="C53" s="436" t="s">
        <v>413</v>
      </c>
      <c r="D53" s="489"/>
    </row>
    <row r="54" spans="1:4" ht="15">
      <c r="A54" s="434" t="s">
        <v>316</v>
      </c>
      <c r="B54" s="435" t="s">
        <v>66</v>
      </c>
      <c r="C54" s="436"/>
    </row>
    <row r="55" spans="1:4" ht="15">
      <c r="A55" s="434" t="s">
        <v>317</v>
      </c>
      <c r="B55" s="435" t="s">
        <v>488</v>
      </c>
      <c r="C55" s="436"/>
    </row>
    <row r="56" spans="1:4" ht="15">
      <c r="A56" s="434" t="s">
        <v>448</v>
      </c>
      <c r="B56" s="435" t="s">
        <v>24</v>
      </c>
      <c r="C56" s="436"/>
    </row>
    <row r="57" spans="1:4" ht="15">
      <c r="A57" s="434" t="s">
        <v>430</v>
      </c>
      <c r="B57" s="435" t="s">
        <v>67</v>
      </c>
      <c r="C57" s="436"/>
    </row>
    <row r="58" spans="1:4" ht="15">
      <c r="A58" s="434" t="s">
        <v>431</v>
      </c>
      <c r="B58" s="435" t="s">
        <v>68</v>
      </c>
      <c r="C58" s="436" t="s">
        <v>422</v>
      </c>
    </row>
    <row r="59" spans="1:4" ht="15">
      <c r="A59" s="434" t="s">
        <v>319</v>
      </c>
      <c r="B59" s="435" t="s">
        <v>444</v>
      </c>
      <c r="C59" s="436" t="s">
        <v>452</v>
      </c>
    </row>
    <row r="60" spans="1:4" ht="15">
      <c r="A60" s="434" t="s">
        <v>320</v>
      </c>
      <c r="B60" s="435" t="s">
        <v>69</v>
      </c>
      <c r="C60" s="436" t="s">
        <v>453</v>
      </c>
    </row>
    <row r="61" spans="1:4" ht="15">
      <c r="A61" s="434" t="s">
        <v>321</v>
      </c>
      <c r="B61" s="435" t="s">
        <v>450</v>
      </c>
      <c r="C61" s="436" t="s">
        <v>451</v>
      </c>
    </row>
    <row r="62" spans="1:4" ht="15">
      <c r="A62" s="434" t="s">
        <v>322</v>
      </c>
      <c r="B62" s="435" t="s">
        <v>70</v>
      </c>
      <c r="C62" s="436"/>
    </row>
    <row r="63" spans="1:4" ht="26">
      <c r="A63" s="434" t="s">
        <v>432</v>
      </c>
      <c r="B63" s="435" t="s">
        <v>71</v>
      </c>
      <c r="C63" s="473" t="s">
        <v>85</v>
      </c>
    </row>
    <row r="64" spans="1:4" ht="52">
      <c r="A64" s="434" t="s">
        <v>72</v>
      </c>
      <c r="B64" s="435" t="s">
        <v>73</v>
      </c>
      <c r="C64" s="436" t="s">
        <v>416</v>
      </c>
    </row>
    <row r="65" spans="1:3" ht="15">
      <c r="A65" s="434" t="s">
        <v>74</v>
      </c>
      <c r="B65" s="435" t="s">
        <v>75</v>
      </c>
      <c r="C65" s="436"/>
    </row>
    <row r="66" spans="1:3" ht="15">
      <c r="A66" s="434" t="s">
        <v>76</v>
      </c>
      <c r="B66" s="435" t="s">
        <v>77</v>
      </c>
      <c r="C66" s="436"/>
    </row>
    <row r="67" spans="1:3" ht="26">
      <c r="A67" s="434" t="s">
        <v>78</v>
      </c>
      <c r="B67" s="435" t="s">
        <v>79</v>
      </c>
      <c r="C67" s="436" t="s">
        <v>417</v>
      </c>
    </row>
    <row r="68" spans="1:3" ht="26">
      <c r="A68" s="434" t="s">
        <v>454</v>
      </c>
      <c r="B68" s="435" t="s">
        <v>81</v>
      </c>
      <c r="C68" s="436" t="s">
        <v>415</v>
      </c>
    </row>
    <row r="69" spans="1:3" ht="15">
      <c r="A69" s="434" t="s">
        <v>80</v>
      </c>
      <c r="B69" s="2" t="s">
        <v>83</v>
      </c>
      <c r="C69" s="473" t="s">
        <v>84</v>
      </c>
    </row>
    <row r="70" spans="1:3" ht="26.5" thickBot="1">
      <c r="A70" s="434" t="s">
        <v>455</v>
      </c>
      <c r="B70" s="490" t="s">
        <v>90</v>
      </c>
      <c r="C70" s="473" t="s">
        <v>461</v>
      </c>
    </row>
    <row r="71" spans="1:3" ht="15">
      <c r="A71" s="434" t="s">
        <v>82</v>
      </c>
      <c r="B71" s="435" t="s">
        <v>24</v>
      </c>
      <c r="C71" s="436"/>
    </row>
    <row r="72" spans="1:3" ht="65">
      <c r="A72" s="434" t="s">
        <v>456</v>
      </c>
      <c r="B72" s="2" t="s">
        <v>88</v>
      </c>
      <c r="C72" s="473" t="s">
        <v>420</v>
      </c>
    </row>
    <row r="73" spans="1:3" ht="15">
      <c r="A73" s="434" t="s">
        <v>457</v>
      </c>
      <c r="B73" s="2" t="s">
        <v>86</v>
      </c>
      <c r="C73" s="473" t="s">
        <v>87</v>
      </c>
    </row>
    <row r="74" spans="1:3" ht="15">
      <c r="A74" s="434" t="s">
        <v>458</v>
      </c>
      <c r="B74" s="2" t="s">
        <v>89</v>
      </c>
      <c r="C74" s="473" t="s">
        <v>421</v>
      </c>
    </row>
    <row r="75" spans="1:3" ht="15"/>
  </sheetData>
  <mergeCells count="7">
    <mergeCell ref="D23:BL23"/>
    <mergeCell ref="D24:BL24"/>
    <mergeCell ref="A2:C2"/>
    <mergeCell ref="A3:C3"/>
    <mergeCell ref="A4:C4"/>
    <mergeCell ref="A5:C5"/>
    <mergeCell ref="D22:BG22"/>
  </mergeCells>
  <phoneticPr fontId="3" type="noConversion"/>
  <hyperlinks>
    <hyperlink ref="A1" location="表格索引!A1" display="返回索引" xr:uid="{00000000-0004-0000-0100-000000000000}"/>
  </hyperlinks>
  <pageMargins left="0.75" right="0.75" top="1" bottom="1" header="0.5" footer="0.5"/>
  <pageSetup paperSize="9"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9" tint="0.39997558519241921"/>
    <pageSetUpPr fitToPage="1"/>
  </sheetPr>
  <dimension ref="A1:BJ273"/>
  <sheetViews>
    <sheetView zoomScale="80" zoomScaleNormal="80" zoomScaleSheetLayoutView="70" workbookViewId="0">
      <pane xSplit="3" ySplit="6" topLeftCell="D7" activePane="bottomRight" state="frozen"/>
      <selection pane="topRight" activeCell="D1" sqref="D1"/>
      <selection pane="bottomLeft" activeCell="A7" sqref="A7"/>
      <selection pane="bottomRight" activeCell="M8" sqref="M8"/>
    </sheetView>
  </sheetViews>
  <sheetFormatPr defaultColWidth="9" defaultRowHeight="15" outlineLevelCol="2"/>
  <cols>
    <col min="1" max="1" width="8" style="91" customWidth="1"/>
    <col min="2" max="2" width="10.33203125" style="15" customWidth="1"/>
    <col min="3" max="3" width="15.33203125" style="15" customWidth="1"/>
    <col min="4" max="4" width="8" style="15" customWidth="1"/>
    <col min="5" max="5" width="15.08203125" style="15" customWidth="1"/>
    <col min="6" max="6" width="10.58203125" style="15" bestFit="1" customWidth="1"/>
    <col min="7" max="7" width="10.75" style="181" customWidth="1"/>
    <col min="8" max="8" width="13" style="92" customWidth="1"/>
    <col min="9" max="9" width="12" style="92" customWidth="1"/>
    <col min="10" max="10" width="14.5" style="110" customWidth="1"/>
    <col min="11" max="11" width="13" style="92" customWidth="1"/>
    <col min="12" max="12" width="11.33203125" style="139" customWidth="1"/>
    <col min="13" max="13" width="9.5" style="129" customWidth="1"/>
    <col min="14" max="25" width="10.58203125" style="119" customWidth="1" outlineLevel="1"/>
    <col min="26" max="26" width="15.75" style="119" customWidth="1"/>
    <col min="27" max="27" width="14.83203125" style="151" customWidth="1"/>
    <col min="28" max="28" width="14.25" style="93" bestFit="1" customWidth="1"/>
    <col min="29" max="29" width="9.75" style="94" customWidth="1"/>
    <col min="30" max="30" width="13.5" style="93" customWidth="1"/>
    <col min="31" max="31" width="13" style="93" bestFit="1" customWidth="1"/>
    <col min="32" max="32" width="9.58203125" style="94" customWidth="1"/>
    <col min="33" max="33" width="14" style="93" customWidth="1"/>
    <col min="34" max="34" width="9" style="95" customWidth="1"/>
    <col min="35" max="35" width="8.33203125" style="94" customWidth="1"/>
    <col min="36" max="36" width="8.58203125" style="95" customWidth="1"/>
    <col min="37" max="37" width="8.83203125" style="94" customWidth="1"/>
    <col min="38" max="39" width="13.83203125" style="96" customWidth="1" outlineLevel="1"/>
    <col min="40" max="40" width="11.08203125" style="96" customWidth="1" outlineLevel="1"/>
    <col min="41" max="41" width="13.08203125" style="96" customWidth="1" outlineLevel="1"/>
    <col min="42" max="42" width="13" style="96" customWidth="1" outlineLevel="1"/>
    <col min="43" max="43" width="14.25" style="96" customWidth="1" outlineLevel="1"/>
    <col min="44" max="44" width="13.58203125" style="96" customWidth="1" outlineLevel="1"/>
    <col min="45" max="45" width="12" style="96" customWidth="1" outlineLevel="1"/>
    <col min="46" max="46" width="12.25" style="96" customWidth="1" outlineLevel="2"/>
    <col min="47" max="47" width="13" style="96" customWidth="1" outlineLevel="1"/>
    <col min="48" max="48" width="9.75" style="96" customWidth="1" outlineLevel="2"/>
    <col min="49" max="49" width="14.25" style="96" customWidth="1" outlineLevel="1"/>
    <col min="50" max="50" width="13.58203125" style="96" customWidth="1" outlineLevel="1"/>
    <col min="51" max="52" width="10.5" style="96" customWidth="1" outlineLevel="1"/>
    <col min="53" max="53" width="14.5" style="96" customWidth="1" outlineLevel="1"/>
    <col min="54" max="54" width="12.75" style="96" customWidth="1" outlineLevel="1"/>
    <col min="55" max="55" width="17.5" style="97" customWidth="1"/>
    <col min="56" max="56" width="18" style="97" bestFit="1" customWidth="1"/>
    <col min="57" max="58" width="15.5" style="93" bestFit="1" customWidth="1"/>
    <col min="59" max="59" width="16.83203125" style="93" bestFit="1" customWidth="1"/>
    <col min="60" max="60" width="14.25" style="93" bestFit="1" customWidth="1"/>
    <col min="61" max="61" width="11.83203125" style="93" customWidth="1"/>
    <col min="62" max="62" width="15.25" style="15" customWidth="1"/>
    <col min="63" max="16384" width="9" style="15"/>
  </cols>
  <sheetData>
    <row r="1" spans="1:62" s="8" customFormat="1" ht="17.25" customHeight="1">
      <c r="A1" s="6"/>
      <c r="B1" s="7"/>
      <c r="G1" s="172"/>
      <c r="H1" s="9"/>
      <c r="I1" s="9"/>
      <c r="J1" s="101"/>
      <c r="K1" s="9"/>
      <c r="L1" s="130"/>
      <c r="M1" s="121"/>
      <c r="N1" s="112"/>
      <c r="O1" s="112"/>
      <c r="P1" s="112"/>
      <c r="Q1" s="112"/>
      <c r="R1" s="112"/>
      <c r="S1" s="112"/>
      <c r="T1" s="112"/>
      <c r="U1" s="112"/>
      <c r="V1" s="112"/>
      <c r="W1" s="112"/>
      <c r="X1" s="112"/>
      <c r="Y1" s="112"/>
      <c r="Z1" s="112"/>
      <c r="AA1" s="141"/>
      <c r="AB1" s="10"/>
      <c r="AC1" s="11"/>
      <c r="AD1" s="10"/>
      <c r="AE1" s="10"/>
      <c r="AF1" s="11"/>
      <c r="AG1" s="10"/>
      <c r="AH1" s="12"/>
      <c r="AI1" s="11"/>
      <c r="AJ1" s="12"/>
      <c r="AK1" s="11"/>
      <c r="AL1" s="13"/>
      <c r="AM1" s="13"/>
      <c r="AN1" s="13"/>
      <c r="AO1" s="13"/>
      <c r="AP1" s="13"/>
      <c r="AQ1" s="13"/>
      <c r="AR1" s="13"/>
      <c r="AS1" s="13"/>
      <c r="AT1" s="13"/>
      <c r="AU1" s="13"/>
      <c r="AV1" s="13"/>
      <c r="AW1" s="13"/>
      <c r="AX1" s="13"/>
      <c r="AY1" s="13"/>
      <c r="AZ1" s="13"/>
      <c r="BA1" s="13"/>
      <c r="BB1" s="13"/>
      <c r="BC1" s="14"/>
      <c r="BD1" s="14"/>
      <c r="BE1" s="10"/>
      <c r="BF1" s="10"/>
      <c r="BG1" s="10"/>
      <c r="BH1" s="10"/>
      <c r="BI1" s="10"/>
    </row>
    <row r="2" spans="1:62" ht="29.25" customHeight="1">
      <c r="A2" s="609" t="s">
        <v>154</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row>
    <row r="3" spans="1:62" s="19" customFormat="1" ht="20.149999999999999" customHeight="1">
      <c r="A3" s="425" t="s">
        <v>155</v>
      </c>
      <c r="B3" s="16"/>
      <c r="C3" s="17"/>
      <c r="D3" s="18"/>
      <c r="E3" s="18"/>
      <c r="G3" s="173"/>
      <c r="H3" s="20"/>
      <c r="I3" s="20"/>
      <c r="J3" s="102"/>
      <c r="K3" s="20"/>
      <c r="L3" s="131"/>
      <c r="M3" s="122"/>
      <c r="N3" s="113"/>
      <c r="O3" s="113"/>
      <c r="P3" s="113"/>
      <c r="Q3" s="113"/>
      <c r="R3" s="113"/>
      <c r="S3" s="113"/>
      <c r="T3" s="113"/>
      <c r="U3" s="113"/>
      <c r="V3" s="113"/>
      <c r="W3" s="113"/>
      <c r="X3" s="113"/>
      <c r="Y3" s="113"/>
      <c r="Z3" s="113"/>
      <c r="AA3" s="142"/>
      <c r="AB3" s="22"/>
      <c r="AC3" s="23"/>
      <c r="AD3" s="22"/>
      <c r="AE3" s="22"/>
      <c r="AF3" s="23"/>
      <c r="AG3" s="21"/>
      <c r="AH3" s="610"/>
      <c r="AI3" s="610"/>
      <c r="AJ3" s="610"/>
      <c r="AK3" s="23"/>
      <c r="AL3" s="20"/>
      <c r="AM3" s="20"/>
      <c r="AN3" s="20"/>
      <c r="AO3" s="20"/>
      <c r="AP3" s="20"/>
      <c r="AQ3" s="20"/>
      <c r="AR3" s="20"/>
      <c r="AS3" s="20"/>
      <c r="AT3" s="20"/>
      <c r="AU3" s="20"/>
      <c r="AV3" s="20"/>
      <c r="AW3" s="20"/>
      <c r="AX3" s="20"/>
      <c r="AY3" s="20"/>
      <c r="AZ3" s="20"/>
      <c r="BA3" s="20"/>
      <c r="BB3" s="20"/>
      <c r="BC3" s="20"/>
      <c r="BD3" s="20"/>
      <c r="BE3" s="21"/>
      <c r="BF3" s="21"/>
      <c r="BG3" s="21"/>
      <c r="BH3" s="21"/>
      <c r="BI3" s="21"/>
    </row>
    <row r="4" spans="1:62" s="19" customFormat="1" ht="17.25" customHeight="1" thickBot="1">
      <c r="A4" s="292" t="s">
        <v>611</v>
      </c>
      <c r="C4" s="24"/>
      <c r="E4" s="24"/>
      <c r="G4" s="24"/>
      <c r="I4" s="24"/>
      <c r="K4" s="24"/>
      <c r="M4" s="24"/>
      <c r="O4" s="24"/>
      <c r="Q4" s="24"/>
      <c r="S4" s="24"/>
      <c r="U4" s="24"/>
      <c r="W4" s="24"/>
      <c r="Y4" s="24"/>
      <c r="AA4" s="24"/>
      <c r="AC4" s="24"/>
      <c r="AE4" s="24"/>
      <c r="AG4" s="24"/>
      <c r="AI4" s="24"/>
      <c r="AK4" s="24"/>
      <c r="AM4" s="24"/>
      <c r="AO4" s="24"/>
      <c r="AQ4" s="24"/>
      <c r="AS4" s="24"/>
      <c r="AU4" s="24"/>
      <c r="AW4" s="24"/>
      <c r="AY4" s="24"/>
      <c r="AZ4" s="20"/>
      <c r="BA4" s="20"/>
      <c r="BB4" s="20"/>
      <c r="BC4" s="20"/>
      <c r="BD4" s="20"/>
      <c r="BE4" s="21"/>
      <c r="BF4" s="21"/>
      <c r="BG4" s="98" t="s">
        <v>93</v>
      </c>
      <c r="BH4" s="21"/>
      <c r="BI4" s="21"/>
    </row>
    <row r="5" spans="1:62" s="25" customFormat="1" ht="23.25" customHeight="1">
      <c r="A5" s="611" t="s">
        <v>94</v>
      </c>
      <c r="B5" s="613" t="s">
        <v>156</v>
      </c>
      <c r="C5" s="613" t="s">
        <v>223</v>
      </c>
      <c r="D5" s="615" t="s">
        <v>242</v>
      </c>
      <c r="E5" s="615" t="s">
        <v>585</v>
      </c>
      <c r="F5" s="613" t="s">
        <v>586</v>
      </c>
      <c r="G5" s="617" t="s">
        <v>241</v>
      </c>
      <c r="H5" s="619" t="s">
        <v>214</v>
      </c>
      <c r="I5" s="620"/>
      <c r="J5" s="620"/>
      <c r="K5" s="620"/>
      <c r="L5" s="620"/>
      <c r="M5" s="620"/>
      <c r="N5" s="620"/>
      <c r="O5" s="620"/>
      <c r="P5" s="620"/>
      <c r="Q5" s="620"/>
      <c r="R5" s="620"/>
      <c r="S5" s="620"/>
      <c r="T5" s="620"/>
      <c r="U5" s="620"/>
      <c r="V5" s="620"/>
      <c r="W5" s="620"/>
      <c r="X5" s="620"/>
      <c r="Y5" s="620"/>
      <c r="Z5" s="621"/>
      <c r="AA5" s="604" t="s">
        <v>236</v>
      </c>
      <c r="AB5" s="603" t="s">
        <v>239</v>
      </c>
      <c r="AC5" s="603"/>
      <c r="AD5" s="603"/>
      <c r="AE5" s="603" t="s">
        <v>157</v>
      </c>
      <c r="AF5" s="603"/>
      <c r="AG5" s="603"/>
      <c r="AH5" s="603" t="s">
        <v>158</v>
      </c>
      <c r="AI5" s="603"/>
      <c r="AJ5" s="603" t="s">
        <v>159</v>
      </c>
      <c r="AK5" s="603"/>
      <c r="AL5" s="606" t="s">
        <v>259</v>
      </c>
      <c r="AM5" s="607"/>
      <c r="AN5" s="607"/>
      <c r="AO5" s="607"/>
      <c r="AP5" s="607"/>
      <c r="AQ5" s="607"/>
      <c r="AR5" s="607"/>
      <c r="AS5" s="607"/>
      <c r="AT5" s="607"/>
      <c r="AU5" s="607"/>
      <c r="AV5" s="607"/>
      <c r="AW5" s="607"/>
      <c r="AX5" s="607"/>
      <c r="AY5" s="607"/>
      <c r="AZ5" s="607"/>
      <c r="BA5" s="607"/>
      <c r="BB5" s="607"/>
      <c r="BC5" s="608"/>
      <c r="BD5" s="622" t="s">
        <v>160</v>
      </c>
      <c r="BE5" s="624" t="s">
        <v>161</v>
      </c>
      <c r="BF5" s="624"/>
      <c r="BG5" s="624"/>
      <c r="BH5" s="624"/>
      <c r="BI5" s="504" t="s">
        <v>579</v>
      </c>
      <c r="BJ5" s="625" t="s">
        <v>162</v>
      </c>
    </row>
    <row r="6" spans="1:62" s="26" customFormat="1" ht="44.25" customHeight="1">
      <c r="A6" s="612"/>
      <c r="B6" s="614"/>
      <c r="C6" s="614"/>
      <c r="D6" s="616"/>
      <c r="E6" s="616"/>
      <c r="F6" s="614"/>
      <c r="G6" s="618"/>
      <c r="H6" s="414" t="s">
        <v>213</v>
      </c>
      <c r="I6" s="415" t="s">
        <v>219</v>
      </c>
      <c r="J6" s="414" t="s">
        <v>584</v>
      </c>
      <c r="K6" s="414" t="s">
        <v>220</v>
      </c>
      <c r="L6" s="416" t="s">
        <v>222</v>
      </c>
      <c r="M6" s="417" t="s">
        <v>221</v>
      </c>
      <c r="N6" s="283">
        <v>41275</v>
      </c>
      <c r="O6" s="283">
        <v>41306</v>
      </c>
      <c r="P6" s="283">
        <v>41334</v>
      </c>
      <c r="Q6" s="283">
        <v>41365</v>
      </c>
      <c r="R6" s="283">
        <v>41395</v>
      </c>
      <c r="S6" s="283">
        <v>41426</v>
      </c>
      <c r="T6" s="283">
        <v>41456</v>
      </c>
      <c r="U6" s="283">
        <v>41487</v>
      </c>
      <c r="V6" s="283">
        <v>41518</v>
      </c>
      <c r="W6" s="283">
        <v>41548</v>
      </c>
      <c r="X6" s="283">
        <v>41579</v>
      </c>
      <c r="Y6" s="283">
        <v>41609</v>
      </c>
      <c r="Z6" s="418" t="s">
        <v>240</v>
      </c>
      <c r="AA6" s="605"/>
      <c r="AB6" s="419" t="s">
        <v>163</v>
      </c>
      <c r="AC6" s="420" t="s">
        <v>164</v>
      </c>
      <c r="AD6" s="419" t="s">
        <v>165</v>
      </c>
      <c r="AE6" s="419" t="s">
        <v>166</v>
      </c>
      <c r="AF6" s="420" t="s">
        <v>164</v>
      </c>
      <c r="AG6" s="419" t="s">
        <v>167</v>
      </c>
      <c r="AH6" s="421" t="s">
        <v>168</v>
      </c>
      <c r="AI6" s="420" t="s">
        <v>169</v>
      </c>
      <c r="AJ6" s="421" t="s">
        <v>168</v>
      </c>
      <c r="AK6" s="420" t="s">
        <v>169</v>
      </c>
      <c r="AL6" s="422" t="s">
        <v>255</v>
      </c>
      <c r="AM6" s="422" t="s">
        <v>257</v>
      </c>
      <c r="AN6" s="422" t="s">
        <v>278</v>
      </c>
      <c r="AO6" s="423" t="s">
        <v>171</v>
      </c>
      <c r="AP6" s="422" t="s">
        <v>261</v>
      </c>
      <c r="AQ6" s="422" t="s">
        <v>262</v>
      </c>
      <c r="AR6" s="423" t="s">
        <v>217</v>
      </c>
      <c r="AS6" s="422" t="s">
        <v>226</v>
      </c>
      <c r="AT6" s="422" t="s">
        <v>263</v>
      </c>
      <c r="AU6" s="422" t="s">
        <v>264</v>
      </c>
      <c r="AV6" s="422" t="s">
        <v>265</v>
      </c>
      <c r="AW6" s="422" t="s">
        <v>266</v>
      </c>
      <c r="AX6" s="423" t="s">
        <v>216</v>
      </c>
      <c r="AY6" s="423" t="s">
        <v>218</v>
      </c>
      <c r="AZ6" s="423" t="s">
        <v>172</v>
      </c>
      <c r="BA6" s="423" t="s">
        <v>173</v>
      </c>
      <c r="BB6" s="423" t="s">
        <v>174</v>
      </c>
      <c r="BC6" s="415" t="s">
        <v>237</v>
      </c>
      <c r="BD6" s="623"/>
      <c r="BE6" s="424" t="s">
        <v>175</v>
      </c>
      <c r="BF6" s="424" t="s">
        <v>152</v>
      </c>
      <c r="BG6" s="424" t="s">
        <v>176</v>
      </c>
      <c r="BH6" s="424" t="s">
        <v>160</v>
      </c>
      <c r="BI6" s="505" t="s">
        <v>580</v>
      </c>
      <c r="BJ6" s="626"/>
    </row>
    <row r="7" spans="1:62" ht="17.25" customHeight="1">
      <c r="A7" s="27">
        <v>1</v>
      </c>
      <c r="B7" s="41">
        <v>123</v>
      </c>
      <c r="C7" s="41" t="s">
        <v>354</v>
      </c>
      <c r="D7" s="41" t="s">
        <v>612</v>
      </c>
      <c r="E7" s="41">
        <v>60</v>
      </c>
      <c r="F7" s="41" t="s">
        <v>613</v>
      </c>
      <c r="G7" s="175">
        <v>40452</v>
      </c>
      <c r="H7" s="40">
        <v>20000</v>
      </c>
      <c r="I7" s="30">
        <f>IF(F7="员工",H7*20%,H7*30%)</f>
        <v>6000</v>
      </c>
      <c r="J7" s="103">
        <f>IF(F7="总监",ROUND(H7-H7*6.39%,2),0)</f>
        <v>0</v>
      </c>
      <c r="K7" s="29">
        <v>12000</v>
      </c>
      <c r="L7" s="132">
        <v>41334</v>
      </c>
      <c r="M7" s="120">
        <v>0.1</v>
      </c>
      <c r="N7" s="140">
        <f>IF($G7&lt;=N$6,IF($L7&lt;=N$6,SUM($H7*(1+$M7),$H7*(1+$M7)*30%*50%,$K7),SUM($H7,$J7,$K7)),"")</f>
        <v>32000</v>
      </c>
      <c r="O7" s="140">
        <f t="shared" ref="N7:Q9" si="0">IF($G7&lt;=O$6,IF($L7&lt;=O$6,SUM($H7*(1+$M7),$H7*(1+$M7)*30%*50%,$K7),SUM($H7,$J7,$K7)),"")</f>
        <v>32000</v>
      </c>
      <c r="P7" s="140">
        <f t="shared" si="0"/>
        <v>37300</v>
      </c>
      <c r="Q7" s="140">
        <f t="shared" si="0"/>
        <v>37300</v>
      </c>
      <c r="R7" s="140">
        <f>IF($G7&lt;=R$6,IF($L7&lt;=R$6,SUM($H7*(1+$M7),$H7*(1+$M7)*30%*50%,$K7),SUM($H7,$J7,$K7)),"")</f>
        <v>37300</v>
      </c>
      <c r="S7" s="140">
        <f t="shared" ref="S7:Y9" si="1">IF($G7&lt;=S$6,IF($L7&lt;=S$6,SUM($H7*(1+$M7),$H7*(1+$M7)*30%*50%,$K7),SUM($H7,$J7,$K7)),"")</f>
        <v>37300</v>
      </c>
      <c r="T7" s="140">
        <f t="shared" si="1"/>
        <v>37300</v>
      </c>
      <c r="U7" s="140">
        <f t="shared" si="1"/>
        <v>37300</v>
      </c>
      <c r="V7" s="140">
        <f t="shared" si="1"/>
        <v>37300</v>
      </c>
      <c r="W7" s="140">
        <f t="shared" si="1"/>
        <v>37300</v>
      </c>
      <c r="X7" s="140">
        <f t="shared" si="1"/>
        <v>37300</v>
      </c>
      <c r="Y7" s="140">
        <f t="shared" si="1"/>
        <v>37300</v>
      </c>
      <c r="Z7" s="140">
        <f>SUM(N7:Y7)</f>
        <v>437000</v>
      </c>
      <c r="AA7" s="144">
        <v>150000</v>
      </c>
      <c r="AB7" s="521">
        <f t="shared" ref="AB7:AB38" si="2">H7</f>
        <v>20000</v>
      </c>
      <c r="AC7" s="522">
        <f>IF($B7="","",VLOOKUP($B7,社保费!$B$5:$Q$15,16,0))</f>
        <v>0.14480199999999999</v>
      </c>
      <c r="AD7" s="33">
        <f>福利费明细!S5</f>
        <v>34752.480000000003</v>
      </c>
      <c r="AE7" s="32">
        <v>20000</v>
      </c>
      <c r="AF7" s="35">
        <v>0.05</v>
      </c>
      <c r="AG7" s="33">
        <f>福利费明细!AH5</f>
        <v>12000</v>
      </c>
      <c r="AH7" s="36"/>
      <c r="AI7" s="37">
        <f t="shared" ref="AI7:AI38" si="3">IF(ISNUMBER(AH7/AA7),AH7/AA7,0)</f>
        <v>0</v>
      </c>
      <c r="AJ7" s="36">
        <v>20000</v>
      </c>
      <c r="AK7" s="37">
        <f t="shared" ref="AK7:AK38" si="4">IF(ISNUMBER(AJ7/AA7),AJ7/AA7,0)</f>
        <v>0.13333333333333333</v>
      </c>
      <c r="AL7" s="38">
        <v>800</v>
      </c>
      <c r="AM7" s="214">
        <f>福利费明细!AX5</f>
        <v>9600</v>
      </c>
      <c r="AN7" s="224">
        <v>200</v>
      </c>
      <c r="AO7" s="214">
        <f>福利费明细!BL5</f>
        <v>1000</v>
      </c>
      <c r="AP7" s="224">
        <v>1500</v>
      </c>
      <c r="AQ7" s="214">
        <f>福利费明细!CC5</f>
        <v>18000</v>
      </c>
      <c r="AR7" s="38">
        <v>1500</v>
      </c>
      <c r="AS7" s="38">
        <v>8000</v>
      </c>
      <c r="AT7" s="38">
        <v>2500</v>
      </c>
      <c r="AU7" s="214">
        <f>福利费明细!CQ5</f>
        <v>30000</v>
      </c>
      <c r="AV7" s="38">
        <v>300</v>
      </c>
      <c r="AW7" s="214">
        <f>福利费明细!DE5</f>
        <v>3600</v>
      </c>
      <c r="AX7" s="38">
        <v>3000</v>
      </c>
      <c r="AY7" s="38"/>
      <c r="AZ7" s="38">
        <v>300</v>
      </c>
      <c r="BA7" s="38">
        <v>25000</v>
      </c>
      <c r="BB7" s="38">
        <v>2000</v>
      </c>
      <c r="BC7" s="30">
        <f>SUM(AM7,AO7,AQ7:AS7,AU7,AW7:BB7)</f>
        <v>102000</v>
      </c>
      <c r="BD7" s="30">
        <f t="shared" ref="BD7:BD38" si="5">SUM(Z7,AA7,AD7,AG7,AH7,BC7)</f>
        <v>735752.48</v>
      </c>
      <c r="BE7" s="36">
        <f>IF(AND(BF7=0,BG7=0),BD7,0)</f>
        <v>735752.48</v>
      </c>
      <c r="BF7" s="36">
        <f t="shared" ref="BF7:BF70" si="6">IF(C7="营销管理部",BD7,0)</f>
        <v>0</v>
      </c>
      <c r="BG7" s="36">
        <f t="shared" ref="BG7:BG70" si="7">IF(D7="是",BD7,0)</f>
        <v>0</v>
      </c>
      <c r="BH7" s="33">
        <f>SUM(BE7:BG7)</f>
        <v>735752.48</v>
      </c>
      <c r="BI7" s="506" t="s">
        <v>612</v>
      </c>
      <c r="BJ7" s="39"/>
    </row>
    <row r="8" spans="1:62" ht="17.25" customHeight="1">
      <c r="A8" s="27" t="str">
        <f t="shared" ref="A8:A71" si="8">IF(B8="","",ROW()-6)</f>
        <v/>
      </c>
      <c r="B8" s="99"/>
      <c r="C8" s="99"/>
      <c r="D8" s="99"/>
      <c r="E8" s="28"/>
      <c r="F8" s="28"/>
      <c r="G8" s="175"/>
      <c r="H8" s="40"/>
      <c r="I8" s="30">
        <f t="shared" ref="I8:I71" si="9">IF(F8="员工",H8*20%,H8*30%)</f>
        <v>0</v>
      </c>
      <c r="J8" s="103">
        <f t="shared" ref="J8:J71" si="10">IF(F8="总监",ROUND(H8-H8*6.39%,2),0)</f>
        <v>0</v>
      </c>
      <c r="K8" s="29"/>
      <c r="L8" s="132"/>
      <c r="M8" s="120"/>
      <c r="N8" s="140">
        <f>IF($G8&lt;=N$6,IF($L8&lt;=N$6,SUM($H8*(1+$M8),$H8*(1+$M8)*30%*50%,$K8),SUM($H8,$J8,$K8)),"")</f>
        <v>0</v>
      </c>
      <c r="O8" s="140">
        <f t="shared" si="0"/>
        <v>0</v>
      </c>
      <c r="P8" s="140">
        <f t="shared" si="0"/>
        <v>0</v>
      </c>
      <c r="Q8" s="140">
        <f t="shared" si="0"/>
        <v>0</v>
      </c>
      <c r="R8" s="140">
        <f>IF($G8&lt;=R$6,IF($L8&lt;=R$6,SUM($H8*(1+$M8),$H8*(1+$M8)*30%*50%,$K8),SUM($H8,$J8,$K8)),"")</f>
        <v>0</v>
      </c>
      <c r="S8" s="140">
        <f t="shared" si="1"/>
        <v>0</v>
      </c>
      <c r="T8" s="140">
        <f t="shared" si="1"/>
        <v>0</v>
      </c>
      <c r="U8" s="140">
        <f t="shared" si="1"/>
        <v>0</v>
      </c>
      <c r="V8" s="140">
        <f t="shared" si="1"/>
        <v>0</v>
      </c>
      <c r="W8" s="140">
        <f t="shared" si="1"/>
        <v>0</v>
      </c>
      <c r="X8" s="140">
        <f t="shared" si="1"/>
        <v>0</v>
      </c>
      <c r="Y8" s="140">
        <f t="shared" si="1"/>
        <v>0</v>
      </c>
      <c r="Z8" s="140">
        <f t="shared" ref="Z8:Z38" si="11">SUM(N8:Y8)</f>
        <v>0</v>
      </c>
      <c r="AA8" s="143"/>
      <c r="AB8" s="521">
        <f t="shared" si="2"/>
        <v>0</v>
      </c>
      <c r="AC8" s="522" t="str">
        <f>IF($B8="","",VLOOKUP($B8,社保费!$B$5:$Q$15,16,0))</f>
        <v/>
      </c>
      <c r="AD8" s="33">
        <f>福利费明细!S6</f>
        <v>0</v>
      </c>
      <c r="AE8" s="32"/>
      <c r="AF8" s="35">
        <v>0.05</v>
      </c>
      <c r="AG8" s="33">
        <f>福利费明细!AH6</f>
        <v>0</v>
      </c>
      <c r="AH8" s="36"/>
      <c r="AI8" s="37">
        <f t="shared" si="3"/>
        <v>0</v>
      </c>
      <c r="AJ8" s="36"/>
      <c r="AK8" s="37">
        <f t="shared" si="4"/>
        <v>0</v>
      </c>
      <c r="AL8" s="38"/>
      <c r="AM8" s="214">
        <f>福利费明细!AX6</f>
        <v>0</v>
      </c>
      <c r="AN8" s="224"/>
      <c r="AO8" s="214">
        <f>福利费明细!BL6</f>
        <v>0</v>
      </c>
      <c r="AP8" s="224"/>
      <c r="AQ8" s="214">
        <f>福利费明细!CC6</f>
        <v>0</v>
      </c>
      <c r="AR8" s="38"/>
      <c r="AS8" s="38"/>
      <c r="AT8" s="38"/>
      <c r="AU8" s="214">
        <f>福利费明细!CQ6</f>
        <v>0</v>
      </c>
      <c r="AV8" s="38"/>
      <c r="AW8" s="214">
        <f>福利费明细!DE6</f>
        <v>0</v>
      </c>
      <c r="AX8" s="38"/>
      <c r="AY8" s="38"/>
      <c r="AZ8" s="38"/>
      <c r="BA8" s="38"/>
      <c r="BB8" s="38"/>
      <c r="BC8" s="30">
        <f t="shared" ref="BC8:BC71" si="12">SUM(AM8,AO8,AQ8:AS8,AU8,AW8:BB8)</f>
        <v>0</v>
      </c>
      <c r="BD8" s="30">
        <f t="shared" si="5"/>
        <v>0</v>
      </c>
      <c r="BE8" s="36">
        <f t="shared" ref="BE8:BE71" si="13">IF(AND(BF8=0,BG8=0),BD8,0)</f>
        <v>0</v>
      </c>
      <c r="BF8" s="36">
        <f t="shared" si="6"/>
        <v>0</v>
      </c>
      <c r="BG8" s="36">
        <f t="shared" si="7"/>
        <v>0</v>
      </c>
      <c r="BH8" s="33">
        <f t="shared" ref="BH8:BH71" si="14">SUM(BE8:BG8)</f>
        <v>0</v>
      </c>
      <c r="BI8" s="506"/>
      <c r="BJ8" s="39"/>
    </row>
    <row r="9" spans="1:62" ht="17.25" customHeight="1">
      <c r="A9" s="27" t="str">
        <f t="shared" si="8"/>
        <v/>
      </c>
      <c r="B9" s="99"/>
      <c r="C9" s="99"/>
      <c r="D9" s="99"/>
      <c r="E9" s="28"/>
      <c r="F9" s="28"/>
      <c r="G9" s="175"/>
      <c r="H9" s="40"/>
      <c r="I9" s="30">
        <f t="shared" si="9"/>
        <v>0</v>
      </c>
      <c r="J9" s="103">
        <f t="shared" si="10"/>
        <v>0</v>
      </c>
      <c r="K9" s="29"/>
      <c r="L9" s="132"/>
      <c r="M9" s="120"/>
      <c r="N9" s="140">
        <f t="shared" si="0"/>
        <v>0</v>
      </c>
      <c r="O9" s="140">
        <f t="shared" si="0"/>
        <v>0</v>
      </c>
      <c r="P9" s="140">
        <f t="shared" si="0"/>
        <v>0</v>
      </c>
      <c r="Q9" s="140">
        <f t="shared" si="0"/>
        <v>0</v>
      </c>
      <c r="R9" s="140">
        <f>IF($G9&lt;=R$6,IF($L9&lt;=R$6,SUM($H9*(1+$M9),$H9*(1+$M9)*30%*50%,$K9),SUM($H9,$J9,$K9)),"")</f>
        <v>0</v>
      </c>
      <c r="S9" s="140">
        <f t="shared" si="1"/>
        <v>0</v>
      </c>
      <c r="T9" s="140">
        <f t="shared" si="1"/>
        <v>0</v>
      </c>
      <c r="U9" s="140">
        <f t="shared" si="1"/>
        <v>0</v>
      </c>
      <c r="V9" s="140">
        <f t="shared" si="1"/>
        <v>0</v>
      </c>
      <c r="W9" s="140">
        <f t="shared" si="1"/>
        <v>0</v>
      </c>
      <c r="X9" s="140">
        <f t="shared" si="1"/>
        <v>0</v>
      </c>
      <c r="Y9" s="140">
        <f t="shared" si="1"/>
        <v>0</v>
      </c>
      <c r="Z9" s="140">
        <f t="shared" si="11"/>
        <v>0</v>
      </c>
      <c r="AA9" s="143"/>
      <c r="AB9" s="521">
        <f t="shared" si="2"/>
        <v>0</v>
      </c>
      <c r="AC9" s="522" t="str">
        <f>IF($B9="","",VLOOKUP($B9,社保费!$B$5:$Q$15,16,0))</f>
        <v/>
      </c>
      <c r="AD9" s="33">
        <f>福利费明细!S7</f>
        <v>0</v>
      </c>
      <c r="AE9" s="32"/>
      <c r="AF9" s="35">
        <v>0.05</v>
      </c>
      <c r="AG9" s="33">
        <f>福利费明细!AH7</f>
        <v>0</v>
      </c>
      <c r="AH9" s="36"/>
      <c r="AI9" s="37">
        <f t="shared" si="3"/>
        <v>0</v>
      </c>
      <c r="AJ9" s="36"/>
      <c r="AK9" s="37">
        <f t="shared" si="4"/>
        <v>0</v>
      </c>
      <c r="AL9" s="38"/>
      <c r="AM9" s="214">
        <f>福利费明细!AX7</f>
        <v>0</v>
      </c>
      <c r="AN9" s="224"/>
      <c r="AO9" s="214">
        <f>福利费明细!BL7</f>
        <v>0</v>
      </c>
      <c r="AP9" s="224"/>
      <c r="AQ9" s="214">
        <f>福利费明细!CC7</f>
        <v>0</v>
      </c>
      <c r="AR9" s="38"/>
      <c r="AS9" s="38"/>
      <c r="AT9" s="38"/>
      <c r="AU9" s="214">
        <f>福利费明细!CQ7</f>
        <v>0</v>
      </c>
      <c r="AV9" s="38"/>
      <c r="AW9" s="214">
        <f>福利费明细!DE7</f>
        <v>0</v>
      </c>
      <c r="AX9" s="38"/>
      <c r="AY9" s="38"/>
      <c r="AZ9" s="38"/>
      <c r="BA9" s="38"/>
      <c r="BB9" s="38"/>
      <c r="BC9" s="30">
        <f t="shared" si="12"/>
        <v>0</v>
      </c>
      <c r="BD9" s="30">
        <f t="shared" si="5"/>
        <v>0</v>
      </c>
      <c r="BE9" s="36">
        <f t="shared" si="13"/>
        <v>0</v>
      </c>
      <c r="BF9" s="36">
        <f t="shared" si="6"/>
        <v>0</v>
      </c>
      <c r="BG9" s="36">
        <f t="shared" si="7"/>
        <v>0</v>
      </c>
      <c r="BH9" s="33">
        <f t="shared" si="14"/>
        <v>0</v>
      </c>
      <c r="BI9" s="506"/>
      <c r="BJ9" s="39"/>
    </row>
    <row r="10" spans="1:62" ht="17.25" customHeight="1">
      <c r="A10" s="27" t="str">
        <f t="shared" si="8"/>
        <v/>
      </c>
      <c r="B10" s="99"/>
      <c r="C10" s="99"/>
      <c r="D10" s="28"/>
      <c r="E10" s="28"/>
      <c r="F10" s="28"/>
      <c r="G10" s="175"/>
      <c r="H10" s="40"/>
      <c r="I10" s="30">
        <f t="shared" si="9"/>
        <v>0</v>
      </c>
      <c r="J10" s="103">
        <f t="shared" si="10"/>
        <v>0</v>
      </c>
      <c r="K10" s="29"/>
      <c r="L10" s="132"/>
      <c r="M10" s="120"/>
      <c r="N10" s="140">
        <f t="shared" ref="N10:Y22" si="15">IF($L10&lt;=N$6,SUM($H10*(1+$M10),$H10*(1+$M10)*30%*50%,$K10),SUM($H10,$J10,$K10))</f>
        <v>0</v>
      </c>
      <c r="O10" s="140">
        <f t="shared" si="15"/>
        <v>0</v>
      </c>
      <c r="P10" s="140">
        <f t="shared" si="15"/>
        <v>0</v>
      </c>
      <c r="Q10" s="140">
        <f t="shared" si="15"/>
        <v>0</v>
      </c>
      <c r="R10" s="140">
        <f t="shared" si="15"/>
        <v>0</v>
      </c>
      <c r="S10" s="140">
        <f t="shared" si="15"/>
        <v>0</v>
      </c>
      <c r="T10" s="140">
        <f t="shared" si="15"/>
        <v>0</v>
      </c>
      <c r="U10" s="140">
        <f t="shared" si="15"/>
        <v>0</v>
      </c>
      <c r="V10" s="140">
        <f t="shared" si="15"/>
        <v>0</v>
      </c>
      <c r="W10" s="140">
        <f t="shared" si="15"/>
        <v>0</v>
      </c>
      <c r="X10" s="140">
        <f t="shared" si="15"/>
        <v>0</v>
      </c>
      <c r="Y10" s="140">
        <f t="shared" si="15"/>
        <v>0</v>
      </c>
      <c r="Z10" s="140">
        <f t="shared" si="11"/>
        <v>0</v>
      </c>
      <c r="AA10" s="143"/>
      <c r="AB10" s="521">
        <f t="shared" si="2"/>
        <v>0</v>
      </c>
      <c r="AC10" s="522" t="str">
        <f>IF($B10="","",VLOOKUP($B10,社保费!$B$5:$Q$15,16,0))</f>
        <v/>
      </c>
      <c r="AD10" s="33">
        <f>福利费明细!S8</f>
        <v>0</v>
      </c>
      <c r="AE10" s="32"/>
      <c r="AF10" s="35">
        <v>0.05</v>
      </c>
      <c r="AG10" s="33">
        <f>福利费明细!AH8</f>
        <v>0</v>
      </c>
      <c r="AH10" s="36"/>
      <c r="AI10" s="37">
        <f t="shared" si="3"/>
        <v>0</v>
      </c>
      <c r="AJ10" s="36"/>
      <c r="AK10" s="37">
        <f t="shared" si="4"/>
        <v>0</v>
      </c>
      <c r="AL10" s="38"/>
      <c r="AM10" s="214">
        <f>福利费明细!AX8</f>
        <v>0</v>
      </c>
      <c r="AN10" s="224"/>
      <c r="AO10" s="214">
        <f>福利费明细!BL8</f>
        <v>0</v>
      </c>
      <c r="AP10" s="224"/>
      <c r="AQ10" s="214">
        <f>福利费明细!CC8</f>
        <v>0</v>
      </c>
      <c r="AR10" s="38"/>
      <c r="AS10" s="38"/>
      <c r="AT10" s="38"/>
      <c r="AU10" s="214">
        <f>福利费明细!CQ8</f>
        <v>0</v>
      </c>
      <c r="AV10" s="38"/>
      <c r="AW10" s="214">
        <f>福利费明细!DE8</f>
        <v>0</v>
      </c>
      <c r="AX10" s="38"/>
      <c r="AY10" s="38"/>
      <c r="AZ10" s="38"/>
      <c r="BA10" s="38"/>
      <c r="BB10" s="38"/>
      <c r="BC10" s="30">
        <f t="shared" si="12"/>
        <v>0</v>
      </c>
      <c r="BD10" s="30">
        <f t="shared" si="5"/>
        <v>0</v>
      </c>
      <c r="BE10" s="36">
        <f t="shared" si="13"/>
        <v>0</v>
      </c>
      <c r="BF10" s="36">
        <f t="shared" si="6"/>
        <v>0</v>
      </c>
      <c r="BG10" s="36">
        <f t="shared" si="7"/>
        <v>0</v>
      </c>
      <c r="BH10" s="33">
        <f t="shared" si="14"/>
        <v>0</v>
      </c>
      <c r="BI10" s="506"/>
      <c r="BJ10" s="39"/>
    </row>
    <row r="11" spans="1:62" ht="17.25" customHeight="1">
      <c r="A11" s="27" t="str">
        <f t="shared" si="8"/>
        <v/>
      </c>
      <c r="B11" s="99"/>
      <c r="C11" s="99"/>
      <c r="D11" s="28"/>
      <c r="E11" s="28"/>
      <c r="F11" s="28"/>
      <c r="G11" s="174"/>
      <c r="H11" s="40"/>
      <c r="I11" s="30">
        <f t="shared" si="9"/>
        <v>0</v>
      </c>
      <c r="J11" s="103">
        <f t="shared" si="10"/>
        <v>0</v>
      </c>
      <c r="K11" s="29"/>
      <c r="L11" s="132"/>
      <c r="M11" s="120"/>
      <c r="N11" s="140">
        <f t="shared" si="15"/>
        <v>0</v>
      </c>
      <c r="O11" s="140">
        <f t="shared" si="15"/>
        <v>0</v>
      </c>
      <c r="P11" s="140">
        <f t="shared" si="15"/>
        <v>0</v>
      </c>
      <c r="Q11" s="140">
        <f t="shared" si="15"/>
        <v>0</v>
      </c>
      <c r="R11" s="140">
        <f t="shared" si="15"/>
        <v>0</v>
      </c>
      <c r="S11" s="140">
        <f t="shared" si="15"/>
        <v>0</v>
      </c>
      <c r="T11" s="140">
        <f t="shared" si="15"/>
        <v>0</v>
      </c>
      <c r="U11" s="140">
        <f t="shared" si="15"/>
        <v>0</v>
      </c>
      <c r="V11" s="140">
        <f t="shared" si="15"/>
        <v>0</v>
      </c>
      <c r="W11" s="140">
        <f t="shared" si="15"/>
        <v>0</v>
      </c>
      <c r="X11" s="140">
        <f t="shared" si="15"/>
        <v>0</v>
      </c>
      <c r="Y11" s="140">
        <f t="shared" si="15"/>
        <v>0</v>
      </c>
      <c r="Z11" s="140">
        <f t="shared" si="11"/>
        <v>0</v>
      </c>
      <c r="AA11" s="143"/>
      <c r="AB11" s="521">
        <f t="shared" si="2"/>
        <v>0</v>
      </c>
      <c r="AC11" s="522" t="str">
        <f>IF($B11="","",VLOOKUP($B11,社保费!$B$5:$Q$15,16,0))</f>
        <v/>
      </c>
      <c r="AD11" s="33">
        <f>福利费明细!S9</f>
        <v>0</v>
      </c>
      <c r="AE11" s="32"/>
      <c r="AF11" s="35"/>
      <c r="AG11" s="33">
        <f>福利费明细!AH9</f>
        <v>0</v>
      </c>
      <c r="AH11" s="36"/>
      <c r="AI11" s="37">
        <f t="shared" si="3"/>
        <v>0</v>
      </c>
      <c r="AJ11" s="36"/>
      <c r="AK11" s="37">
        <f t="shared" si="4"/>
        <v>0</v>
      </c>
      <c r="AL11" s="38"/>
      <c r="AM11" s="214">
        <f>福利费明细!AX9</f>
        <v>0</v>
      </c>
      <c r="AN11" s="224"/>
      <c r="AO11" s="214">
        <f>福利费明细!BL9</f>
        <v>0</v>
      </c>
      <c r="AP11" s="224"/>
      <c r="AQ11" s="214">
        <f>福利费明细!CC9</f>
        <v>0</v>
      </c>
      <c r="AR11" s="38"/>
      <c r="AS11" s="38"/>
      <c r="AT11" s="38"/>
      <c r="AU11" s="214">
        <f>福利费明细!CQ9</f>
        <v>0</v>
      </c>
      <c r="AV11" s="38"/>
      <c r="AW11" s="214">
        <f>福利费明细!DE9</f>
        <v>0</v>
      </c>
      <c r="AX11" s="38"/>
      <c r="AY11" s="38"/>
      <c r="AZ11" s="38"/>
      <c r="BA11" s="38"/>
      <c r="BB11" s="38"/>
      <c r="BC11" s="30">
        <f t="shared" si="12"/>
        <v>0</v>
      </c>
      <c r="BD11" s="30">
        <f t="shared" si="5"/>
        <v>0</v>
      </c>
      <c r="BE11" s="36">
        <f t="shared" si="13"/>
        <v>0</v>
      </c>
      <c r="BF11" s="36">
        <f t="shared" si="6"/>
        <v>0</v>
      </c>
      <c r="BG11" s="36">
        <f t="shared" si="7"/>
        <v>0</v>
      </c>
      <c r="BH11" s="33">
        <f t="shared" si="14"/>
        <v>0</v>
      </c>
      <c r="BI11" s="506"/>
      <c r="BJ11" s="39"/>
    </row>
    <row r="12" spans="1:62" ht="17.25" customHeight="1">
      <c r="A12" s="27" t="str">
        <f t="shared" si="8"/>
        <v/>
      </c>
      <c r="B12" s="184"/>
      <c r="C12" s="184"/>
      <c r="D12" s="184"/>
      <c r="E12" s="41"/>
      <c r="F12" s="41"/>
      <c r="G12" s="174"/>
      <c r="H12" s="40"/>
      <c r="I12" s="30">
        <f t="shared" si="9"/>
        <v>0</v>
      </c>
      <c r="J12" s="103">
        <f t="shared" si="10"/>
        <v>0</v>
      </c>
      <c r="K12" s="29"/>
      <c r="L12" s="132"/>
      <c r="M12" s="120"/>
      <c r="N12" s="140">
        <f t="shared" si="15"/>
        <v>0</v>
      </c>
      <c r="O12" s="140">
        <f t="shared" si="15"/>
        <v>0</v>
      </c>
      <c r="P12" s="140">
        <f t="shared" si="15"/>
        <v>0</v>
      </c>
      <c r="Q12" s="140">
        <f t="shared" si="15"/>
        <v>0</v>
      </c>
      <c r="R12" s="140">
        <f t="shared" si="15"/>
        <v>0</v>
      </c>
      <c r="S12" s="140">
        <f t="shared" si="15"/>
        <v>0</v>
      </c>
      <c r="T12" s="140">
        <f t="shared" si="15"/>
        <v>0</v>
      </c>
      <c r="U12" s="140">
        <f t="shared" si="15"/>
        <v>0</v>
      </c>
      <c r="V12" s="140">
        <f t="shared" si="15"/>
        <v>0</v>
      </c>
      <c r="W12" s="140">
        <f t="shared" si="15"/>
        <v>0</v>
      </c>
      <c r="X12" s="140">
        <f t="shared" si="15"/>
        <v>0</v>
      </c>
      <c r="Y12" s="140">
        <f t="shared" si="15"/>
        <v>0</v>
      </c>
      <c r="Z12" s="140">
        <f t="shared" si="11"/>
        <v>0</v>
      </c>
      <c r="AA12" s="143"/>
      <c r="AB12" s="521">
        <f t="shared" si="2"/>
        <v>0</v>
      </c>
      <c r="AC12" s="522" t="str">
        <f>IF($B12="","",VLOOKUP($B12,社保费!$B$5:$Q$15,16,0))</f>
        <v/>
      </c>
      <c r="AD12" s="33">
        <f>福利费明细!S10</f>
        <v>0</v>
      </c>
      <c r="AE12" s="32"/>
      <c r="AF12" s="35"/>
      <c r="AG12" s="33">
        <f>福利费明细!AH10</f>
        <v>0</v>
      </c>
      <c r="AH12" s="36"/>
      <c r="AI12" s="37">
        <f t="shared" si="3"/>
        <v>0</v>
      </c>
      <c r="AJ12" s="36"/>
      <c r="AK12" s="37">
        <f t="shared" si="4"/>
        <v>0</v>
      </c>
      <c r="AL12" s="38"/>
      <c r="AM12" s="214">
        <f>福利费明细!AX10</f>
        <v>0</v>
      </c>
      <c r="AN12" s="224"/>
      <c r="AO12" s="214">
        <f>福利费明细!BL10</f>
        <v>0</v>
      </c>
      <c r="AP12" s="224"/>
      <c r="AQ12" s="214">
        <f>福利费明细!CC10</f>
        <v>0</v>
      </c>
      <c r="AR12" s="38"/>
      <c r="AS12" s="38"/>
      <c r="AT12" s="38"/>
      <c r="AU12" s="214">
        <f>福利费明细!CQ10</f>
        <v>0</v>
      </c>
      <c r="AV12" s="38"/>
      <c r="AW12" s="214">
        <f>福利费明细!DE10</f>
        <v>0</v>
      </c>
      <c r="AX12" s="38"/>
      <c r="AY12" s="38"/>
      <c r="AZ12" s="38"/>
      <c r="BA12" s="38"/>
      <c r="BB12" s="38"/>
      <c r="BC12" s="30">
        <f t="shared" si="12"/>
        <v>0</v>
      </c>
      <c r="BD12" s="30">
        <f t="shared" si="5"/>
        <v>0</v>
      </c>
      <c r="BE12" s="36">
        <f t="shared" si="13"/>
        <v>0</v>
      </c>
      <c r="BF12" s="36">
        <f t="shared" si="6"/>
        <v>0</v>
      </c>
      <c r="BG12" s="36">
        <f t="shared" si="7"/>
        <v>0</v>
      </c>
      <c r="BH12" s="33">
        <f t="shared" si="14"/>
        <v>0</v>
      </c>
      <c r="BI12" s="506"/>
      <c r="BJ12" s="39"/>
    </row>
    <row r="13" spans="1:62" ht="17.25" customHeight="1">
      <c r="A13" s="27" t="str">
        <f t="shared" si="8"/>
        <v/>
      </c>
      <c r="B13" s="184"/>
      <c r="C13" s="99"/>
      <c r="D13" s="41"/>
      <c r="E13" s="41"/>
      <c r="F13" s="41"/>
      <c r="G13" s="174"/>
      <c r="H13" s="40"/>
      <c r="I13" s="30">
        <f t="shared" si="9"/>
        <v>0</v>
      </c>
      <c r="J13" s="103">
        <f t="shared" si="10"/>
        <v>0</v>
      </c>
      <c r="K13" s="29"/>
      <c r="L13" s="132"/>
      <c r="M13" s="120"/>
      <c r="N13" s="140">
        <f t="shared" si="15"/>
        <v>0</v>
      </c>
      <c r="O13" s="140">
        <f t="shared" si="15"/>
        <v>0</v>
      </c>
      <c r="P13" s="140">
        <f t="shared" si="15"/>
        <v>0</v>
      </c>
      <c r="Q13" s="140">
        <f t="shared" si="15"/>
        <v>0</v>
      </c>
      <c r="R13" s="140">
        <f t="shared" si="15"/>
        <v>0</v>
      </c>
      <c r="S13" s="140">
        <f t="shared" si="15"/>
        <v>0</v>
      </c>
      <c r="T13" s="140">
        <f t="shared" si="15"/>
        <v>0</v>
      </c>
      <c r="U13" s="140">
        <f t="shared" si="15"/>
        <v>0</v>
      </c>
      <c r="V13" s="140">
        <f t="shared" si="15"/>
        <v>0</v>
      </c>
      <c r="W13" s="140">
        <f t="shared" si="15"/>
        <v>0</v>
      </c>
      <c r="X13" s="140">
        <f t="shared" si="15"/>
        <v>0</v>
      </c>
      <c r="Y13" s="140">
        <f t="shared" si="15"/>
        <v>0</v>
      </c>
      <c r="Z13" s="140">
        <f t="shared" si="11"/>
        <v>0</v>
      </c>
      <c r="AA13" s="143"/>
      <c r="AB13" s="521">
        <f t="shared" si="2"/>
        <v>0</v>
      </c>
      <c r="AC13" s="522" t="str">
        <f>IF($B13="","",VLOOKUP($B13,社保费!$B$5:$Q$15,16,0))</f>
        <v/>
      </c>
      <c r="AD13" s="33">
        <f>福利费明细!S11</f>
        <v>0</v>
      </c>
      <c r="AE13" s="32"/>
      <c r="AF13" s="35"/>
      <c r="AG13" s="33">
        <f>福利费明细!AH11</f>
        <v>0</v>
      </c>
      <c r="AH13" s="36"/>
      <c r="AI13" s="37">
        <f t="shared" si="3"/>
        <v>0</v>
      </c>
      <c r="AJ13" s="36"/>
      <c r="AK13" s="37">
        <f t="shared" si="4"/>
        <v>0</v>
      </c>
      <c r="AL13" s="38"/>
      <c r="AM13" s="214">
        <f>福利费明细!AX11</f>
        <v>0</v>
      </c>
      <c r="AN13" s="224"/>
      <c r="AO13" s="214">
        <f>福利费明细!BL11</f>
        <v>0</v>
      </c>
      <c r="AP13" s="224"/>
      <c r="AQ13" s="214">
        <f>福利费明细!CC11</f>
        <v>0</v>
      </c>
      <c r="AR13" s="38"/>
      <c r="AS13" s="38"/>
      <c r="AT13" s="38"/>
      <c r="AU13" s="214">
        <f>福利费明细!CQ11</f>
        <v>0</v>
      </c>
      <c r="AV13" s="38"/>
      <c r="AW13" s="214">
        <f>福利费明细!DE11</f>
        <v>0</v>
      </c>
      <c r="AX13" s="38"/>
      <c r="AY13" s="38"/>
      <c r="AZ13" s="38"/>
      <c r="BA13" s="38"/>
      <c r="BB13" s="38"/>
      <c r="BC13" s="30">
        <f t="shared" si="12"/>
        <v>0</v>
      </c>
      <c r="BD13" s="30">
        <f t="shared" si="5"/>
        <v>0</v>
      </c>
      <c r="BE13" s="36">
        <f t="shared" si="13"/>
        <v>0</v>
      </c>
      <c r="BF13" s="36">
        <f t="shared" si="6"/>
        <v>0</v>
      </c>
      <c r="BG13" s="36">
        <f t="shared" si="7"/>
        <v>0</v>
      </c>
      <c r="BH13" s="33">
        <f t="shared" si="14"/>
        <v>0</v>
      </c>
      <c r="BI13" s="506"/>
      <c r="BJ13" s="39"/>
    </row>
    <row r="14" spans="1:62" ht="17.25" customHeight="1">
      <c r="A14" s="27" t="str">
        <f t="shared" si="8"/>
        <v/>
      </c>
      <c r="B14" s="184"/>
      <c r="C14" s="99"/>
      <c r="D14" s="41"/>
      <c r="E14" s="41"/>
      <c r="F14" s="41"/>
      <c r="G14" s="174"/>
      <c r="H14" s="40"/>
      <c r="I14" s="30">
        <f t="shared" si="9"/>
        <v>0</v>
      </c>
      <c r="J14" s="103">
        <f t="shared" si="10"/>
        <v>0</v>
      </c>
      <c r="K14" s="29"/>
      <c r="L14" s="132"/>
      <c r="M14" s="120"/>
      <c r="N14" s="140">
        <f t="shared" si="15"/>
        <v>0</v>
      </c>
      <c r="O14" s="140">
        <f t="shared" si="15"/>
        <v>0</v>
      </c>
      <c r="P14" s="140">
        <f t="shared" si="15"/>
        <v>0</v>
      </c>
      <c r="Q14" s="140">
        <f t="shared" si="15"/>
        <v>0</v>
      </c>
      <c r="R14" s="140">
        <f t="shared" si="15"/>
        <v>0</v>
      </c>
      <c r="S14" s="140">
        <f t="shared" si="15"/>
        <v>0</v>
      </c>
      <c r="T14" s="140">
        <f t="shared" si="15"/>
        <v>0</v>
      </c>
      <c r="U14" s="140">
        <f t="shared" si="15"/>
        <v>0</v>
      </c>
      <c r="V14" s="140">
        <f t="shared" si="15"/>
        <v>0</v>
      </c>
      <c r="W14" s="140">
        <f t="shared" si="15"/>
        <v>0</v>
      </c>
      <c r="X14" s="140">
        <f t="shared" si="15"/>
        <v>0</v>
      </c>
      <c r="Y14" s="140">
        <f t="shared" si="15"/>
        <v>0</v>
      </c>
      <c r="Z14" s="140">
        <f t="shared" si="11"/>
        <v>0</v>
      </c>
      <c r="AA14" s="143"/>
      <c r="AB14" s="521">
        <f t="shared" si="2"/>
        <v>0</v>
      </c>
      <c r="AC14" s="522" t="str">
        <f>IF($B14="","",VLOOKUP($B14,社保费!$B$5:$Q$15,16,0))</f>
        <v/>
      </c>
      <c r="AD14" s="33">
        <f>福利费明细!S12</f>
        <v>0</v>
      </c>
      <c r="AE14" s="32"/>
      <c r="AF14" s="35"/>
      <c r="AG14" s="33">
        <f>福利费明细!AH12</f>
        <v>0</v>
      </c>
      <c r="AH14" s="36"/>
      <c r="AI14" s="37">
        <f t="shared" si="3"/>
        <v>0</v>
      </c>
      <c r="AJ14" s="36"/>
      <c r="AK14" s="37">
        <f t="shared" si="4"/>
        <v>0</v>
      </c>
      <c r="AL14" s="38"/>
      <c r="AM14" s="214">
        <f>福利费明细!AX12</f>
        <v>0</v>
      </c>
      <c r="AN14" s="224"/>
      <c r="AO14" s="214">
        <f>福利费明细!BL12</f>
        <v>0</v>
      </c>
      <c r="AP14" s="224"/>
      <c r="AQ14" s="214">
        <f>福利费明细!CC12</f>
        <v>0</v>
      </c>
      <c r="AR14" s="38"/>
      <c r="AS14" s="38"/>
      <c r="AT14" s="38"/>
      <c r="AU14" s="214">
        <f>福利费明细!CQ12</f>
        <v>0</v>
      </c>
      <c r="AV14" s="38"/>
      <c r="AW14" s="214">
        <f>福利费明细!DE12</f>
        <v>0</v>
      </c>
      <c r="AX14" s="38"/>
      <c r="AY14" s="38"/>
      <c r="AZ14" s="38"/>
      <c r="BA14" s="38"/>
      <c r="BB14" s="38"/>
      <c r="BC14" s="30">
        <f t="shared" si="12"/>
        <v>0</v>
      </c>
      <c r="BD14" s="30">
        <f t="shared" si="5"/>
        <v>0</v>
      </c>
      <c r="BE14" s="36">
        <f t="shared" si="13"/>
        <v>0</v>
      </c>
      <c r="BF14" s="36">
        <f t="shared" si="6"/>
        <v>0</v>
      </c>
      <c r="BG14" s="36">
        <f t="shared" si="7"/>
        <v>0</v>
      </c>
      <c r="BH14" s="33">
        <f t="shared" si="14"/>
        <v>0</v>
      </c>
      <c r="BI14" s="506"/>
      <c r="BJ14" s="39"/>
    </row>
    <row r="15" spans="1:62" ht="17.25" customHeight="1">
      <c r="A15" s="27" t="str">
        <f t="shared" si="8"/>
        <v/>
      </c>
      <c r="B15" s="41"/>
      <c r="C15" s="41"/>
      <c r="D15" s="41"/>
      <c r="E15" s="41"/>
      <c r="F15" s="41"/>
      <c r="G15" s="175"/>
      <c r="H15" s="40"/>
      <c r="I15" s="30">
        <f t="shared" si="9"/>
        <v>0</v>
      </c>
      <c r="J15" s="103">
        <f t="shared" si="10"/>
        <v>0</v>
      </c>
      <c r="K15" s="29"/>
      <c r="L15" s="132"/>
      <c r="M15" s="120"/>
      <c r="N15" s="140">
        <f t="shared" si="15"/>
        <v>0</v>
      </c>
      <c r="O15" s="140">
        <f t="shared" si="15"/>
        <v>0</v>
      </c>
      <c r="P15" s="140">
        <f t="shared" si="15"/>
        <v>0</v>
      </c>
      <c r="Q15" s="140">
        <f t="shared" si="15"/>
        <v>0</v>
      </c>
      <c r="R15" s="140">
        <f t="shared" si="15"/>
        <v>0</v>
      </c>
      <c r="S15" s="140">
        <f t="shared" si="15"/>
        <v>0</v>
      </c>
      <c r="T15" s="140">
        <f t="shared" si="15"/>
        <v>0</v>
      </c>
      <c r="U15" s="140">
        <f t="shared" si="15"/>
        <v>0</v>
      </c>
      <c r="V15" s="140">
        <f t="shared" si="15"/>
        <v>0</v>
      </c>
      <c r="W15" s="140">
        <f t="shared" si="15"/>
        <v>0</v>
      </c>
      <c r="X15" s="140">
        <f t="shared" si="15"/>
        <v>0</v>
      </c>
      <c r="Y15" s="140">
        <f t="shared" si="15"/>
        <v>0</v>
      </c>
      <c r="Z15" s="140">
        <f t="shared" si="11"/>
        <v>0</v>
      </c>
      <c r="AA15" s="144"/>
      <c r="AB15" s="521">
        <f t="shared" si="2"/>
        <v>0</v>
      </c>
      <c r="AC15" s="522" t="str">
        <f>IF($B15="","",VLOOKUP($B15,社保费!$B$5:$Q$15,16,0))</f>
        <v/>
      </c>
      <c r="AD15" s="33">
        <f>福利费明细!S13</f>
        <v>0</v>
      </c>
      <c r="AE15" s="32"/>
      <c r="AF15" s="35"/>
      <c r="AG15" s="33">
        <f>福利费明细!AH13</f>
        <v>0</v>
      </c>
      <c r="AH15" s="36"/>
      <c r="AI15" s="37">
        <f t="shared" si="3"/>
        <v>0</v>
      </c>
      <c r="AJ15" s="36"/>
      <c r="AK15" s="37">
        <f t="shared" si="4"/>
        <v>0</v>
      </c>
      <c r="AL15" s="38"/>
      <c r="AM15" s="214">
        <f>福利费明细!AX13</f>
        <v>0</v>
      </c>
      <c r="AN15" s="224"/>
      <c r="AO15" s="214">
        <f>福利费明细!BL13</f>
        <v>0</v>
      </c>
      <c r="AP15" s="224"/>
      <c r="AQ15" s="214">
        <f>福利费明细!CC13</f>
        <v>0</v>
      </c>
      <c r="AR15" s="38"/>
      <c r="AS15" s="38"/>
      <c r="AT15" s="38"/>
      <c r="AU15" s="214">
        <f>福利费明细!CQ13</f>
        <v>0</v>
      </c>
      <c r="AV15" s="38"/>
      <c r="AW15" s="214">
        <f>福利费明细!DE13</f>
        <v>0</v>
      </c>
      <c r="AX15" s="38"/>
      <c r="AY15" s="38"/>
      <c r="AZ15" s="38"/>
      <c r="BA15" s="38"/>
      <c r="BB15" s="38"/>
      <c r="BC15" s="30">
        <f t="shared" si="12"/>
        <v>0</v>
      </c>
      <c r="BD15" s="30">
        <f t="shared" si="5"/>
        <v>0</v>
      </c>
      <c r="BE15" s="36">
        <f t="shared" si="13"/>
        <v>0</v>
      </c>
      <c r="BF15" s="36">
        <f t="shared" si="6"/>
        <v>0</v>
      </c>
      <c r="BG15" s="36">
        <f t="shared" si="7"/>
        <v>0</v>
      </c>
      <c r="BH15" s="33">
        <f t="shared" si="14"/>
        <v>0</v>
      </c>
      <c r="BI15" s="506"/>
      <c r="BJ15" s="39"/>
    </row>
    <row r="16" spans="1:62" ht="17.25" customHeight="1">
      <c r="A16" s="27" t="str">
        <f t="shared" si="8"/>
        <v/>
      </c>
      <c r="B16" s="41"/>
      <c r="C16" s="41"/>
      <c r="D16" s="41"/>
      <c r="E16" s="41"/>
      <c r="F16" s="41"/>
      <c r="G16" s="175"/>
      <c r="H16" s="40"/>
      <c r="I16" s="30">
        <f t="shared" si="9"/>
        <v>0</v>
      </c>
      <c r="J16" s="103">
        <f t="shared" si="10"/>
        <v>0</v>
      </c>
      <c r="K16" s="29"/>
      <c r="L16" s="132"/>
      <c r="M16" s="120"/>
      <c r="N16" s="140">
        <f t="shared" si="15"/>
        <v>0</v>
      </c>
      <c r="O16" s="140">
        <f t="shared" si="15"/>
        <v>0</v>
      </c>
      <c r="P16" s="140">
        <f t="shared" si="15"/>
        <v>0</v>
      </c>
      <c r="Q16" s="140">
        <f t="shared" si="15"/>
        <v>0</v>
      </c>
      <c r="R16" s="140">
        <f t="shared" si="15"/>
        <v>0</v>
      </c>
      <c r="S16" s="140">
        <f t="shared" si="15"/>
        <v>0</v>
      </c>
      <c r="T16" s="140">
        <f t="shared" si="15"/>
        <v>0</v>
      </c>
      <c r="U16" s="140">
        <f t="shared" si="15"/>
        <v>0</v>
      </c>
      <c r="V16" s="140">
        <f t="shared" si="15"/>
        <v>0</v>
      </c>
      <c r="W16" s="140">
        <f t="shared" si="15"/>
        <v>0</v>
      </c>
      <c r="X16" s="140">
        <f t="shared" si="15"/>
        <v>0</v>
      </c>
      <c r="Y16" s="140">
        <f t="shared" si="15"/>
        <v>0</v>
      </c>
      <c r="Z16" s="140">
        <f t="shared" si="11"/>
        <v>0</v>
      </c>
      <c r="AA16" s="144"/>
      <c r="AB16" s="521">
        <f t="shared" si="2"/>
        <v>0</v>
      </c>
      <c r="AC16" s="522" t="str">
        <f>IF($B16="","",VLOOKUP($B16,社保费!$B$5:$Q$15,16,0))</f>
        <v/>
      </c>
      <c r="AD16" s="33">
        <f>福利费明细!S14</f>
        <v>0</v>
      </c>
      <c r="AE16" s="32"/>
      <c r="AF16" s="35"/>
      <c r="AG16" s="33">
        <f>福利费明细!AH14</f>
        <v>0</v>
      </c>
      <c r="AH16" s="36"/>
      <c r="AI16" s="37">
        <f t="shared" si="3"/>
        <v>0</v>
      </c>
      <c r="AJ16" s="36"/>
      <c r="AK16" s="37">
        <f t="shared" si="4"/>
        <v>0</v>
      </c>
      <c r="AL16" s="38"/>
      <c r="AM16" s="214">
        <f>福利费明细!AX14</f>
        <v>0</v>
      </c>
      <c r="AN16" s="224"/>
      <c r="AO16" s="214">
        <f>福利费明细!BL14</f>
        <v>0</v>
      </c>
      <c r="AP16" s="224"/>
      <c r="AQ16" s="214">
        <f>福利费明细!CC14</f>
        <v>0</v>
      </c>
      <c r="AR16" s="38"/>
      <c r="AS16" s="38"/>
      <c r="AT16" s="38"/>
      <c r="AU16" s="214">
        <f>福利费明细!CQ14</f>
        <v>0</v>
      </c>
      <c r="AV16" s="38"/>
      <c r="AW16" s="214">
        <f>福利费明细!DE14</f>
        <v>0</v>
      </c>
      <c r="AX16" s="38"/>
      <c r="AY16" s="38"/>
      <c r="AZ16" s="38"/>
      <c r="BA16" s="38"/>
      <c r="BB16" s="38"/>
      <c r="BC16" s="30">
        <f t="shared" si="12"/>
        <v>0</v>
      </c>
      <c r="BD16" s="30">
        <f t="shared" si="5"/>
        <v>0</v>
      </c>
      <c r="BE16" s="36">
        <f t="shared" si="13"/>
        <v>0</v>
      </c>
      <c r="BF16" s="36">
        <f t="shared" si="6"/>
        <v>0</v>
      </c>
      <c r="BG16" s="36">
        <f t="shared" si="7"/>
        <v>0</v>
      </c>
      <c r="BH16" s="33">
        <f t="shared" si="14"/>
        <v>0</v>
      </c>
      <c r="BI16" s="506"/>
      <c r="BJ16" s="39"/>
    </row>
    <row r="17" spans="1:62" ht="17.25" customHeight="1">
      <c r="A17" s="27" t="str">
        <f t="shared" si="8"/>
        <v/>
      </c>
      <c r="B17" s="41"/>
      <c r="C17" s="41"/>
      <c r="D17" s="41"/>
      <c r="E17" s="41"/>
      <c r="F17" s="41"/>
      <c r="G17" s="175"/>
      <c r="H17" s="40"/>
      <c r="I17" s="30">
        <f t="shared" si="9"/>
        <v>0</v>
      </c>
      <c r="J17" s="103">
        <f t="shared" si="10"/>
        <v>0</v>
      </c>
      <c r="K17" s="29"/>
      <c r="L17" s="132"/>
      <c r="M17" s="120"/>
      <c r="N17" s="140">
        <f t="shared" si="15"/>
        <v>0</v>
      </c>
      <c r="O17" s="140">
        <f t="shared" si="15"/>
        <v>0</v>
      </c>
      <c r="P17" s="140">
        <f t="shared" si="15"/>
        <v>0</v>
      </c>
      <c r="Q17" s="140">
        <f t="shared" si="15"/>
        <v>0</v>
      </c>
      <c r="R17" s="140">
        <f t="shared" si="15"/>
        <v>0</v>
      </c>
      <c r="S17" s="140">
        <f t="shared" si="15"/>
        <v>0</v>
      </c>
      <c r="T17" s="140">
        <f t="shared" si="15"/>
        <v>0</v>
      </c>
      <c r="U17" s="140">
        <f t="shared" si="15"/>
        <v>0</v>
      </c>
      <c r="V17" s="140">
        <f t="shared" si="15"/>
        <v>0</v>
      </c>
      <c r="W17" s="140">
        <f t="shared" si="15"/>
        <v>0</v>
      </c>
      <c r="X17" s="140">
        <f t="shared" si="15"/>
        <v>0</v>
      </c>
      <c r="Y17" s="140">
        <f t="shared" si="15"/>
        <v>0</v>
      </c>
      <c r="Z17" s="140">
        <f t="shared" si="11"/>
        <v>0</v>
      </c>
      <c r="AA17" s="144"/>
      <c r="AB17" s="521">
        <f t="shared" si="2"/>
        <v>0</v>
      </c>
      <c r="AC17" s="522" t="str">
        <f>IF($B17="","",VLOOKUP($B17,社保费!$B$5:$Q$15,16,0))</f>
        <v/>
      </c>
      <c r="AD17" s="33">
        <f>福利费明细!S15</f>
        <v>0</v>
      </c>
      <c r="AE17" s="32"/>
      <c r="AF17" s="35"/>
      <c r="AG17" s="33">
        <f>福利费明细!AH15</f>
        <v>0</v>
      </c>
      <c r="AH17" s="36"/>
      <c r="AI17" s="37">
        <f t="shared" si="3"/>
        <v>0</v>
      </c>
      <c r="AJ17" s="36"/>
      <c r="AK17" s="37">
        <f t="shared" si="4"/>
        <v>0</v>
      </c>
      <c r="AL17" s="38"/>
      <c r="AM17" s="214">
        <f>福利费明细!AX15</f>
        <v>0</v>
      </c>
      <c r="AN17" s="224"/>
      <c r="AO17" s="214">
        <f>福利费明细!BL15</f>
        <v>0</v>
      </c>
      <c r="AP17" s="224"/>
      <c r="AQ17" s="214">
        <f>福利费明细!CC15</f>
        <v>0</v>
      </c>
      <c r="AR17" s="38"/>
      <c r="AS17" s="38"/>
      <c r="AT17" s="38"/>
      <c r="AU17" s="214">
        <f>福利费明细!CQ15</f>
        <v>0</v>
      </c>
      <c r="AV17" s="38"/>
      <c r="AW17" s="214">
        <f>福利费明细!DE15</f>
        <v>0</v>
      </c>
      <c r="AX17" s="38"/>
      <c r="AY17" s="38"/>
      <c r="AZ17" s="38"/>
      <c r="BA17" s="38"/>
      <c r="BB17" s="38"/>
      <c r="BC17" s="30">
        <f t="shared" si="12"/>
        <v>0</v>
      </c>
      <c r="BD17" s="30">
        <f t="shared" si="5"/>
        <v>0</v>
      </c>
      <c r="BE17" s="36">
        <f t="shared" si="13"/>
        <v>0</v>
      </c>
      <c r="BF17" s="36">
        <f t="shared" si="6"/>
        <v>0</v>
      </c>
      <c r="BG17" s="36">
        <f t="shared" si="7"/>
        <v>0</v>
      </c>
      <c r="BH17" s="33">
        <f t="shared" si="14"/>
        <v>0</v>
      </c>
      <c r="BI17" s="506"/>
      <c r="BJ17" s="39"/>
    </row>
    <row r="18" spans="1:62" ht="17.25" customHeight="1">
      <c r="A18" s="27" t="str">
        <f t="shared" si="8"/>
        <v/>
      </c>
      <c r="B18" s="41"/>
      <c r="C18" s="41"/>
      <c r="D18" s="41"/>
      <c r="E18" s="41"/>
      <c r="F18" s="41"/>
      <c r="G18" s="175"/>
      <c r="H18" s="40"/>
      <c r="I18" s="30">
        <f t="shared" si="9"/>
        <v>0</v>
      </c>
      <c r="J18" s="103">
        <f t="shared" si="10"/>
        <v>0</v>
      </c>
      <c r="K18" s="29"/>
      <c r="L18" s="132"/>
      <c r="M18" s="120"/>
      <c r="N18" s="140">
        <f t="shared" si="15"/>
        <v>0</v>
      </c>
      <c r="O18" s="140">
        <f t="shared" si="15"/>
        <v>0</v>
      </c>
      <c r="P18" s="140">
        <f t="shared" si="15"/>
        <v>0</v>
      </c>
      <c r="Q18" s="140">
        <f t="shared" si="15"/>
        <v>0</v>
      </c>
      <c r="R18" s="140">
        <f t="shared" si="15"/>
        <v>0</v>
      </c>
      <c r="S18" s="140">
        <f t="shared" si="15"/>
        <v>0</v>
      </c>
      <c r="T18" s="140">
        <f t="shared" si="15"/>
        <v>0</v>
      </c>
      <c r="U18" s="140">
        <f t="shared" si="15"/>
        <v>0</v>
      </c>
      <c r="V18" s="140">
        <f t="shared" si="15"/>
        <v>0</v>
      </c>
      <c r="W18" s="140">
        <f t="shared" si="15"/>
        <v>0</v>
      </c>
      <c r="X18" s="140">
        <f t="shared" si="15"/>
        <v>0</v>
      </c>
      <c r="Y18" s="140">
        <f t="shared" si="15"/>
        <v>0</v>
      </c>
      <c r="Z18" s="140">
        <f t="shared" si="11"/>
        <v>0</v>
      </c>
      <c r="AA18" s="144"/>
      <c r="AB18" s="521">
        <f t="shared" si="2"/>
        <v>0</v>
      </c>
      <c r="AC18" s="522" t="str">
        <f>IF($B18="","",VLOOKUP($B18,社保费!$B$5:$Q$15,16,0))</f>
        <v/>
      </c>
      <c r="AD18" s="33">
        <f>福利费明细!S16</f>
        <v>0</v>
      </c>
      <c r="AE18" s="32"/>
      <c r="AF18" s="35"/>
      <c r="AG18" s="33">
        <f>福利费明细!AH16</f>
        <v>0</v>
      </c>
      <c r="AH18" s="36"/>
      <c r="AI18" s="37">
        <f t="shared" si="3"/>
        <v>0</v>
      </c>
      <c r="AJ18" s="36"/>
      <c r="AK18" s="37">
        <f t="shared" si="4"/>
        <v>0</v>
      </c>
      <c r="AL18" s="38"/>
      <c r="AM18" s="214">
        <f>福利费明细!AX16</f>
        <v>0</v>
      </c>
      <c r="AN18" s="224"/>
      <c r="AO18" s="214">
        <f>福利费明细!BL16</f>
        <v>0</v>
      </c>
      <c r="AP18" s="224"/>
      <c r="AQ18" s="214">
        <f>福利费明细!CC16</f>
        <v>0</v>
      </c>
      <c r="AR18" s="38"/>
      <c r="AS18" s="38"/>
      <c r="AT18" s="38"/>
      <c r="AU18" s="214">
        <f>福利费明细!CQ16</f>
        <v>0</v>
      </c>
      <c r="AV18" s="38"/>
      <c r="AW18" s="214">
        <f>福利费明细!DE16</f>
        <v>0</v>
      </c>
      <c r="AX18" s="38"/>
      <c r="AY18" s="38"/>
      <c r="AZ18" s="38"/>
      <c r="BA18" s="38"/>
      <c r="BB18" s="38"/>
      <c r="BC18" s="30">
        <f t="shared" si="12"/>
        <v>0</v>
      </c>
      <c r="BD18" s="30">
        <f t="shared" si="5"/>
        <v>0</v>
      </c>
      <c r="BE18" s="36">
        <f t="shared" si="13"/>
        <v>0</v>
      </c>
      <c r="BF18" s="36">
        <f t="shared" si="6"/>
        <v>0</v>
      </c>
      <c r="BG18" s="36">
        <f t="shared" si="7"/>
        <v>0</v>
      </c>
      <c r="BH18" s="33">
        <f t="shared" si="14"/>
        <v>0</v>
      </c>
      <c r="BI18" s="506"/>
      <c r="BJ18" s="39"/>
    </row>
    <row r="19" spans="1:62" ht="17.25" customHeight="1">
      <c r="A19" s="27"/>
      <c r="B19" s="41"/>
      <c r="C19" s="41"/>
      <c r="D19" s="41"/>
      <c r="E19" s="41"/>
      <c r="F19" s="41"/>
      <c r="G19" s="175"/>
      <c r="H19" s="40"/>
      <c r="I19" s="30">
        <f t="shared" si="9"/>
        <v>0</v>
      </c>
      <c r="J19" s="103">
        <f t="shared" si="10"/>
        <v>0</v>
      </c>
      <c r="K19" s="29"/>
      <c r="L19" s="132"/>
      <c r="M19" s="120"/>
      <c r="N19" s="140">
        <f t="shared" si="15"/>
        <v>0</v>
      </c>
      <c r="O19" s="140">
        <f t="shared" si="15"/>
        <v>0</v>
      </c>
      <c r="P19" s="140">
        <f t="shared" si="15"/>
        <v>0</v>
      </c>
      <c r="Q19" s="140">
        <f t="shared" si="15"/>
        <v>0</v>
      </c>
      <c r="R19" s="140">
        <f t="shared" si="15"/>
        <v>0</v>
      </c>
      <c r="S19" s="140">
        <f t="shared" si="15"/>
        <v>0</v>
      </c>
      <c r="T19" s="140">
        <f t="shared" si="15"/>
        <v>0</v>
      </c>
      <c r="U19" s="140">
        <f t="shared" si="15"/>
        <v>0</v>
      </c>
      <c r="V19" s="140">
        <f t="shared" si="15"/>
        <v>0</v>
      </c>
      <c r="W19" s="140">
        <f t="shared" si="15"/>
        <v>0</v>
      </c>
      <c r="X19" s="140">
        <f t="shared" si="15"/>
        <v>0</v>
      </c>
      <c r="Y19" s="140">
        <f t="shared" si="15"/>
        <v>0</v>
      </c>
      <c r="Z19" s="140">
        <f t="shared" si="11"/>
        <v>0</v>
      </c>
      <c r="AA19" s="144"/>
      <c r="AB19" s="521">
        <f t="shared" si="2"/>
        <v>0</v>
      </c>
      <c r="AC19" s="522" t="str">
        <f>IF($B19="","",VLOOKUP($B19,社保费!$B$5:$Q$15,16,0))</f>
        <v/>
      </c>
      <c r="AD19" s="33">
        <f>福利费明细!S17</f>
        <v>0</v>
      </c>
      <c r="AE19" s="32"/>
      <c r="AF19" s="35"/>
      <c r="AG19" s="33">
        <f>福利费明细!AH17</f>
        <v>0</v>
      </c>
      <c r="AH19" s="36"/>
      <c r="AI19" s="37">
        <f t="shared" si="3"/>
        <v>0</v>
      </c>
      <c r="AJ19" s="36"/>
      <c r="AK19" s="37">
        <f t="shared" si="4"/>
        <v>0</v>
      </c>
      <c r="AL19" s="38"/>
      <c r="AM19" s="214">
        <f>福利费明细!AX17</f>
        <v>0</v>
      </c>
      <c r="AN19" s="224"/>
      <c r="AO19" s="214">
        <f>福利费明细!BL17</f>
        <v>0</v>
      </c>
      <c r="AP19" s="224"/>
      <c r="AQ19" s="214">
        <f>福利费明细!CC17</f>
        <v>0</v>
      </c>
      <c r="AR19" s="38"/>
      <c r="AS19" s="38"/>
      <c r="AT19" s="38"/>
      <c r="AU19" s="214">
        <f>福利费明细!CQ17</f>
        <v>0</v>
      </c>
      <c r="AV19" s="38"/>
      <c r="AW19" s="214">
        <f>福利费明细!DE17</f>
        <v>0</v>
      </c>
      <c r="AX19" s="38"/>
      <c r="AY19" s="38"/>
      <c r="AZ19" s="38"/>
      <c r="BA19" s="38"/>
      <c r="BB19" s="38"/>
      <c r="BC19" s="30">
        <f t="shared" si="12"/>
        <v>0</v>
      </c>
      <c r="BD19" s="30">
        <f t="shared" si="5"/>
        <v>0</v>
      </c>
      <c r="BE19" s="36">
        <f t="shared" si="13"/>
        <v>0</v>
      </c>
      <c r="BF19" s="36">
        <f t="shared" si="6"/>
        <v>0</v>
      </c>
      <c r="BG19" s="36">
        <f t="shared" si="7"/>
        <v>0</v>
      </c>
      <c r="BH19" s="33">
        <f t="shared" si="14"/>
        <v>0</v>
      </c>
      <c r="BI19" s="506"/>
      <c r="BJ19" s="39"/>
    </row>
    <row r="20" spans="1:62" ht="17.25" customHeight="1">
      <c r="A20" s="27" t="str">
        <f t="shared" si="8"/>
        <v/>
      </c>
      <c r="B20" s="41"/>
      <c r="C20" s="41"/>
      <c r="D20" s="41"/>
      <c r="E20" s="41"/>
      <c r="F20" s="41"/>
      <c r="G20" s="175"/>
      <c r="H20" s="40"/>
      <c r="I20" s="30">
        <f t="shared" si="9"/>
        <v>0</v>
      </c>
      <c r="J20" s="103">
        <f t="shared" si="10"/>
        <v>0</v>
      </c>
      <c r="K20" s="29"/>
      <c r="L20" s="132"/>
      <c r="M20" s="120"/>
      <c r="N20" s="140">
        <f t="shared" si="15"/>
        <v>0</v>
      </c>
      <c r="O20" s="140">
        <f t="shared" si="15"/>
        <v>0</v>
      </c>
      <c r="P20" s="140">
        <f t="shared" si="15"/>
        <v>0</v>
      </c>
      <c r="Q20" s="140">
        <f t="shared" si="15"/>
        <v>0</v>
      </c>
      <c r="R20" s="140">
        <f t="shared" si="15"/>
        <v>0</v>
      </c>
      <c r="S20" s="140">
        <f t="shared" si="15"/>
        <v>0</v>
      </c>
      <c r="T20" s="140">
        <f t="shared" si="15"/>
        <v>0</v>
      </c>
      <c r="U20" s="140">
        <f t="shared" si="15"/>
        <v>0</v>
      </c>
      <c r="V20" s="140">
        <f t="shared" si="15"/>
        <v>0</v>
      </c>
      <c r="W20" s="140">
        <f t="shared" si="15"/>
        <v>0</v>
      </c>
      <c r="X20" s="140">
        <f t="shared" si="15"/>
        <v>0</v>
      </c>
      <c r="Y20" s="140">
        <f t="shared" si="15"/>
        <v>0</v>
      </c>
      <c r="Z20" s="140">
        <f t="shared" si="11"/>
        <v>0</v>
      </c>
      <c r="AA20" s="144"/>
      <c r="AB20" s="521">
        <f t="shared" si="2"/>
        <v>0</v>
      </c>
      <c r="AC20" s="522" t="str">
        <f>IF($B20="","",VLOOKUP($B20,社保费!$B$5:$Q$15,16,0))</f>
        <v/>
      </c>
      <c r="AD20" s="33">
        <f>福利费明细!S18</f>
        <v>0</v>
      </c>
      <c r="AE20" s="32"/>
      <c r="AF20" s="35"/>
      <c r="AG20" s="33">
        <f>福利费明细!AH18</f>
        <v>0</v>
      </c>
      <c r="AH20" s="36"/>
      <c r="AI20" s="37">
        <f t="shared" si="3"/>
        <v>0</v>
      </c>
      <c r="AJ20" s="36"/>
      <c r="AK20" s="37">
        <f t="shared" si="4"/>
        <v>0</v>
      </c>
      <c r="AL20" s="38"/>
      <c r="AM20" s="214">
        <f>福利费明细!AX18</f>
        <v>0</v>
      </c>
      <c r="AN20" s="224"/>
      <c r="AO20" s="214">
        <f>福利费明细!BL18</f>
        <v>0</v>
      </c>
      <c r="AP20" s="224"/>
      <c r="AQ20" s="214">
        <f>福利费明细!CC18</f>
        <v>0</v>
      </c>
      <c r="AR20" s="38"/>
      <c r="AS20" s="38"/>
      <c r="AT20" s="38"/>
      <c r="AU20" s="214">
        <f>福利费明细!CQ18</f>
        <v>0</v>
      </c>
      <c r="AV20" s="38"/>
      <c r="AW20" s="214">
        <f>福利费明细!DE18</f>
        <v>0</v>
      </c>
      <c r="AX20" s="38"/>
      <c r="AY20" s="38"/>
      <c r="AZ20" s="38"/>
      <c r="BA20" s="38"/>
      <c r="BB20" s="38"/>
      <c r="BC20" s="30">
        <f t="shared" si="12"/>
        <v>0</v>
      </c>
      <c r="BD20" s="30">
        <f t="shared" si="5"/>
        <v>0</v>
      </c>
      <c r="BE20" s="36">
        <f t="shared" si="13"/>
        <v>0</v>
      </c>
      <c r="BF20" s="36">
        <f t="shared" si="6"/>
        <v>0</v>
      </c>
      <c r="BG20" s="36">
        <f t="shared" si="7"/>
        <v>0</v>
      </c>
      <c r="BH20" s="33">
        <f t="shared" si="14"/>
        <v>0</v>
      </c>
      <c r="BI20" s="506"/>
      <c r="BJ20" s="39"/>
    </row>
    <row r="21" spans="1:62" ht="17.25" customHeight="1">
      <c r="A21" s="27" t="str">
        <f t="shared" si="8"/>
        <v/>
      </c>
      <c r="B21" s="41"/>
      <c r="C21" s="41"/>
      <c r="D21" s="41"/>
      <c r="E21" s="41"/>
      <c r="F21" s="41"/>
      <c r="G21" s="175"/>
      <c r="H21" s="40"/>
      <c r="I21" s="30">
        <f t="shared" si="9"/>
        <v>0</v>
      </c>
      <c r="J21" s="103">
        <f t="shared" si="10"/>
        <v>0</v>
      </c>
      <c r="K21" s="29"/>
      <c r="L21" s="132"/>
      <c r="M21" s="120"/>
      <c r="N21" s="140">
        <f t="shared" si="15"/>
        <v>0</v>
      </c>
      <c r="O21" s="140">
        <f t="shared" si="15"/>
        <v>0</v>
      </c>
      <c r="P21" s="140">
        <f t="shared" si="15"/>
        <v>0</v>
      </c>
      <c r="Q21" s="140">
        <f t="shared" si="15"/>
        <v>0</v>
      </c>
      <c r="R21" s="140">
        <f t="shared" si="15"/>
        <v>0</v>
      </c>
      <c r="S21" s="140">
        <f t="shared" si="15"/>
        <v>0</v>
      </c>
      <c r="T21" s="140">
        <f t="shared" si="15"/>
        <v>0</v>
      </c>
      <c r="U21" s="140">
        <f t="shared" si="15"/>
        <v>0</v>
      </c>
      <c r="V21" s="140">
        <f t="shared" si="15"/>
        <v>0</v>
      </c>
      <c r="W21" s="140">
        <f t="shared" si="15"/>
        <v>0</v>
      </c>
      <c r="X21" s="140">
        <f t="shared" si="15"/>
        <v>0</v>
      </c>
      <c r="Y21" s="140">
        <f t="shared" si="15"/>
        <v>0</v>
      </c>
      <c r="Z21" s="140">
        <f t="shared" si="11"/>
        <v>0</v>
      </c>
      <c r="AA21" s="144"/>
      <c r="AB21" s="521">
        <f t="shared" si="2"/>
        <v>0</v>
      </c>
      <c r="AC21" s="522" t="str">
        <f>IF($B21="","",VLOOKUP($B21,社保费!$B$5:$Q$15,16,0))</f>
        <v/>
      </c>
      <c r="AD21" s="33">
        <f>福利费明细!S19</f>
        <v>0</v>
      </c>
      <c r="AE21" s="32"/>
      <c r="AF21" s="35"/>
      <c r="AG21" s="33">
        <f>福利费明细!AH19</f>
        <v>0</v>
      </c>
      <c r="AH21" s="36"/>
      <c r="AI21" s="37">
        <f t="shared" si="3"/>
        <v>0</v>
      </c>
      <c r="AJ21" s="36"/>
      <c r="AK21" s="37">
        <f t="shared" si="4"/>
        <v>0</v>
      </c>
      <c r="AL21" s="38"/>
      <c r="AM21" s="214">
        <f>福利费明细!AX19</f>
        <v>0</v>
      </c>
      <c r="AN21" s="224"/>
      <c r="AO21" s="214">
        <f>福利费明细!BL19</f>
        <v>0</v>
      </c>
      <c r="AP21" s="224"/>
      <c r="AQ21" s="214">
        <f>福利费明细!CC19</f>
        <v>0</v>
      </c>
      <c r="AR21" s="38"/>
      <c r="AS21" s="38"/>
      <c r="AT21" s="38"/>
      <c r="AU21" s="214">
        <f>福利费明细!CQ19</f>
        <v>0</v>
      </c>
      <c r="AV21" s="38"/>
      <c r="AW21" s="214">
        <f>福利费明细!DE19</f>
        <v>0</v>
      </c>
      <c r="AX21" s="38"/>
      <c r="AY21" s="38"/>
      <c r="AZ21" s="38"/>
      <c r="BA21" s="38"/>
      <c r="BB21" s="38"/>
      <c r="BC21" s="30">
        <f t="shared" si="12"/>
        <v>0</v>
      </c>
      <c r="BD21" s="30">
        <f t="shared" si="5"/>
        <v>0</v>
      </c>
      <c r="BE21" s="36">
        <f t="shared" si="13"/>
        <v>0</v>
      </c>
      <c r="BF21" s="36">
        <f t="shared" si="6"/>
        <v>0</v>
      </c>
      <c r="BG21" s="36">
        <f t="shared" si="7"/>
        <v>0</v>
      </c>
      <c r="BH21" s="33">
        <f t="shared" si="14"/>
        <v>0</v>
      </c>
      <c r="BI21" s="506"/>
      <c r="BJ21" s="39"/>
    </row>
    <row r="22" spans="1:62" ht="17.25" customHeight="1">
      <c r="A22" s="27" t="str">
        <f t="shared" si="8"/>
        <v/>
      </c>
      <c r="B22" s="41"/>
      <c r="C22" s="41"/>
      <c r="D22" s="41"/>
      <c r="E22" s="41"/>
      <c r="F22" s="41"/>
      <c r="G22" s="175"/>
      <c r="H22" s="40"/>
      <c r="I22" s="30">
        <f t="shared" si="9"/>
        <v>0</v>
      </c>
      <c r="J22" s="103">
        <f t="shared" si="10"/>
        <v>0</v>
      </c>
      <c r="K22" s="29"/>
      <c r="L22" s="132"/>
      <c r="M22" s="120"/>
      <c r="N22" s="140">
        <f t="shared" si="15"/>
        <v>0</v>
      </c>
      <c r="O22" s="140">
        <f t="shared" si="15"/>
        <v>0</v>
      </c>
      <c r="P22" s="140">
        <f t="shared" si="15"/>
        <v>0</v>
      </c>
      <c r="Q22" s="140">
        <f t="shared" si="15"/>
        <v>0</v>
      </c>
      <c r="R22" s="140">
        <f t="shared" si="15"/>
        <v>0</v>
      </c>
      <c r="S22" s="140">
        <f t="shared" si="15"/>
        <v>0</v>
      </c>
      <c r="T22" s="140">
        <f t="shared" si="15"/>
        <v>0</v>
      </c>
      <c r="U22" s="140">
        <f t="shared" si="15"/>
        <v>0</v>
      </c>
      <c r="V22" s="140">
        <f t="shared" si="15"/>
        <v>0</v>
      </c>
      <c r="W22" s="140">
        <f t="shared" si="15"/>
        <v>0</v>
      </c>
      <c r="X22" s="140">
        <f t="shared" si="15"/>
        <v>0</v>
      </c>
      <c r="Y22" s="140">
        <f t="shared" si="15"/>
        <v>0</v>
      </c>
      <c r="Z22" s="140">
        <f t="shared" si="11"/>
        <v>0</v>
      </c>
      <c r="AA22" s="144"/>
      <c r="AB22" s="521">
        <f t="shared" si="2"/>
        <v>0</v>
      </c>
      <c r="AC22" s="522" t="str">
        <f>IF($B22="","",VLOOKUP($B22,社保费!$B$5:$Q$15,16,0))</f>
        <v/>
      </c>
      <c r="AD22" s="33">
        <f>福利费明细!S20</f>
        <v>0</v>
      </c>
      <c r="AE22" s="32"/>
      <c r="AF22" s="35"/>
      <c r="AG22" s="33">
        <f>福利费明细!AH20</f>
        <v>0</v>
      </c>
      <c r="AH22" s="36"/>
      <c r="AI22" s="37">
        <f t="shared" si="3"/>
        <v>0</v>
      </c>
      <c r="AJ22" s="36"/>
      <c r="AK22" s="37">
        <f t="shared" si="4"/>
        <v>0</v>
      </c>
      <c r="AL22" s="38"/>
      <c r="AM22" s="214">
        <f>福利费明细!AX20</f>
        <v>0</v>
      </c>
      <c r="AN22" s="224"/>
      <c r="AO22" s="214">
        <f>福利费明细!BL20</f>
        <v>0</v>
      </c>
      <c r="AP22" s="224"/>
      <c r="AQ22" s="214">
        <f>福利费明细!CC20</f>
        <v>0</v>
      </c>
      <c r="AR22" s="38"/>
      <c r="AS22" s="38"/>
      <c r="AT22" s="38"/>
      <c r="AU22" s="214">
        <f>福利费明细!CQ20</f>
        <v>0</v>
      </c>
      <c r="AV22" s="38"/>
      <c r="AW22" s="214">
        <f>福利费明细!DE20</f>
        <v>0</v>
      </c>
      <c r="AX22" s="38"/>
      <c r="AY22" s="38"/>
      <c r="AZ22" s="38"/>
      <c r="BA22" s="38"/>
      <c r="BB22" s="38"/>
      <c r="BC22" s="30">
        <f t="shared" si="12"/>
        <v>0</v>
      </c>
      <c r="BD22" s="30">
        <f t="shared" si="5"/>
        <v>0</v>
      </c>
      <c r="BE22" s="36">
        <f t="shared" si="13"/>
        <v>0</v>
      </c>
      <c r="BF22" s="36">
        <f t="shared" si="6"/>
        <v>0</v>
      </c>
      <c r="BG22" s="36">
        <f t="shared" si="7"/>
        <v>0</v>
      </c>
      <c r="BH22" s="33">
        <f t="shared" si="14"/>
        <v>0</v>
      </c>
      <c r="BI22" s="506"/>
      <c r="BJ22" s="39"/>
    </row>
    <row r="23" spans="1:62" ht="17.25" customHeight="1">
      <c r="A23" s="27" t="str">
        <f t="shared" si="8"/>
        <v/>
      </c>
      <c r="B23" s="41"/>
      <c r="C23" s="41"/>
      <c r="D23" s="41"/>
      <c r="E23" s="41"/>
      <c r="F23" s="41"/>
      <c r="G23" s="175"/>
      <c r="H23" s="40"/>
      <c r="I23" s="30">
        <f t="shared" si="9"/>
        <v>0</v>
      </c>
      <c r="J23" s="103">
        <f t="shared" si="10"/>
        <v>0</v>
      </c>
      <c r="K23" s="29"/>
      <c r="L23" s="132"/>
      <c r="M23" s="120"/>
      <c r="N23" s="140">
        <f t="shared" ref="N23:Y44" si="16">IF($L23&lt;=N$6,SUM($H23*(1+$M23),$H23*(1+$M23)*30%*50%,$K23),SUM($H23,$J23,$K23))</f>
        <v>0</v>
      </c>
      <c r="O23" s="140">
        <f t="shared" si="16"/>
        <v>0</v>
      </c>
      <c r="P23" s="140">
        <f t="shared" si="16"/>
        <v>0</v>
      </c>
      <c r="Q23" s="140">
        <f t="shared" si="16"/>
        <v>0</v>
      </c>
      <c r="R23" s="140">
        <f t="shared" si="16"/>
        <v>0</v>
      </c>
      <c r="S23" s="140">
        <f t="shared" si="16"/>
        <v>0</v>
      </c>
      <c r="T23" s="140">
        <f t="shared" si="16"/>
        <v>0</v>
      </c>
      <c r="U23" s="140">
        <f t="shared" si="16"/>
        <v>0</v>
      </c>
      <c r="V23" s="140">
        <f t="shared" si="16"/>
        <v>0</v>
      </c>
      <c r="W23" s="140">
        <f t="shared" si="16"/>
        <v>0</v>
      </c>
      <c r="X23" s="140">
        <f t="shared" si="16"/>
        <v>0</v>
      </c>
      <c r="Y23" s="140">
        <f t="shared" si="16"/>
        <v>0</v>
      </c>
      <c r="Z23" s="140">
        <f t="shared" si="11"/>
        <v>0</v>
      </c>
      <c r="AA23" s="144"/>
      <c r="AB23" s="521">
        <f t="shared" si="2"/>
        <v>0</v>
      </c>
      <c r="AC23" s="522" t="str">
        <f>IF($B23="","",VLOOKUP($B23,社保费!$B$5:$Q$15,16,0))</f>
        <v/>
      </c>
      <c r="AD23" s="33">
        <f>福利费明细!S21</f>
        <v>0</v>
      </c>
      <c r="AE23" s="32"/>
      <c r="AF23" s="35"/>
      <c r="AG23" s="33">
        <f>福利费明细!AH21</f>
        <v>0</v>
      </c>
      <c r="AH23" s="36"/>
      <c r="AI23" s="37">
        <f t="shared" si="3"/>
        <v>0</v>
      </c>
      <c r="AJ23" s="36"/>
      <c r="AK23" s="37">
        <f t="shared" si="4"/>
        <v>0</v>
      </c>
      <c r="AL23" s="38"/>
      <c r="AM23" s="214">
        <f>福利费明细!AX21</f>
        <v>0</v>
      </c>
      <c r="AN23" s="224"/>
      <c r="AO23" s="214">
        <f>福利费明细!BL21</f>
        <v>0</v>
      </c>
      <c r="AP23" s="224"/>
      <c r="AQ23" s="214">
        <f>福利费明细!CC21</f>
        <v>0</v>
      </c>
      <c r="AR23" s="38"/>
      <c r="AS23" s="38"/>
      <c r="AT23" s="38"/>
      <c r="AU23" s="214">
        <f>福利费明细!CQ21</f>
        <v>0</v>
      </c>
      <c r="AV23" s="38"/>
      <c r="AW23" s="214">
        <f>福利费明细!DE21</f>
        <v>0</v>
      </c>
      <c r="AX23" s="38"/>
      <c r="AY23" s="38"/>
      <c r="AZ23" s="38"/>
      <c r="BA23" s="38"/>
      <c r="BB23" s="38"/>
      <c r="BC23" s="30">
        <f t="shared" si="12"/>
        <v>0</v>
      </c>
      <c r="BD23" s="30">
        <f t="shared" si="5"/>
        <v>0</v>
      </c>
      <c r="BE23" s="36">
        <f t="shared" si="13"/>
        <v>0</v>
      </c>
      <c r="BF23" s="36">
        <f t="shared" si="6"/>
        <v>0</v>
      </c>
      <c r="BG23" s="36">
        <f t="shared" si="7"/>
        <v>0</v>
      </c>
      <c r="BH23" s="33">
        <f t="shared" si="14"/>
        <v>0</v>
      </c>
      <c r="BI23" s="506"/>
      <c r="BJ23" s="39"/>
    </row>
    <row r="24" spans="1:62" ht="17.25" customHeight="1">
      <c r="A24" s="27" t="str">
        <f t="shared" si="8"/>
        <v/>
      </c>
      <c r="B24" s="41"/>
      <c r="C24" s="41"/>
      <c r="D24" s="41"/>
      <c r="E24" s="41"/>
      <c r="F24" s="41"/>
      <c r="G24" s="175"/>
      <c r="H24" s="40"/>
      <c r="I24" s="30">
        <f t="shared" si="9"/>
        <v>0</v>
      </c>
      <c r="J24" s="103">
        <f t="shared" si="10"/>
        <v>0</v>
      </c>
      <c r="K24" s="29"/>
      <c r="L24" s="132"/>
      <c r="M24" s="120"/>
      <c r="N24" s="140">
        <f t="shared" si="16"/>
        <v>0</v>
      </c>
      <c r="O24" s="140">
        <f t="shared" si="16"/>
        <v>0</v>
      </c>
      <c r="P24" s="140">
        <f t="shared" si="16"/>
        <v>0</v>
      </c>
      <c r="Q24" s="140">
        <f t="shared" si="16"/>
        <v>0</v>
      </c>
      <c r="R24" s="140">
        <f t="shared" si="16"/>
        <v>0</v>
      </c>
      <c r="S24" s="140">
        <f t="shared" si="16"/>
        <v>0</v>
      </c>
      <c r="T24" s="140">
        <f t="shared" si="16"/>
        <v>0</v>
      </c>
      <c r="U24" s="140">
        <f t="shared" si="16"/>
        <v>0</v>
      </c>
      <c r="V24" s="140">
        <f t="shared" si="16"/>
        <v>0</v>
      </c>
      <c r="W24" s="140">
        <f t="shared" si="16"/>
        <v>0</v>
      </c>
      <c r="X24" s="140">
        <f t="shared" si="16"/>
        <v>0</v>
      </c>
      <c r="Y24" s="140">
        <f t="shared" si="16"/>
        <v>0</v>
      </c>
      <c r="Z24" s="140">
        <f t="shared" si="11"/>
        <v>0</v>
      </c>
      <c r="AA24" s="144"/>
      <c r="AB24" s="521">
        <f t="shared" si="2"/>
        <v>0</v>
      </c>
      <c r="AC24" s="522" t="str">
        <f>IF($B24="","",VLOOKUP($B24,社保费!$B$5:$Q$15,16,0))</f>
        <v/>
      </c>
      <c r="AD24" s="33">
        <f>福利费明细!S22</f>
        <v>0</v>
      </c>
      <c r="AE24" s="32"/>
      <c r="AF24" s="35"/>
      <c r="AG24" s="33">
        <f>福利费明细!AH22</f>
        <v>0</v>
      </c>
      <c r="AH24" s="36"/>
      <c r="AI24" s="37">
        <f t="shared" si="3"/>
        <v>0</v>
      </c>
      <c r="AJ24" s="36"/>
      <c r="AK24" s="37">
        <f t="shared" si="4"/>
        <v>0</v>
      </c>
      <c r="AL24" s="38"/>
      <c r="AM24" s="214">
        <f>福利费明细!AX22</f>
        <v>0</v>
      </c>
      <c r="AN24" s="224"/>
      <c r="AO24" s="214">
        <f>福利费明细!BL22</f>
        <v>0</v>
      </c>
      <c r="AP24" s="224"/>
      <c r="AQ24" s="214">
        <f>福利费明细!CC22</f>
        <v>0</v>
      </c>
      <c r="AR24" s="38"/>
      <c r="AS24" s="38"/>
      <c r="AT24" s="38"/>
      <c r="AU24" s="214">
        <f>福利费明细!CQ22</f>
        <v>0</v>
      </c>
      <c r="AV24" s="38"/>
      <c r="AW24" s="214">
        <f>福利费明细!DE22</f>
        <v>0</v>
      </c>
      <c r="AX24" s="38"/>
      <c r="AY24" s="38"/>
      <c r="AZ24" s="38"/>
      <c r="BA24" s="38"/>
      <c r="BB24" s="38"/>
      <c r="BC24" s="30">
        <f t="shared" si="12"/>
        <v>0</v>
      </c>
      <c r="BD24" s="30">
        <f t="shared" si="5"/>
        <v>0</v>
      </c>
      <c r="BE24" s="36">
        <f t="shared" si="13"/>
        <v>0</v>
      </c>
      <c r="BF24" s="36">
        <f t="shared" si="6"/>
        <v>0</v>
      </c>
      <c r="BG24" s="36">
        <f t="shared" si="7"/>
        <v>0</v>
      </c>
      <c r="BH24" s="33">
        <f t="shared" si="14"/>
        <v>0</v>
      </c>
      <c r="BI24" s="506"/>
      <c r="BJ24" s="39"/>
    </row>
    <row r="25" spans="1:62" ht="17.25" customHeight="1">
      <c r="A25" s="27" t="str">
        <f t="shared" si="8"/>
        <v/>
      </c>
      <c r="B25" s="41"/>
      <c r="C25" s="41"/>
      <c r="D25" s="41"/>
      <c r="E25" s="41"/>
      <c r="F25" s="41"/>
      <c r="G25" s="175"/>
      <c r="H25" s="40"/>
      <c r="I25" s="30">
        <f t="shared" si="9"/>
        <v>0</v>
      </c>
      <c r="J25" s="103">
        <f t="shared" si="10"/>
        <v>0</v>
      </c>
      <c r="K25" s="29"/>
      <c r="L25" s="132"/>
      <c r="M25" s="120"/>
      <c r="N25" s="140">
        <f t="shared" si="16"/>
        <v>0</v>
      </c>
      <c r="O25" s="140">
        <f t="shared" si="16"/>
        <v>0</v>
      </c>
      <c r="P25" s="140">
        <f t="shared" si="16"/>
        <v>0</v>
      </c>
      <c r="Q25" s="140">
        <f t="shared" si="16"/>
        <v>0</v>
      </c>
      <c r="R25" s="140">
        <f t="shared" si="16"/>
        <v>0</v>
      </c>
      <c r="S25" s="140">
        <f t="shared" si="16"/>
        <v>0</v>
      </c>
      <c r="T25" s="140">
        <f t="shared" si="16"/>
        <v>0</v>
      </c>
      <c r="U25" s="140">
        <f t="shared" si="16"/>
        <v>0</v>
      </c>
      <c r="V25" s="140">
        <f t="shared" si="16"/>
        <v>0</v>
      </c>
      <c r="W25" s="140">
        <f t="shared" si="16"/>
        <v>0</v>
      </c>
      <c r="X25" s="140">
        <f t="shared" si="16"/>
        <v>0</v>
      </c>
      <c r="Y25" s="140">
        <f t="shared" si="16"/>
        <v>0</v>
      </c>
      <c r="Z25" s="140">
        <f t="shared" si="11"/>
        <v>0</v>
      </c>
      <c r="AA25" s="144"/>
      <c r="AB25" s="521">
        <f t="shared" si="2"/>
        <v>0</v>
      </c>
      <c r="AC25" s="522" t="str">
        <f>IF($B25="","",VLOOKUP($B25,社保费!$B$5:$Q$15,16,0))</f>
        <v/>
      </c>
      <c r="AD25" s="33">
        <f>福利费明细!S23</f>
        <v>0</v>
      </c>
      <c r="AE25" s="32"/>
      <c r="AF25" s="35"/>
      <c r="AG25" s="33">
        <f>福利费明细!AH23</f>
        <v>0</v>
      </c>
      <c r="AH25" s="36"/>
      <c r="AI25" s="37">
        <f t="shared" si="3"/>
        <v>0</v>
      </c>
      <c r="AJ25" s="36"/>
      <c r="AK25" s="37">
        <f t="shared" si="4"/>
        <v>0</v>
      </c>
      <c r="AL25" s="38"/>
      <c r="AM25" s="214">
        <f>福利费明细!AX23</f>
        <v>0</v>
      </c>
      <c r="AN25" s="224"/>
      <c r="AO25" s="214">
        <f>福利费明细!BL23</f>
        <v>0</v>
      </c>
      <c r="AP25" s="224"/>
      <c r="AQ25" s="214">
        <f>福利费明细!CC23</f>
        <v>0</v>
      </c>
      <c r="AR25" s="38"/>
      <c r="AS25" s="38"/>
      <c r="AT25" s="38"/>
      <c r="AU25" s="214">
        <f>福利费明细!CQ23</f>
        <v>0</v>
      </c>
      <c r="AV25" s="38"/>
      <c r="AW25" s="214">
        <f>福利费明细!DE23</f>
        <v>0</v>
      </c>
      <c r="AX25" s="38"/>
      <c r="AY25" s="38"/>
      <c r="AZ25" s="38"/>
      <c r="BA25" s="38"/>
      <c r="BB25" s="38"/>
      <c r="BC25" s="30">
        <f t="shared" si="12"/>
        <v>0</v>
      </c>
      <c r="BD25" s="30">
        <f t="shared" si="5"/>
        <v>0</v>
      </c>
      <c r="BE25" s="36">
        <f t="shared" si="13"/>
        <v>0</v>
      </c>
      <c r="BF25" s="36">
        <f t="shared" si="6"/>
        <v>0</v>
      </c>
      <c r="BG25" s="36">
        <f t="shared" si="7"/>
        <v>0</v>
      </c>
      <c r="BH25" s="33">
        <f t="shared" si="14"/>
        <v>0</v>
      </c>
      <c r="BI25" s="506"/>
      <c r="BJ25" s="39"/>
    </row>
    <row r="26" spans="1:62" ht="17.25" customHeight="1">
      <c r="A26" s="27" t="str">
        <f t="shared" si="8"/>
        <v/>
      </c>
      <c r="B26" s="41"/>
      <c r="C26" s="41"/>
      <c r="D26" s="41"/>
      <c r="E26" s="41"/>
      <c r="F26" s="41"/>
      <c r="G26" s="175"/>
      <c r="H26" s="40"/>
      <c r="I26" s="30">
        <f t="shared" si="9"/>
        <v>0</v>
      </c>
      <c r="J26" s="103">
        <f t="shared" si="10"/>
        <v>0</v>
      </c>
      <c r="K26" s="29"/>
      <c r="L26" s="132"/>
      <c r="M26" s="120"/>
      <c r="N26" s="140">
        <f t="shared" si="16"/>
        <v>0</v>
      </c>
      <c r="O26" s="140">
        <f t="shared" si="16"/>
        <v>0</v>
      </c>
      <c r="P26" s="140">
        <f t="shared" si="16"/>
        <v>0</v>
      </c>
      <c r="Q26" s="140">
        <f t="shared" si="16"/>
        <v>0</v>
      </c>
      <c r="R26" s="140">
        <f t="shared" si="16"/>
        <v>0</v>
      </c>
      <c r="S26" s="140">
        <f t="shared" si="16"/>
        <v>0</v>
      </c>
      <c r="T26" s="140">
        <f t="shared" si="16"/>
        <v>0</v>
      </c>
      <c r="U26" s="140">
        <f t="shared" si="16"/>
        <v>0</v>
      </c>
      <c r="V26" s="140">
        <f t="shared" si="16"/>
        <v>0</v>
      </c>
      <c r="W26" s="140">
        <f t="shared" si="16"/>
        <v>0</v>
      </c>
      <c r="X26" s="140">
        <f t="shared" si="16"/>
        <v>0</v>
      </c>
      <c r="Y26" s="140">
        <f t="shared" si="16"/>
        <v>0</v>
      </c>
      <c r="Z26" s="140">
        <f t="shared" si="11"/>
        <v>0</v>
      </c>
      <c r="AA26" s="144"/>
      <c r="AB26" s="521">
        <f t="shared" si="2"/>
        <v>0</v>
      </c>
      <c r="AC26" s="522" t="str">
        <f>IF($B26="","",VLOOKUP($B26,社保费!$B$5:$Q$15,16,0))</f>
        <v/>
      </c>
      <c r="AD26" s="33">
        <f>福利费明细!S24</f>
        <v>0</v>
      </c>
      <c r="AE26" s="32"/>
      <c r="AF26" s="35"/>
      <c r="AG26" s="33">
        <f>福利费明细!AH24</f>
        <v>0</v>
      </c>
      <c r="AH26" s="36"/>
      <c r="AI26" s="37">
        <f t="shared" si="3"/>
        <v>0</v>
      </c>
      <c r="AJ26" s="36"/>
      <c r="AK26" s="37">
        <f t="shared" si="4"/>
        <v>0</v>
      </c>
      <c r="AL26" s="38"/>
      <c r="AM26" s="214">
        <f>福利费明细!AX24</f>
        <v>0</v>
      </c>
      <c r="AN26" s="224"/>
      <c r="AO26" s="214">
        <f>福利费明细!BL24</f>
        <v>0</v>
      </c>
      <c r="AP26" s="224"/>
      <c r="AQ26" s="214">
        <f>福利费明细!CC24</f>
        <v>0</v>
      </c>
      <c r="AR26" s="38"/>
      <c r="AS26" s="38"/>
      <c r="AT26" s="38"/>
      <c r="AU26" s="214">
        <f>福利费明细!CQ24</f>
        <v>0</v>
      </c>
      <c r="AV26" s="38"/>
      <c r="AW26" s="214">
        <f>福利费明细!DE24</f>
        <v>0</v>
      </c>
      <c r="AX26" s="38"/>
      <c r="AY26" s="38"/>
      <c r="AZ26" s="38"/>
      <c r="BA26" s="38"/>
      <c r="BB26" s="38"/>
      <c r="BC26" s="30">
        <f t="shared" si="12"/>
        <v>0</v>
      </c>
      <c r="BD26" s="30">
        <f t="shared" si="5"/>
        <v>0</v>
      </c>
      <c r="BE26" s="36">
        <f t="shared" si="13"/>
        <v>0</v>
      </c>
      <c r="BF26" s="36">
        <f t="shared" si="6"/>
        <v>0</v>
      </c>
      <c r="BG26" s="36">
        <f t="shared" si="7"/>
        <v>0</v>
      </c>
      <c r="BH26" s="33">
        <f t="shared" si="14"/>
        <v>0</v>
      </c>
      <c r="BI26" s="506"/>
      <c r="BJ26" s="39"/>
    </row>
    <row r="27" spans="1:62" ht="17.25" customHeight="1">
      <c r="A27" s="27" t="str">
        <f t="shared" si="8"/>
        <v/>
      </c>
      <c r="B27" s="41"/>
      <c r="C27" s="41"/>
      <c r="D27" s="41"/>
      <c r="E27" s="41"/>
      <c r="F27" s="41"/>
      <c r="G27" s="175"/>
      <c r="H27" s="40"/>
      <c r="I27" s="30">
        <f t="shared" si="9"/>
        <v>0</v>
      </c>
      <c r="J27" s="103">
        <f t="shared" si="10"/>
        <v>0</v>
      </c>
      <c r="K27" s="29"/>
      <c r="L27" s="132"/>
      <c r="M27" s="120"/>
      <c r="N27" s="140">
        <f t="shared" si="16"/>
        <v>0</v>
      </c>
      <c r="O27" s="140">
        <f t="shared" si="16"/>
        <v>0</v>
      </c>
      <c r="P27" s="140">
        <f t="shared" si="16"/>
        <v>0</v>
      </c>
      <c r="Q27" s="140">
        <f t="shared" si="16"/>
        <v>0</v>
      </c>
      <c r="R27" s="140">
        <f t="shared" si="16"/>
        <v>0</v>
      </c>
      <c r="S27" s="140">
        <f t="shared" si="16"/>
        <v>0</v>
      </c>
      <c r="T27" s="140">
        <f t="shared" si="16"/>
        <v>0</v>
      </c>
      <c r="U27" s="140">
        <f t="shared" si="16"/>
        <v>0</v>
      </c>
      <c r="V27" s="140">
        <f t="shared" si="16"/>
        <v>0</v>
      </c>
      <c r="W27" s="140">
        <f t="shared" si="16"/>
        <v>0</v>
      </c>
      <c r="X27" s="140">
        <f t="shared" si="16"/>
        <v>0</v>
      </c>
      <c r="Y27" s="140">
        <f t="shared" si="16"/>
        <v>0</v>
      </c>
      <c r="Z27" s="140">
        <f t="shared" si="11"/>
        <v>0</v>
      </c>
      <c r="AA27" s="144"/>
      <c r="AB27" s="521">
        <f t="shared" si="2"/>
        <v>0</v>
      </c>
      <c r="AC27" s="522" t="str">
        <f>IF($B27="","",VLOOKUP($B27,社保费!$B$5:$Q$15,16,0))</f>
        <v/>
      </c>
      <c r="AD27" s="33">
        <f>福利费明细!S25</f>
        <v>0</v>
      </c>
      <c r="AE27" s="32"/>
      <c r="AF27" s="35"/>
      <c r="AG27" s="33">
        <f>福利费明细!AH25</f>
        <v>0</v>
      </c>
      <c r="AH27" s="36"/>
      <c r="AI27" s="37">
        <f t="shared" si="3"/>
        <v>0</v>
      </c>
      <c r="AJ27" s="36"/>
      <c r="AK27" s="37">
        <f t="shared" si="4"/>
        <v>0</v>
      </c>
      <c r="AL27" s="38"/>
      <c r="AM27" s="214">
        <f>福利费明细!AX25</f>
        <v>0</v>
      </c>
      <c r="AN27" s="224"/>
      <c r="AO27" s="214">
        <f>福利费明细!BL25</f>
        <v>0</v>
      </c>
      <c r="AP27" s="224"/>
      <c r="AQ27" s="214">
        <f>福利费明细!CC25</f>
        <v>0</v>
      </c>
      <c r="AR27" s="38"/>
      <c r="AS27" s="38"/>
      <c r="AT27" s="38"/>
      <c r="AU27" s="214">
        <f>福利费明细!CQ25</f>
        <v>0</v>
      </c>
      <c r="AV27" s="38"/>
      <c r="AW27" s="214">
        <f>福利费明细!DE25</f>
        <v>0</v>
      </c>
      <c r="AX27" s="38"/>
      <c r="AY27" s="38"/>
      <c r="AZ27" s="38"/>
      <c r="BA27" s="38"/>
      <c r="BB27" s="38"/>
      <c r="BC27" s="30">
        <f t="shared" si="12"/>
        <v>0</v>
      </c>
      <c r="BD27" s="30">
        <f t="shared" si="5"/>
        <v>0</v>
      </c>
      <c r="BE27" s="36">
        <f t="shared" si="13"/>
        <v>0</v>
      </c>
      <c r="BF27" s="36">
        <f t="shared" si="6"/>
        <v>0</v>
      </c>
      <c r="BG27" s="36">
        <f t="shared" si="7"/>
        <v>0</v>
      </c>
      <c r="BH27" s="33">
        <f t="shared" si="14"/>
        <v>0</v>
      </c>
      <c r="BI27" s="506"/>
      <c r="BJ27" s="39"/>
    </row>
    <row r="28" spans="1:62" ht="17.25" customHeight="1">
      <c r="A28" s="27" t="str">
        <f t="shared" si="8"/>
        <v/>
      </c>
      <c r="B28" s="41"/>
      <c r="C28" s="41"/>
      <c r="D28" s="41"/>
      <c r="E28" s="41"/>
      <c r="F28" s="41"/>
      <c r="G28" s="175"/>
      <c r="H28" s="40"/>
      <c r="I28" s="30">
        <f t="shared" si="9"/>
        <v>0</v>
      </c>
      <c r="J28" s="103">
        <f t="shared" si="10"/>
        <v>0</v>
      </c>
      <c r="K28" s="29"/>
      <c r="L28" s="132"/>
      <c r="M28" s="120"/>
      <c r="N28" s="140">
        <f t="shared" si="16"/>
        <v>0</v>
      </c>
      <c r="O28" s="140">
        <f t="shared" si="16"/>
        <v>0</v>
      </c>
      <c r="P28" s="140">
        <f t="shared" si="16"/>
        <v>0</v>
      </c>
      <c r="Q28" s="140">
        <f t="shared" si="16"/>
        <v>0</v>
      </c>
      <c r="R28" s="140">
        <f t="shared" si="16"/>
        <v>0</v>
      </c>
      <c r="S28" s="140">
        <f t="shared" si="16"/>
        <v>0</v>
      </c>
      <c r="T28" s="140">
        <f t="shared" si="16"/>
        <v>0</v>
      </c>
      <c r="U28" s="140">
        <f t="shared" si="16"/>
        <v>0</v>
      </c>
      <c r="V28" s="140">
        <f t="shared" si="16"/>
        <v>0</v>
      </c>
      <c r="W28" s="140">
        <f t="shared" si="16"/>
        <v>0</v>
      </c>
      <c r="X28" s="140">
        <f t="shared" si="16"/>
        <v>0</v>
      </c>
      <c r="Y28" s="140">
        <f t="shared" si="16"/>
        <v>0</v>
      </c>
      <c r="Z28" s="140">
        <f t="shared" si="11"/>
        <v>0</v>
      </c>
      <c r="AA28" s="144"/>
      <c r="AB28" s="521">
        <f t="shared" si="2"/>
        <v>0</v>
      </c>
      <c r="AC28" s="522" t="str">
        <f>IF($B28="","",VLOOKUP($B28,社保费!$B$5:$Q$15,16,0))</f>
        <v/>
      </c>
      <c r="AD28" s="33">
        <f>福利费明细!S26</f>
        <v>0</v>
      </c>
      <c r="AE28" s="32"/>
      <c r="AF28" s="35"/>
      <c r="AG28" s="33">
        <f>福利费明细!AH26</f>
        <v>0</v>
      </c>
      <c r="AH28" s="36"/>
      <c r="AI28" s="37">
        <f t="shared" si="3"/>
        <v>0</v>
      </c>
      <c r="AJ28" s="36"/>
      <c r="AK28" s="37">
        <f t="shared" si="4"/>
        <v>0</v>
      </c>
      <c r="AL28" s="38"/>
      <c r="AM28" s="214">
        <f>福利费明细!AX26</f>
        <v>0</v>
      </c>
      <c r="AN28" s="224"/>
      <c r="AO28" s="214">
        <f>福利费明细!BL26</f>
        <v>0</v>
      </c>
      <c r="AP28" s="224"/>
      <c r="AQ28" s="214">
        <f>福利费明细!CC26</f>
        <v>0</v>
      </c>
      <c r="AR28" s="38"/>
      <c r="AS28" s="38"/>
      <c r="AT28" s="38"/>
      <c r="AU28" s="214">
        <f>福利费明细!CQ26</f>
        <v>0</v>
      </c>
      <c r="AV28" s="38"/>
      <c r="AW28" s="214">
        <f>福利费明细!DE26</f>
        <v>0</v>
      </c>
      <c r="AX28" s="38"/>
      <c r="AY28" s="38"/>
      <c r="AZ28" s="38"/>
      <c r="BA28" s="38"/>
      <c r="BB28" s="38"/>
      <c r="BC28" s="30">
        <f t="shared" si="12"/>
        <v>0</v>
      </c>
      <c r="BD28" s="30">
        <f t="shared" si="5"/>
        <v>0</v>
      </c>
      <c r="BE28" s="36">
        <f t="shared" si="13"/>
        <v>0</v>
      </c>
      <c r="BF28" s="36">
        <f t="shared" si="6"/>
        <v>0</v>
      </c>
      <c r="BG28" s="36">
        <f t="shared" si="7"/>
        <v>0</v>
      </c>
      <c r="BH28" s="33">
        <f t="shared" si="14"/>
        <v>0</v>
      </c>
      <c r="BI28" s="506"/>
      <c r="BJ28" s="39"/>
    </row>
    <row r="29" spans="1:62" ht="17.25" customHeight="1">
      <c r="A29" s="27" t="str">
        <f t="shared" si="8"/>
        <v/>
      </c>
      <c r="B29" s="41"/>
      <c r="C29" s="41"/>
      <c r="D29" s="41"/>
      <c r="E29" s="41"/>
      <c r="F29" s="41"/>
      <c r="G29" s="175"/>
      <c r="H29" s="40"/>
      <c r="I29" s="30">
        <f t="shared" si="9"/>
        <v>0</v>
      </c>
      <c r="J29" s="103">
        <f t="shared" si="10"/>
        <v>0</v>
      </c>
      <c r="K29" s="29"/>
      <c r="L29" s="132"/>
      <c r="M29" s="120"/>
      <c r="N29" s="140">
        <f t="shared" si="16"/>
        <v>0</v>
      </c>
      <c r="O29" s="140">
        <f t="shared" si="16"/>
        <v>0</v>
      </c>
      <c r="P29" s="140">
        <f t="shared" si="16"/>
        <v>0</v>
      </c>
      <c r="Q29" s="140">
        <f t="shared" si="16"/>
        <v>0</v>
      </c>
      <c r="R29" s="140">
        <f t="shared" si="16"/>
        <v>0</v>
      </c>
      <c r="S29" s="140">
        <f t="shared" si="16"/>
        <v>0</v>
      </c>
      <c r="T29" s="140">
        <f t="shared" si="16"/>
        <v>0</v>
      </c>
      <c r="U29" s="140">
        <f t="shared" si="16"/>
        <v>0</v>
      </c>
      <c r="V29" s="140">
        <f t="shared" si="16"/>
        <v>0</v>
      </c>
      <c r="W29" s="140">
        <f t="shared" si="16"/>
        <v>0</v>
      </c>
      <c r="X29" s="140">
        <f t="shared" si="16"/>
        <v>0</v>
      </c>
      <c r="Y29" s="140">
        <f t="shared" si="16"/>
        <v>0</v>
      </c>
      <c r="Z29" s="140">
        <f t="shared" si="11"/>
        <v>0</v>
      </c>
      <c r="AA29" s="144"/>
      <c r="AB29" s="521">
        <f t="shared" si="2"/>
        <v>0</v>
      </c>
      <c r="AC29" s="522" t="str">
        <f>IF($B29="","",VLOOKUP($B29,社保费!$B$5:$Q$15,16,0))</f>
        <v/>
      </c>
      <c r="AD29" s="33">
        <f>福利费明细!S27</f>
        <v>0</v>
      </c>
      <c r="AE29" s="32"/>
      <c r="AF29" s="35"/>
      <c r="AG29" s="33">
        <f>福利费明细!AH27</f>
        <v>0</v>
      </c>
      <c r="AH29" s="36"/>
      <c r="AI29" s="37">
        <f t="shared" si="3"/>
        <v>0</v>
      </c>
      <c r="AJ29" s="36"/>
      <c r="AK29" s="37">
        <f t="shared" si="4"/>
        <v>0</v>
      </c>
      <c r="AL29" s="38"/>
      <c r="AM29" s="214">
        <f>福利费明细!AX27</f>
        <v>0</v>
      </c>
      <c r="AN29" s="224"/>
      <c r="AO29" s="214">
        <f>福利费明细!BL27</f>
        <v>0</v>
      </c>
      <c r="AP29" s="224"/>
      <c r="AQ29" s="214">
        <f>福利费明细!CC27</f>
        <v>0</v>
      </c>
      <c r="AR29" s="38"/>
      <c r="AS29" s="38"/>
      <c r="AT29" s="38"/>
      <c r="AU29" s="214">
        <f>福利费明细!CQ27</f>
        <v>0</v>
      </c>
      <c r="AV29" s="38"/>
      <c r="AW29" s="214">
        <f>福利费明细!DE27</f>
        <v>0</v>
      </c>
      <c r="AX29" s="38"/>
      <c r="AY29" s="38"/>
      <c r="AZ29" s="38"/>
      <c r="BA29" s="38"/>
      <c r="BB29" s="38"/>
      <c r="BC29" s="30">
        <f t="shared" si="12"/>
        <v>0</v>
      </c>
      <c r="BD29" s="30">
        <f t="shared" si="5"/>
        <v>0</v>
      </c>
      <c r="BE29" s="36">
        <f t="shared" si="13"/>
        <v>0</v>
      </c>
      <c r="BF29" s="36">
        <f t="shared" si="6"/>
        <v>0</v>
      </c>
      <c r="BG29" s="36">
        <f t="shared" si="7"/>
        <v>0</v>
      </c>
      <c r="BH29" s="33">
        <f t="shared" si="14"/>
        <v>0</v>
      </c>
      <c r="BI29" s="506"/>
      <c r="BJ29" s="39"/>
    </row>
    <row r="30" spans="1:62" ht="17.25" customHeight="1">
      <c r="A30" s="27" t="str">
        <f t="shared" si="8"/>
        <v/>
      </c>
      <c r="B30" s="41"/>
      <c r="C30" s="41"/>
      <c r="D30" s="41"/>
      <c r="E30" s="41"/>
      <c r="F30" s="41"/>
      <c r="G30" s="175"/>
      <c r="H30" s="40"/>
      <c r="I30" s="30">
        <f t="shared" si="9"/>
        <v>0</v>
      </c>
      <c r="J30" s="103">
        <f t="shared" si="10"/>
        <v>0</v>
      </c>
      <c r="K30" s="29"/>
      <c r="L30" s="132"/>
      <c r="M30" s="120"/>
      <c r="N30" s="140">
        <f t="shared" si="16"/>
        <v>0</v>
      </c>
      <c r="O30" s="140">
        <f t="shared" si="16"/>
        <v>0</v>
      </c>
      <c r="P30" s="140">
        <f t="shared" si="16"/>
        <v>0</v>
      </c>
      <c r="Q30" s="140">
        <f t="shared" si="16"/>
        <v>0</v>
      </c>
      <c r="R30" s="140">
        <f t="shared" si="16"/>
        <v>0</v>
      </c>
      <c r="S30" s="140">
        <f t="shared" si="16"/>
        <v>0</v>
      </c>
      <c r="T30" s="140">
        <f t="shared" si="16"/>
        <v>0</v>
      </c>
      <c r="U30" s="140">
        <f t="shared" si="16"/>
        <v>0</v>
      </c>
      <c r="V30" s="140">
        <f t="shared" si="16"/>
        <v>0</v>
      </c>
      <c r="W30" s="140">
        <f t="shared" si="16"/>
        <v>0</v>
      </c>
      <c r="X30" s="140">
        <f t="shared" si="16"/>
        <v>0</v>
      </c>
      <c r="Y30" s="140">
        <f t="shared" si="16"/>
        <v>0</v>
      </c>
      <c r="Z30" s="140">
        <f t="shared" si="11"/>
        <v>0</v>
      </c>
      <c r="AA30" s="144"/>
      <c r="AB30" s="521">
        <f t="shared" si="2"/>
        <v>0</v>
      </c>
      <c r="AC30" s="522" t="str">
        <f>IF($B30="","",VLOOKUP($B30,社保费!$B$5:$Q$15,16,0))</f>
        <v/>
      </c>
      <c r="AD30" s="33">
        <f>福利费明细!S28</f>
        <v>0</v>
      </c>
      <c r="AE30" s="32"/>
      <c r="AF30" s="35"/>
      <c r="AG30" s="33">
        <f>福利费明细!AH28</f>
        <v>0</v>
      </c>
      <c r="AH30" s="36"/>
      <c r="AI30" s="37">
        <f t="shared" si="3"/>
        <v>0</v>
      </c>
      <c r="AJ30" s="36"/>
      <c r="AK30" s="37">
        <f t="shared" si="4"/>
        <v>0</v>
      </c>
      <c r="AL30" s="38"/>
      <c r="AM30" s="214">
        <f>福利费明细!AX28</f>
        <v>0</v>
      </c>
      <c r="AN30" s="224"/>
      <c r="AO30" s="214">
        <f>福利费明细!BL28</f>
        <v>0</v>
      </c>
      <c r="AP30" s="224"/>
      <c r="AQ30" s="214">
        <f>福利费明细!CC28</f>
        <v>0</v>
      </c>
      <c r="AR30" s="38"/>
      <c r="AS30" s="38"/>
      <c r="AT30" s="38"/>
      <c r="AU30" s="214">
        <f>福利费明细!CQ28</f>
        <v>0</v>
      </c>
      <c r="AV30" s="38"/>
      <c r="AW30" s="214">
        <f>福利费明细!DE28</f>
        <v>0</v>
      </c>
      <c r="AX30" s="38"/>
      <c r="AY30" s="38"/>
      <c r="AZ30" s="38"/>
      <c r="BA30" s="38"/>
      <c r="BB30" s="38"/>
      <c r="BC30" s="30">
        <f t="shared" si="12"/>
        <v>0</v>
      </c>
      <c r="BD30" s="30">
        <f t="shared" si="5"/>
        <v>0</v>
      </c>
      <c r="BE30" s="36">
        <f t="shared" si="13"/>
        <v>0</v>
      </c>
      <c r="BF30" s="36">
        <f t="shared" si="6"/>
        <v>0</v>
      </c>
      <c r="BG30" s="36">
        <f t="shared" si="7"/>
        <v>0</v>
      </c>
      <c r="BH30" s="33">
        <f t="shared" si="14"/>
        <v>0</v>
      </c>
      <c r="BI30" s="506"/>
      <c r="BJ30" s="39"/>
    </row>
    <row r="31" spans="1:62" ht="17.25" customHeight="1">
      <c r="A31" s="27" t="str">
        <f t="shared" si="8"/>
        <v/>
      </c>
      <c r="B31" s="41"/>
      <c r="C31" s="41"/>
      <c r="D31" s="41"/>
      <c r="E31" s="41"/>
      <c r="F31" s="41"/>
      <c r="G31" s="175"/>
      <c r="H31" s="40"/>
      <c r="I31" s="30">
        <f t="shared" si="9"/>
        <v>0</v>
      </c>
      <c r="J31" s="103">
        <f t="shared" si="10"/>
        <v>0</v>
      </c>
      <c r="K31" s="29"/>
      <c r="L31" s="132"/>
      <c r="M31" s="120"/>
      <c r="N31" s="140">
        <f t="shared" si="16"/>
        <v>0</v>
      </c>
      <c r="O31" s="140">
        <f t="shared" si="16"/>
        <v>0</v>
      </c>
      <c r="P31" s="140">
        <f t="shared" si="16"/>
        <v>0</v>
      </c>
      <c r="Q31" s="140">
        <f t="shared" si="16"/>
        <v>0</v>
      </c>
      <c r="R31" s="140">
        <f t="shared" si="16"/>
        <v>0</v>
      </c>
      <c r="S31" s="140">
        <f t="shared" si="16"/>
        <v>0</v>
      </c>
      <c r="T31" s="140">
        <f t="shared" si="16"/>
        <v>0</v>
      </c>
      <c r="U31" s="140">
        <f t="shared" si="16"/>
        <v>0</v>
      </c>
      <c r="V31" s="140">
        <f t="shared" si="16"/>
        <v>0</v>
      </c>
      <c r="W31" s="140">
        <f t="shared" si="16"/>
        <v>0</v>
      </c>
      <c r="X31" s="140">
        <f t="shared" si="16"/>
        <v>0</v>
      </c>
      <c r="Y31" s="140">
        <f t="shared" si="16"/>
        <v>0</v>
      </c>
      <c r="Z31" s="140">
        <f t="shared" si="11"/>
        <v>0</v>
      </c>
      <c r="AA31" s="144"/>
      <c r="AB31" s="521">
        <f t="shared" si="2"/>
        <v>0</v>
      </c>
      <c r="AC31" s="522" t="str">
        <f>IF($B31="","",VLOOKUP($B31,社保费!$B$5:$Q$15,16,0))</f>
        <v/>
      </c>
      <c r="AD31" s="33">
        <f>福利费明细!S29</f>
        <v>0</v>
      </c>
      <c r="AE31" s="32"/>
      <c r="AF31" s="35"/>
      <c r="AG31" s="33">
        <f>福利费明细!AH29</f>
        <v>0</v>
      </c>
      <c r="AH31" s="36"/>
      <c r="AI31" s="37">
        <f t="shared" si="3"/>
        <v>0</v>
      </c>
      <c r="AJ31" s="36"/>
      <c r="AK31" s="37">
        <f t="shared" si="4"/>
        <v>0</v>
      </c>
      <c r="AL31" s="38"/>
      <c r="AM31" s="214">
        <f>福利费明细!AX29</f>
        <v>0</v>
      </c>
      <c r="AN31" s="224"/>
      <c r="AO31" s="214">
        <f>福利费明细!BL29</f>
        <v>0</v>
      </c>
      <c r="AP31" s="224"/>
      <c r="AQ31" s="214">
        <f>福利费明细!CC29</f>
        <v>0</v>
      </c>
      <c r="AR31" s="38"/>
      <c r="AS31" s="38"/>
      <c r="AT31" s="38"/>
      <c r="AU31" s="214">
        <f>福利费明细!CQ29</f>
        <v>0</v>
      </c>
      <c r="AV31" s="38"/>
      <c r="AW31" s="214">
        <f>福利费明细!DE29</f>
        <v>0</v>
      </c>
      <c r="AX31" s="38"/>
      <c r="AY31" s="38"/>
      <c r="AZ31" s="38"/>
      <c r="BA31" s="38"/>
      <c r="BB31" s="38"/>
      <c r="BC31" s="30">
        <f t="shared" si="12"/>
        <v>0</v>
      </c>
      <c r="BD31" s="30">
        <f t="shared" si="5"/>
        <v>0</v>
      </c>
      <c r="BE31" s="36">
        <f t="shared" si="13"/>
        <v>0</v>
      </c>
      <c r="BF31" s="36">
        <f t="shared" si="6"/>
        <v>0</v>
      </c>
      <c r="BG31" s="36">
        <f t="shared" si="7"/>
        <v>0</v>
      </c>
      <c r="BH31" s="33">
        <f t="shared" si="14"/>
        <v>0</v>
      </c>
      <c r="BI31" s="506"/>
      <c r="BJ31" s="39"/>
    </row>
    <row r="32" spans="1:62" ht="17.25" customHeight="1">
      <c r="A32" s="27" t="str">
        <f t="shared" si="8"/>
        <v/>
      </c>
      <c r="B32" s="41"/>
      <c r="C32" s="41"/>
      <c r="D32" s="41"/>
      <c r="E32" s="41"/>
      <c r="F32" s="41"/>
      <c r="G32" s="175"/>
      <c r="H32" s="40"/>
      <c r="I32" s="30">
        <f t="shared" si="9"/>
        <v>0</v>
      </c>
      <c r="J32" s="103">
        <f t="shared" si="10"/>
        <v>0</v>
      </c>
      <c r="K32" s="29"/>
      <c r="L32" s="132"/>
      <c r="M32" s="120"/>
      <c r="N32" s="140">
        <f t="shared" si="16"/>
        <v>0</v>
      </c>
      <c r="O32" s="140">
        <f t="shared" si="16"/>
        <v>0</v>
      </c>
      <c r="P32" s="140">
        <f t="shared" si="16"/>
        <v>0</v>
      </c>
      <c r="Q32" s="140">
        <f t="shared" si="16"/>
        <v>0</v>
      </c>
      <c r="R32" s="140">
        <f t="shared" si="16"/>
        <v>0</v>
      </c>
      <c r="S32" s="140">
        <f t="shared" si="16"/>
        <v>0</v>
      </c>
      <c r="T32" s="140">
        <f t="shared" si="16"/>
        <v>0</v>
      </c>
      <c r="U32" s="140">
        <f t="shared" si="16"/>
        <v>0</v>
      </c>
      <c r="V32" s="140">
        <f t="shared" si="16"/>
        <v>0</v>
      </c>
      <c r="W32" s="140">
        <f t="shared" si="16"/>
        <v>0</v>
      </c>
      <c r="X32" s="140">
        <f t="shared" si="16"/>
        <v>0</v>
      </c>
      <c r="Y32" s="140">
        <f t="shared" si="16"/>
        <v>0</v>
      </c>
      <c r="Z32" s="140">
        <f t="shared" si="11"/>
        <v>0</v>
      </c>
      <c r="AA32" s="144"/>
      <c r="AB32" s="521">
        <f t="shared" si="2"/>
        <v>0</v>
      </c>
      <c r="AC32" s="522" t="str">
        <f>IF($B32="","",VLOOKUP($B32,社保费!$B$5:$Q$15,16,0))</f>
        <v/>
      </c>
      <c r="AD32" s="33">
        <f>福利费明细!S30</f>
        <v>0</v>
      </c>
      <c r="AE32" s="32"/>
      <c r="AF32" s="35"/>
      <c r="AG32" s="33">
        <f>福利费明细!AH30</f>
        <v>0</v>
      </c>
      <c r="AH32" s="36"/>
      <c r="AI32" s="37">
        <f t="shared" si="3"/>
        <v>0</v>
      </c>
      <c r="AJ32" s="36"/>
      <c r="AK32" s="37">
        <f t="shared" si="4"/>
        <v>0</v>
      </c>
      <c r="AL32" s="38"/>
      <c r="AM32" s="214">
        <f>福利费明细!AX30</f>
        <v>0</v>
      </c>
      <c r="AN32" s="224"/>
      <c r="AO32" s="214">
        <f>福利费明细!BL30</f>
        <v>0</v>
      </c>
      <c r="AP32" s="224"/>
      <c r="AQ32" s="214">
        <f>福利费明细!CC30</f>
        <v>0</v>
      </c>
      <c r="AR32" s="38"/>
      <c r="AS32" s="38"/>
      <c r="AT32" s="38"/>
      <c r="AU32" s="214">
        <f>福利费明细!CQ30</f>
        <v>0</v>
      </c>
      <c r="AV32" s="38"/>
      <c r="AW32" s="214">
        <f>福利费明细!DE30</f>
        <v>0</v>
      </c>
      <c r="AX32" s="38"/>
      <c r="AY32" s="38"/>
      <c r="AZ32" s="38"/>
      <c r="BA32" s="38"/>
      <c r="BB32" s="38"/>
      <c r="BC32" s="30">
        <f t="shared" si="12"/>
        <v>0</v>
      </c>
      <c r="BD32" s="30">
        <f t="shared" si="5"/>
        <v>0</v>
      </c>
      <c r="BE32" s="36">
        <f t="shared" si="13"/>
        <v>0</v>
      </c>
      <c r="BF32" s="36">
        <f t="shared" si="6"/>
        <v>0</v>
      </c>
      <c r="BG32" s="36">
        <f t="shared" si="7"/>
        <v>0</v>
      </c>
      <c r="BH32" s="33">
        <f t="shared" si="14"/>
        <v>0</v>
      </c>
      <c r="BI32" s="506"/>
      <c r="BJ32" s="39"/>
    </row>
    <row r="33" spans="1:62" ht="17.25" customHeight="1">
      <c r="A33" s="27" t="str">
        <f t="shared" si="8"/>
        <v/>
      </c>
      <c r="B33" s="41"/>
      <c r="C33" s="41"/>
      <c r="D33" s="41"/>
      <c r="E33" s="41"/>
      <c r="F33" s="41"/>
      <c r="G33" s="175"/>
      <c r="H33" s="40"/>
      <c r="I33" s="30">
        <f t="shared" si="9"/>
        <v>0</v>
      </c>
      <c r="J33" s="103">
        <f t="shared" si="10"/>
        <v>0</v>
      </c>
      <c r="K33" s="29"/>
      <c r="L33" s="132"/>
      <c r="M33" s="120"/>
      <c r="N33" s="140">
        <f t="shared" si="16"/>
        <v>0</v>
      </c>
      <c r="O33" s="140">
        <f t="shared" si="16"/>
        <v>0</v>
      </c>
      <c r="P33" s="140">
        <f t="shared" si="16"/>
        <v>0</v>
      </c>
      <c r="Q33" s="140">
        <f t="shared" si="16"/>
        <v>0</v>
      </c>
      <c r="R33" s="140">
        <f t="shared" si="16"/>
        <v>0</v>
      </c>
      <c r="S33" s="140">
        <f t="shared" si="16"/>
        <v>0</v>
      </c>
      <c r="T33" s="140">
        <f t="shared" si="16"/>
        <v>0</v>
      </c>
      <c r="U33" s="140">
        <f t="shared" si="16"/>
        <v>0</v>
      </c>
      <c r="V33" s="140">
        <f t="shared" si="16"/>
        <v>0</v>
      </c>
      <c r="W33" s="140">
        <f t="shared" si="16"/>
        <v>0</v>
      </c>
      <c r="X33" s="140">
        <f t="shared" si="16"/>
        <v>0</v>
      </c>
      <c r="Y33" s="140">
        <f t="shared" si="16"/>
        <v>0</v>
      </c>
      <c r="Z33" s="140">
        <f t="shared" si="11"/>
        <v>0</v>
      </c>
      <c r="AA33" s="144"/>
      <c r="AB33" s="521">
        <f t="shared" si="2"/>
        <v>0</v>
      </c>
      <c r="AC33" s="522" t="str">
        <f>IF($B33="","",VLOOKUP($B33,社保费!$B$5:$Q$15,16,0))</f>
        <v/>
      </c>
      <c r="AD33" s="33">
        <f>福利费明细!S31</f>
        <v>0</v>
      </c>
      <c r="AE33" s="32"/>
      <c r="AF33" s="35"/>
      <c r="AG33" s="33">
        <f>福利费明细!AH31</f>
        <v>0</v>
      </c>
      <c r="AH33" s="36"/>
      <c r="AI33" s="37">
        <f t="shared" si="3"/>
        <v>0</v>
      </c>
      <c r="AJ33" s="36"/>
      <c r="AK33" s="37">
        <f t="shared" si="4"/>
        <v>0</v>
      </c>
      <c r="AL33" s="38"/>
      <c r="AM33" s="214">
        <f>福利费明细!AX31</f>
        <v>0</v>
      </c>
      <c r="AN33" s="224"/>
      <c r="AO33" s="214">
        <f>福利费明细!BL31</f>
        <v>0</v>
      </c>
      <c r="AP33" s="224"/>
      <c r="AQ33" s="214">
        <f>福利费明细!CC31</f>
        <v>0</v>
      </c>
      <c r="AR33" s="38"/>
      <c r="AS33" s="38"/>
      <c r="AT33" s="38"/>
      <c r="AU33" s="214">
        <f>福利费明细!CQ31</f>
        <v>0</v>
      </c>
      <c r="AV33" s="38"/>
      <c r="AW33" s="214">
        <f>福利费明细!DE31</f>
        <v>0</v>
      </c>
      <c r="AX33" s="38"/>
      <c r="AY33" s="38"/>
      <c r="AZ33" s="38"/>
      <c r="BA33" s="38"/>
      <c r="BB33" s="38"/>
      <c r="BC33" s="30">
        <f t="shared" si="12"/>
        <v>0</v>
      </c>
      <c r="BD33" s="30">
        <f t="shared" si="5"/>
        <v>0</v>
      </c>
      <c r="BE33" s="36">
        <f t="shared" si="13"/>
        <v>0</v>
      </c>
      <c r="BF33" s="36">
        <f t="shared" si="6"/>
        <v>0</v>
      </c>
      <c r="BG33" s="36">
        <f t="shared" si="7"/>
        <v>0</v>
      </c>
      <c r="BH33" s="33">
        <f t="shared" si="14"/>
        <v>0</v>
      </c>
      <c r="BI33" s="506"/>
      <c r="BJ33" s="39"/>
    </row>
    <row r="34" spans="1:62" ht="17.25" customHeight="1">
      <c r="A34" s="27" t="str">
        <f t="shared" si="8"/>
        <v/>
      </c>
      <c r="B34" s="41"/>
      <c r="C34" s="41"/>
      <c r="D34" s="41"/>
      <c r="E34" s="41"/>
      <c r="F34" s="41"/>
      <c r="G34" s="175"/>
      <c r="H34" s="40"/>
      <c r="I34" s="30">
        <f t="shared" si="9"/>
        <v>0</v>
      </c>
      <c r="J34" s="103">
        <f t="shared" si="10"/>
        <v>0</v>
      </c>
      <c r="K34" s="29"/>
      <c r="L34" s="132"/>
      <c r="M34" s="120"/>
      <c r="N34" s="140">
        <f t="shared" si="16"/>
        <v>0</v>
      </c>
      <c r="O34" s="140">
        <f t="shared" si="16"/>
        <v>0</v>
      </c>
      <c r="P34" s="140">
        <f t="shared" si="16"/>
        <v>0</v>
      </c>
      <c r="Q34" s="140">
        <f t="shared" si="16"/>
        <v>0</v>
      </c>
      <c r="R34" s="140">
        <f t="shared" si="16"/>
        <v>0</v>
      </c>
      <c r="S34" s="140">
        <f t="shared" si="16"/>
        <v>0</v>
      </c>
      <c r="T34" s="140">
        <f t="shared" si="16"/>
        <v>0</v>
      </c>
      <c r="U34" s="140">
        <f t="shared" si="16"/>
        <v>0</v>
      </c>
      <c r="V34" s="140">
        <f t="shared" si="16"/>
        <v>0</v>
      </c>
      <c r="W34" s="140">
        <f t="shared" si="16"/>
        <v>0</v>
      </c>
      <c r="X34" s="140">
        <f t="shared" si="16"/>
        <v>0</v>
      </c>
      <c r="Y34" s="140">
        <f t="shared" si="16"/>
        <v>0</v>
      </c>
      <c r="Z34" s="140">
        <f t="shared" si="11"/>
        <v>0</v>
      </c>
      <c r="AA34" s="144"/>
      <c r="AB34" s="521">
        <f t="shared" si="2"/>
        <v>0</v>
      </c>
      <c r="AC34" s="522" t="str">
        <f>IF($B34="","",VLOOKUP($B34,社保费!$B$5:$Q$15,16,0))</f>
        <v/>
      </c>
      <c r="AD34" s="33">
        <f>福利费明细!S32</f>
        <v>0</v>
      </c>
      <c r="AE34" s="32"/>
      <c r="AF34" s="35"/>
      <c r="AG34" s="33">
        <f>福利费明细!AH32</f>
        <v>0</v>
      </c>
      <c r="AH34" s="36"/>
      <c r="AI34" s="37">
        <f t="shared" si="3"/>
        <v>0</v>
      </c>
      <c r="AJ34" s="36"/>
      <c r="AK34" s="37">
        <f t="shared" si="4"/>
        <v>0</v>
      </c>
      <c r="AL34" s="38"/>
      <c r="AM34" s="214">
        <f>福利费明细!AX32</f>
        <v>0</v>
      </c>
      <c r="AN34" s="224"/>
      <c r="AO34" s="214">
        <f>福利费明细!BL32</f>
        <v>0</v>
      </c>
      <c r="AP34" s="224"/>
      <c r="AQ34" s="214">
        <f>福利费明细!CC32</f>
        <v>0</v>
      </c>
      <c r="AR34" s="38"/>
      <c r="AS34" s="38"/>
      <c r="AT34" s="38"/>
      <c r="AU34" s="214">
        <f>福利费明细!CQ32</f>
        <v>0</v>
      </c>
      <c r="AV34" s="38"/>
      <c r="AW34" s="214">
        <f>福利费明细!DE32</f>
        <v>0</v>
      </c>
      <c r="AX34" s="38"/>
      <c r="AY34" s="38"/>
      <c r="AZ34" s="38"/>
      <c r="BA34" s="38"/>
      <c r="BB34" s="38"/>
      <c r="BC34" s="30">
        <f t="shared" si="12"/>
        <v>0</v>
      </c>
      <c r="BD34" s="30">
        <f t="shared" si="5"/>
        <v>0</v>
      </c>
      <c r="BE34" s="36">
        <f t="shared" si="13"/>
        <v>0</v>
      </c>
      <c r="BF34" s="36">
        <f t="shared" si="6"/>
        <v>0</v>
      </c>
      <c r="BG34" s="36">
        <f t="shared" si="7"/>
        <v>0</v>
      </c>
      <c r="BH34" s="33">
        <f t="shared" si="14"/>
        <v>0</v>
      </c>
      <c r="BI34" s="506"/>
      <c r="BJ34" s="39"/>
    </row>
    <row r="35" spans="1:62" ht="17.25" customHeight="1">
      <c r="A35" s="27" t="str">
        <f t="shared" si="8"/>
        <v/>
      </c>
      <c r="B35" s="41"/>
      <c r="C35" s="41"/>
      <c r="D35" s="41"/>
      <c r="E35" s="41"/>
      <c r="F35" s="41"/>
      <c r="G35" s="175"/>
      <c r="H35" s="40"/>
      <c r="I35" s="30">
        <f t="shared" si="9"/>
        <v>0</v>
      </c>
      <c r="J35" s="103">
        <f t="shared" si="10"/>
        <v>0</v>
      </c>
      <c r="K35" s="29"/>
      <c r="L35" s="132"/>
      <c r="M35" s="120"/>
      <c r="N35" s="140">
        <f t="shared" si="16"/>
        <v>0</v>
      </c>
      <c r="O35" s="140">
        <f t="shared" si="16"/>
        <v>0</v>
      </c>
      <c r="P35" s="140">
        <f t="shared" si="16"/>
        <v>0</v>
      </c>
      <c r="Q35" s="140">
        <f t="shared" si="16"/>
        <v>0</v>
      </c>
      <c r="R35" s="140">
        <f t="shared" si="16"/>
        <v>0</v>
      </c>
      <c r="S35" s="140">
        <f t="shared" si="16"/>
        <v>0</v>
      </c>
      <c r="T35" s="140">
        <f t="shared" si="16"/>
        <v>0</v>
      </c>
      <c r="U35" s="140">
        <f t="shared" si="16"/>
        <v>0</v>
      </c>
      <c r="V35" s="140">
        <f t="shared" si="16"/>
        <v>0</v>
      </c>
      <c r="W35" s="140">
        <f t="shared" si="16"/>
        <v>0</v>
      </c>
      <c r="X35" s="140">
        <f t="shared" si="16"/>
        <v>0</v>
      </c>
      <c r="Y35" s="140">
        <f t="shared" si="16"/>
        <v>0</v>
      </c>
      <c r="Z35" s="140">
        <f t="shared" si="11"/>
        <v>0</v>
      </c>
      <c r="AA35" s="144"/>
      <c r="AB35" s="521">
        <f t="shared" si="2"/>
        <v>0</v>
      </c>
      <c r="AC35" s="522" t="str">
        <f>IF($B35="","",VLOOKUP($B35,社保费!$B$5:$Q$15,16,0))</f>
        <v/>
      </c>
      <c r="AD35" s="33">
        <f>福利费明细!S33</f>
        <v>0</v>
      </c>
      <c r="AE35" s="32"/>
      <c r="AF35" s="35"/>
      <c r="AG35" s="33">
        <f>福利费明细!AH33</f>
        <v>0</v>
      </c>
      <c r="AH35" s="36"/>
      <c r="AI35" s="37">
        <f t="shared" si="3"/>
        <v>0</v>
      </c>
      <c r="AJ35" s="36"/>
      <c r="AK35" s="37">
        <f t="shared" si="4"/>
        <v>0</v>
      </c>
      <c r="AL35" s="38"/>
      <c r="AM35" s="214">
        <f>福利费明细!AX33</f>
        <v>0</v>
      </c>
      <c r="AN35" s="224"/>
      <c r="AO35" s="214">
        <f>福利费明细!BL33</f>
        <v>0</v>
      </c>
      <c r="AP35" s="224"/>
      <c r="AQ35" s="214">
        <f>福利费明细!CC33</f>
        <v>0</v>
      </c>
      <c r="AR35" s="38"/>
      <c r="AS35" s="38"/>
      <c r="AT35" s="38"/>
      <c r="AU35" s="214">
        <f>福利费明细!CQ33</f>
        <v>0</v>
      </c>
      <c r="AV35" s="38"/>
      <c r="AW35" s="214">
        <f>福利费明细!DE33</f>
        <v>0</v>
      </c>
      <c r="AX35" s="38"/>
      <c r="AY35" s="38"/>
      <c r="AZ35" s="38"/>
      <c r="BA35" s="38"/>
      <c r="BB35" s="38"/>
      <c r="BC35" s="30">
        <f t="shared" si="12"/>
        <v>0</v>
      </c>
      <c r="BD35" s="30">
        <f t="shared" si="5"/>
        <v>0</v>
      </c>
      <c r="BE35" s="36">
        <f t="shared" si="13"/>
        <v>0</v>
      </c>
      <c r="BF35" s="36">
        <f t="shared" si="6"/>
        <v>0</v>
      </c>
      <c r="BG35" s="36">
        <f t="shared" si="7"/>
        <v>0</v>
      </c>
      <c r="BH35" s="33">
        <f t="shared" si="14"/>
        <v>0</v>
      </c>
      <c r="BI35" s="506"/>
      <c r="BJ35" s="39"/>
    </row>
    <row r="36" spans="1:62" ht="17.25" customHeight="1">
      <c r="A36" s="27" t="str">
        <f t="shared" si="8"/>
        <v/>
      </c>
      <c r="B36" s="41"/>
      <c r="C36" s="41"/>
      <c r="D36" s="41"/>
      <c r="E36" s="41"/>
      <c r="F36" s="41"/>
      <c r="G36" s="175"/>
      <c r="H36" s="40"/>
      <c r="I36" s="30">
        <f t="shared" si="9"/>
        <v>0</v>
      </c>
      <c r="J36" s="103">
        <f t="shared" si="10"/>
        <v>0</v>
      </c>
      <c r="K36" s="29"/>
      <c r="L36" s="132"/>
      <c r="M36" s="120"/>
      <c r="N36" s="140">
        <f t="shared" si="16"/>
        <v>0</v>
      </c>
      <c r="O36" s="140">
        <f t="shared" si="16"/>
        <v>0</v>
      </c>
      <c r="P36" s="140">
        <f t="shared" si="16"/>
        <v>0</v>
      </c>
      <c r="Q36" s="140">
        <f t="shared" si="16"/>
        <v>0</v>
      </c>
      <c r="R36" s="140">
        <f t="shared" si="16"/>
        <v>0</v>
      </c>
      <c r="S36" s="140">
        <f t="shared" si="16"/>
        <v>0</v>
      </c>
      <c r="T36" s="140">
        <f t="shared" si="16"/>
        <v>0</v>
      </c>
      <c r="U36" s="140">
        <f t="shared" si="16"/>
        <v>0</v>
      </c>
      <c r="V36" s="140">
        <f t="shared" si="16"/>
        <v>0</v>
      </c>
      <c r="W36" s="140">
        <f t="shared" si="16"/>
        <v>0</v>
      </c>
      <c r="X36" s="140">
        <f t="shared" si="16"/>
        <v>0</v>
      </c>
      <c r="Y36" s="140">
        <f t="shared" si="16"/>
        <v>0</v>
      </c>
      <c r="Z36" s="140">
        <f t="shared" si="11"/>
        <v>0</v>
      </c>
      <c r="AA36" s="144"/>
      <c r="AB36" s="521">
        <f t="shared" si="2"/>
        <v>0</v>
      </c>
      <c r="AC36" s="522" t="str">
        <f>IF($B36="","",VLOOKUP($B36,社保费!$B$5:$Q$15,16,0))</f>
        <v/>
      </c>
      <c r="AD36" s="33">
        <f>福利费明细!S34</f>
        <v>0</v>
      </c>
      <c r="AE36" s="32"/>
      <c r="AF36" s="35"/>
      <c r="AG36" s="33">
        <f>福利费明细!AH34</f>
        <v>0</v>
      </c>
      <c r="AH36" s="36"/>
      <c r="AI36" s="37">
        <f t="shared" si="3"/>
        <v>0</v>
      </c>
      <c r="AJ36" s="36"/>
      <c r="AK36" s="37">
        <f t="shared" si="4"/>
        <v>0</v>
      </c>
      <c r="AL36" s="38"/>
      <c r="AM36" s="214">
        <f>福利费明细!AX34</f>
        <v>0</v>
      </c>
      <c r="AN36" s="224"/>
      <c r="AO36" s="214">
        <f>福利费明细!BL34</f>
        <v>0</v>
      </c>
      <c r="AP36" s="224"/>
      <c r="AQ36" s="214">
        <f>福利费明细!CC34</f>
        <v>0</v>
      </c>
      <c r="AR36" s="38"/>
      <c r="AS36" s="38"/>
      <c r="AT36" s="38"/>
      <c r="AU36" s="214">
        <f>福利费明细!CQ34</f>
        <v>0</v>
      </c>
      <c r="AV36" s="38"/>
      <c r="AW36" s="214">
        <f>福利费明细!DE34</f>
        <v>0</v>
      </c>
      <c r="AX36" s="38"/>
      <c r="AY36" s="38"/>
      <c r="AZ36" s="38"/>
      <c r="BA36" s="38"/>
      <c r="BB36" s="38"/>
      <c r="BC36" s="30">
        <f t="shared" si="12"/>
        <v>0</v>
      </c>
      <c r="BD36" s="30">
        <f t="shared" si="5"/>
        <v>0</v>
      </c>
      <c r="BE36" s="36">
        <f t="shared" si="13"/>
        <v>0</v>
      </c>
      <c r="BF36" s="36">
        <f t="shared" si="6"/>
        <v>0</v>
      </c>
      <c r="BG36" s="36">
        <f t="shared" si="7"/>
        <v>0</v>
      </c>
      <c r="BH36" s="33">
        <f t="shared" si="14"/>
        <v>0</v>
      </c>
      <c r="BI36" s="506"/>
      <c r="BJ36" s="39"/>
    </row>
    <row r="37" spans="1:62" ht="17.25" customHeight="1">
      <c r="A37" s="27" t="str">
        <f t="shared" si="8"/>
        <v/>
      </c>
      <c r="B37" s="41"/>
      <c r="C37" s="41"/>
      <c r="D37" s="41"/>
      <c r="E37" s="41"/>
      <c r="F37" s="41"/>
      <c r="G37" s="175"/>
      <c r="H37" s="40"/>
      <c r="I37" s="30">
        <f t="shared" si="9"/>
        <v>0</v>
      </c>
      <c r="J37" s="103">
        <f t="shared" si="10"/>
        <v>0</v>
      </c>
      <c r="K37" s="29"/>
      <c r="L37" s="132"/>
      <c r="M37" s="120"/>
      <c r="N37" s="140">
        <f t="shared" si="16"/>
        <v>0</v>
      </c>
      <c r="O37" s="140">
        <f t="shared" si="16"/>
        <v>0</v>
      </c>
      <c r="P37" s="140">
        <f t="shared" si="16"/>
        <v>0</v>
      </c>
      <c r="Q37" s="140">
        <f t="shared" si="16"/>
        <v>0</v>
      </c>
      <c r="R37" s="140">
        <f t="shared" si="16"/>
        <v>0</v>
      </c>
      <c r="S37" s="140">
        <f t="shared" si="16"/>
        <v>0</v>
      </c>
      <c r="T37" s="140">
        <f t="shared" si="16"/>
        <v>0</v>
      </c>
      <c r="U37" s="140">
        <f t="shared" si="16"/>
        <v>0</v>
      </c>
      <c r="V37" s="140">
        <f t="shared" si="16"/>
        <v>0</v>
      </c>
      <c r="W37" s="140">
        <f t="shared" si="16"/>
        <v>0</v>
      </c>
      <c r="X37" s="140">
        <f t="shared" si="16"/>
        <v>0</v>
      </c>
      <c r="Y37" s="140">
        <f t="shared" si="16"/>
        <v>0</v>
      </c>
      <c r="Z37" s="140">
        <f t="shared" si="11"/>
        <v>0</v>
      </c>
      <c r="AA37" s="144"/>
      <c r="AB37" s="521">
        <f t="shared" si="2"/>
        <v>0</v>
      </c>
      <c r="AC37" s="522" t="str">
        <f>IF($B37="","",VLOOKUP($B37,社保费!$B$5:$Q$15,16,0))</f>
        <v/>
      </c>
      <c r="AD37" s="33">
        <f>福利费明细!S35</f>
        <v>0</v>
      </c>
      <c r="AE37" s="32"/>
      <c r="AF37" s="35"/>
      <c r="AG37" s="33">
        <f>福利费明细!AH35</f>
        <v>0</v>
      </c>
      <c r="AH37" s="36"/>
      <c r="AI37" s="37">
        <f t="shared" si="3"/>
        <v>0</v>
      </c>
      <c r="AJ37" s="36"/>
      <c r="AK37" s="37">
        <f t="shared" si="4"/>
        <v>0</v>
      </c>
      <c r="AL37" s="38"/>
      <c r="AM37" s="214">
        <f>福利费明细!AX35</f>
        <v>0</v>
      </c>
      <c r="AN37" s="224"/>
      <c r="AO37" s="214">
        <f>福利费明细!BL35</f>
        <v>0</v>
      </c>
      <c r="AP37" s="224"/>
      <c r="AQ37" s="214">
        <f>福利费明细!CC35</f>
        <v>0</v>
      </c>
      <c r="AR37" s="38"/>
      <c r="AS37" s="38"/>
      <c r="AT37" s="38"/>
      <c r="AU37" s="214">
        <f>福利费明细!CQ35</f>
        <v>0</v>
      </c>
      <c r="AV37" s="38"/>
      <c r="AW37" s="214">
        <f>福利费明细!DE35</f>
        <v>0</v>
      </c>
      <c r="AX37" s="38"/>
      <c r="AY37" s="38"/>
      <c r="AZ37" s="38"/>
      <c r="BA37" s="38"/>
      <c r="BB37" s="38"/>
      <c r="BC37" s="30">
        <f t="shared" si="12"/>
        <v>0</v>
      </c>
      <c r="BD37" s="30">
        <f t="shared" si="5"/>
        <v>0</v>
      </c>
      <c r="BE37" s="36">
        <f t="shared" si="13"/>
        <v>0</v>
      </c>
      <c r="BF37" s="36">
        <f t="shared" si="6"/>
        <v>0</v>
      </c>
      <c r="BG37" s="36">
        <f t="shared" si="7"/>
        <v>0</v>
      </c>
      <c r="BH37" s="33">
        <f t="shared" si="14"/>
        <v>0</v>
      </c>
      <c r="BI37" s="506"/>
      <c r="BJ37" s="39"/>
    </row>
    <row r="38" spans="1:62" ht="17.25" customHeight="1">
      <c r="A38" s="27" t="str">
        <f t="shared" si="8"/>
        <v/>
      </c>
      <c r="B38" s="41"/>
      <c r="C38" s="41"/>
      <c r="D38" s="41"/>
      <c r="E38" s="41"/>
      <c r="F38" s="41"/>
      <c r="G38" s="175"/>
      <c r="H38" s="40"/>
      <c r="I38" s="30">
        <f t="shared" si="9"/>
        <v>0</v>
      </c>
      <c r="J38" s="103">
        <f t="shared" si="10"/>
        <v>0</v>
      </c>
      <c r="K38" s="29"/>
      <c r="L38" s="132"/>
      <c r="M38" s="120"/>
      <c r="N38" s="140">
        <f t="shared" si="16"/>
        <v>0</v>
      </c>
      <c r="O38" s="140">
        <f t="shared" si="16"/>
        <v>0</v>
      </c>
      <c r="P38" s="140">
        <f t="shared" si="16"/>
        <v>0</v>
      </c>
      <c r="Q38" s="140">
        <f t="shared" si="16"/>
        <v>0</v>
      </c>
      <c r="R38" s="140">
        <f t="shared" si="16"/>
        <v>0</v>
      </c>
      <c r="S38" s="140">
        <f t="shared" si="16"/>
        <v>0</v>
      </c>
      <c r="T38" s="140">
        <f t="shared" si="16"/>
        <v>0</v>
      </c>
      <c r="U38" s="140">
        <f t="shared" si="16"/>
        <v>0</v>
      </c>
      <c r="V38" s="140">
        <f t="shared" si="16"/>
        <v>0</v>
      </c>
      <c r="W38" s="140">
        <f t="shared" si="16"/>
        <v>0</v>
      </c>
      <c r="X38" s="140">
        <f t="shared" si="16"/>
        <v>0</v>
      </c>
      <c r="Y38" s="140">
        <f t="shared" si="16"/>
        <v>0</v>
      </c>
      <c r="Z38" s="140">
        <f t="shared" si="11"/>
        <v>0</v>
      </c>
      <c r="AA38" s="144"/>
      <c r="AB38" s="521">
        <f t="shared" si="2"/>
        <v>0</v>
      </c>
      <c r="AC38" s="522" t="str">
        <f>IF($B38="","",VLOOKUP($B38,社保费!$B$5:$Q$15,16,0))</f>
        <v/>
      </c>
      <c r="AD38" s="33">
        <f>福利费明细!S36</f>
        <v>0</v>
      </c>
      <c r="AE38" s="32"/>
      <c r="AF38" s="35"/>
      <c r="AG38" s="33">
        <f>福利费明细!AH36</f>
        <v>0</v>
      </c>
      <c r="AH38" s="36"/>
      <c r="AI38" s="37">
        <f t="shared" si="3"/>
        <v>0</v>
      </c>
      <c r="AJ38" s="36"/>
      <c r="AK38" s="37">
        <f t="shared" si="4"/>
        <v>0</v>
      </c>
      <c r="AL38" s="38"/>
      <c r="AM38" s="214">
        <f>福利费明细!AX36</f>
        <v>0</v>
      </c>
      <c r="AN38" s="224"/>
      <c r="AO38" s="214">
        <f>福利费明细!BL36</f>
        <v>0</v>
      </c>
      <c r="AP38" s="224"/>
      <c r="AQ38" s="214">
        <f>福利费明细!CC36</f>
        <v>0</v>
      </c>
      <c r="AR38" s="38"/>
      <c r="AS38" s="38"/>
      <c r="AT38" s="38"/>
      <c r="AU38" s="214">
        <f>福利费明细!CQ36</f>
        <v>0</v>
      </c>
      <c r="AV38" s="1"/>
      <c r="AW38" s="214">
        <f>福利费明细!DE36</f>
        <v>0</v>
      </c>
      <c r="AX38" s="38"/>
      <c r="AY38" s="38"/>
      <c r="AZ38" s="38"/>
      <c r="BA38" s="38"/>
      <c r="BB38" s="38"/>
      <c r="BC38" s="30">
        <f t="shared" si="12"/>
        <v>0</v>
      </c>
      <c r="BD38" s="30">
        <f t="shared" si="5"/>
        <v>0</v>
      </c>
      <c r="BE38" s="36">
        <f t="shared" si="13"/>
        <v>0</v>
      </c>
      <c r="BF38" s="36">
        <f t="shared" si="6"/>
        <v>0</v>
      </c>
      <c r="BG38" s="36">
        <f t="shared" si="7"/>
        <v>0</v>
      </c>
      <c r="BH38" s="33">
        <f t="shared" si="14"/>
        <v>0</v>
      </c>
      <c r="BI38" s="506"/>
      <c r="BJ38" s="39"/>
    </row>
    <row r="39" spans="1:62" ht="17.25" customHeight="1">
      <c r="A39" s="27" t="str">
        <f t="shared" si="8"/>
        <v/>
      </c>
      <c r="B39" s="41"/>
      <c r="C39" s="41"/>
      <c r="D39" s="41"/>
      <c r="E39" s="41"/>
      <c r="F39" s="41"/>
      <c r="G39" s="175"/>
      <c r="H39" s="40"/>
      <c r="I39" s="30">
        <f t="shared" si="9"/>
        <v>0</v>
      </c>
      <c r="J39" s="103">
        <f t="shared" si="10"/>
        <v>0</v>
      </c>
      <c r="K39" s="29"/>
      <c r="L39" s="132"/>
      <c r="M39" s="120"/>
      <c r="N39" s="140">
        <f t="shared" si="16"/>
        <v>0</v>
      </c>
      <c r="O39" s="140">
        <f t="shared" si="16"/>
        <v>0</v>
      </c>
      <c r="P39" s="140">
        <f t="shared" si="16"/>
        <v>0</v>
      </c>
      <c r="Q39" s="140">
        <f t="shared" si="16"/>
        <v>0</v>
      </c>
      <c r="R39" s="140">
        <f t="shared" si="16"/>
        <v>0</v>
      </c>
      <c r="S39" s="140">
        <f t="shared" si="16"/>
        <v>0</v>
      </c>
      <c r="T39" s="140">
        <f t="shared" si="16"/>
        <v>0</v>
      </c>
      <c r="U39" s="140">
        <f t="shared" si="16"/>
        <v>0</v>
      </c>
      <c r="V39" s="140">
        <f t="shared" si="16"/>
        <v>0</v>
      </c>
      <c r="W39" s="140">
        <f t="shared" si="16"/>
        <v>0</v>
      </c>
      <c r="X39" s="140">
        <f t="shared" si="16"/>
        <v>0</v>
      </c>
      <c r="Y39" s="140">
        <f t="shared" si="16"/>
        <v>0</v>
      </c>
      <c r="Z39" s="140">
        <f t="shared" ref="Z39:Z70" si="17">SUM(N39:Y39)</f>
        <v>0</v>
      </c>
      <c r="AA39" s="144"/>
      <c r="AB39" s="521">
        <f t="shared" ref="AB39:AB70" si="18">H39</f>
        <v>0</v>
      </c>
      <c r="AC39" s="522" t="str">
        <f>IF($B39="","",VLOOKUP($B39,社保费!$B$5:$Q$15,16,0))</f>
        <v/>
      </c>
      <c r="AD39" s="33">
        <f>福利费明细!S37</f>
        <v>0</v>
      </c>
      <c r="AE39" s="32"/>
      <c r="AF39" s="35"/>
      <c r="AG39" s="33">
        <f>福利费明细!AH37</f>
        <v>0</v>
      </c>
      <c r="AH39" s="36"/>
      <c r="AI39" s="37">
        <f t="shared" ref="AI39:AI70" si="19">IF(ISNUMBER(AH39/AA39),AH39/AA39,0)</f>
        <v>0</v>
      </c>
      <c r="AJ39" s="36"/>
      <c r="AK39" s="37">
        <f t="shared" ref="AK39:AK70" si="20">IF(ISNUMBER(AJ39/AA39),AJ39/AA39,0)</f>
        <v>0</v>
      </c>
      <c r="AL39" s="1"/>
      <c r="AM39" s="214">
        <f>福利费明细!AX37</f>
        <v>0</v>
      </c>
      <c r="AN39" s="224"/>
      <c r="AO39" s="214">
        <f>福利费明细!BL37</f>
        <v>0</v>
      </c>
      <c r="AP39" s="224"/>
      <c r="AQ39" s="214">
        <f>福利费明细!CC37</f>
        <v>0</v>
      </c>
      <c r="AR39" s="38"/>
      <c r="AS39" s="1"/>
      <c r="AT39" s="1"/>
      <c r="AU39" s="214">
        <f>福利费明细!CQ37</f>
        <v>0</v>
      </c>
      <c r="AV39" s="1"/>
      <c r="AW39" s="214">
        <f>福利费明细!DE37</f>
        <v>0</v>
      </c>
      <c r="AX39" s="38"/>
      <c r="AY39" s="1"/>
      <c r="AZ39" s="1"/>
      <c r="BA39" s="38"/>
      <c r="BB39" s="38"/>
      <c r="BC39" s="30">
        <f t="shared" si="12"/>
        <v>0</v>
      </c>
      <c r="BD39" s="30">
        <f t="shared" ref="BD39:BD70" si="21">SUM(Z39,AA39,AD39,AG39,AH39,BC39)</f>
        <v>0</v>
      </c>
      <c r="BE39" s="36">
        <f t="shared" si="13"/>
        <v>0</v>
      </c>
      <c r="BF39" s="36">
        <f t="shared" si="6"/>
        <v>0</v>
      </c>
      <c r="BG39" s="36">
        <f t="shared" si="7"/>
        <v>0</v>
      </c>
      <c r="BH39" s="33">
        <f t="shared" si="14"/>
        <v>0</v>
      </c>
      <c r="BI39" s="506"/>
      <c r="BJ39" s="39"/>
    </row>
    <row r="40" spans="1:62" ht="17.25" customHeight="1">
      <c r="A40" s="27" t="str">
        <f t="shared" si="8"/>
        <v/>
      </c>
      <c r="B40" s="41"/>
      <c r="C40" s="41"/>
      <c r="D40" s="41"/>
      <c r="E40" s="41"/>
      <c r="F40" s="41"/>
      <c r="G40" s="175"/>
      <c r="H40" s="40"/>
      <c r="I40" s="30">
        <f t="shared" si="9"/>
        <v>0</v>
      </c>
      <c r="J40" s="103">
        <f t="shared" si="10"/>
        <v>0</v>
      </c>
      <c r="K40" s="29"/>
      <c r="L40" s="132"/>
      <c r="M40" s="120"/>
      <c r="N40" s="140">
        <f t="shared" si="16"/>
        <v>0</v>
      </c>
      <c r="O40" s="140">
        <f t="shared" si="16"/>
        <v>0</v>
      </c>
      <c r="P40" s="140">
        <f t="shared" si="16"/>
        <v>0</v>
      </c>
      <c r="Q40" s="140">
        <f t="shared" si="16"/>
        <v>0</v>
      </c>
      <c r="R40" s="140">
        <f t="shared" si="16"/>
        <v>0</v>
      </c>
      <c r="S40" s="140">
        <f t="shared" si="16"/>
        <v>0</v>
      </c>
      <c r="T40" s="140">
        <f t="shared" si="16"/>
        <v>0</v>
      </c>
      <c r="U40" s="140">
        <f t="shared" si="16"/>
        <v>0</v>
      </c>
      <c r="V40" s="140">
        <f t="shared" si="16"/>
        <v>0</v>
      </c>
      <c r="W40" s="140">
        <f t="shared" si="16"/>
        <v>0</v>
      </c>
      <c r="X40" s="140">
        <f t="shared" si="16"/>
        <v>0</v>
      </c>
      <c r="Y40" s="140">
        <f t="shared" si="16"/>
        <v>0</v>
      </c>
      <c r="Z40" s="140">
        <f t="shared" si="17"/>
        <v>0</v>
      </c>
      <c r="AA40" s="144"/>
      <c r="AB40" s="521">
        <f t="shared" si="18"/>
        <v>0</v>
      </c>
      <c r="AC40" s="522" t="str">
        <f>IF($B40="","",VLOOKUP($B40,社保费!$B$5:$Q$15,16,0))</f>
        <v/>
      </c>
      <c r="AD40" s="33">
        <f>福利费明细!S38</f>
        <v>0</v>
      </c>
      <c r="AE40" s="32"/>
      <c r="AF40" s="35"/>
      <c r="AG40" s="33">
        <f>福利费明细!AH38</f>
        <v>0</v>
      </c>
      <c r="AH40" s="36"/>
      <c r="AI40" s="37">
        <f t="shared" si="19"/>
        <v>0</v>
      </c>
      <c r="AJ40" s="36"/>
      <c r="AK40" s="37">
        <f t="shared" si="20"/>
        <v>0</v>
      </c>
      <c r="AL40" s="38"/>
      <c r="AM40" s="214">
        <f>福利费明细!AX38</f>
        <v>0</v>
      </c>
      <c r="AN40" s="224"/>
      <c r="AO40" s="214">
        <f>福利费明细!BL38</f>
        <v>0</v>
      </c>
      <c r="AP40" s="224"/>
      <c r="AQ40" s="214">
        <f>福利费明细!CC38</f>
        <v>0</v>
      </c>
      <c r="AR40" s="38"/>
      <c r="AS40" s="38"/>
      <c r="AT40" s="38"/>
      <c r="AU40" s="214">
        <f>福利费明细!CQ38</f>
        <v>0</v>
      </c>
      <c r="AV40" s="38"/>
      <c r="AW40" s="214">
        <f>福利费明细!DE38</f>
        <v>0</v>
      </c>
      <c r="AX40" s="38"/>
      <c r="AY40" s="38"/>
      <c r="AZ40" s="38"/>
      <c r="BA40" s="38"/>
      <c r="BB40" s="38"/>
      <c r="BC40" s="30">
        <f t="shared" si="12"/>
        <v>0</v>
      </c>
      <c r="BD40" s="30">
        <f t="shared" si="21"/>
        <v>0</v>
      </c>
      <c r="BE40" s="36">
        <f t="shared" si="13"/>
        <v>0</v>
      </c>
      <c r="BF40" s="36">
        <f t="shared" si="6"/>
        <v>0</v>
      </c>
      <c r="BG40" s="36">
        <f t="shared" si="7"/>
        <v>0</v>
      </c>
      <c r="BH40" s="33">
        <f t="shared" si="14"/>
        <v>0</v>
      </c>
      <c r="BI40" s="506"/>
      <c r="BJ40" s="39"/>
    </row>
    <row r="41" spans="1:62" ht="17.25" customHeight="1">
      <c r="A41" s="27" t="str">
        <f t="shared" si="8"/>
        <v/>
      </c>
      <c r="B41" s="41"/>
      <c r="C41" s="41"/>
      <c r="D41" s="41"/>
      <c r="E41" s="41"/>
      <c r="F41" s="41"/>
      <c r="G41" s="175"/>
      <c r="H41" s="40"/>
      <c r="I41" s="30">
        <f t="shared" si="9"/>
        <v>0</v>
      </c>
      <c r="J41" s="103">
        <f t="shared" si="10"/>
        <v>0</v>
      </c>
      <c r="K41" s="29"/>
      <c r="L41" s="132"/>
      <c r="M41" s="120"/>
      <c r="N41" s="140">
        <f t="shared" si="16"/>
        <v>0</v>
      </c>
      <c r="O41" s="140">
        <f t="shared" si="16"/>
        <v>0</v>
      </c>
      <c r="P41" s="140">
        <f t="shared" si="16"/>
        <v>0</v>
      </c>
      <c r="Q41" s="140">
        <f t="shared" si="16"/>
        <v>0</v>
      </c>
      <c r="R41" s="140">
        <f t="shared" si="16"/>
        <v>0</v>
      </c>
      <c r="S41" s="140">
        <f t="shared" si="16"/>
        <v>0</v>
      </c>
      <c r="T41" s="140">
        <f t="shared" si="16"/>
        <v>0</v>
      </c>
      <c r="U41" s="140">
        <f t="shared" si="16"/>
        <v>0</v>
      </c>
      <c r="V41" s="140">
        <f t="shared" si="16"/>
        <v>0</v>
      </c>
      <c r="W41" s="140">
        <f t="shared" si="16"/>
        <v>0</v>
      </c>
      <c r="X41" s="140">
        <f t="shared" si="16"/>
        <v>0</v>
      </c>
      <c r="Y41" s="140">
        <f t="shared" si="16"/>
        <v>0</v>
      </c>
      <c r="Z41" s="140">
        <f t="shared" si="17"/>
        <v>0</v>
      </c>
      <c r="AA41" s="144"/>
      <c r="AB41" s="521">
        <f t="shared" si="18"/>
        <v>0</v>
      </c>
      <c r="AC41" s="522" t="str">
        <f>IF($B41="","",VLOOKUP($B41,社保费!$B$5:$Q$15,16,0))</f>
        <v/>
      </c>
      <c r="AD41" s="33">
        <f>福利费明细!S39</f>
        <v>0</v>
      </c>
      <c r="AE41" s="32"/>
      <c r="AF41" s="35"/>
      <c r="AG41" s="33">
        <f>福利费明细!AH39</f>
        <v>0</v>
      </c>
      <c r="AH41" s="36"/>
      <c r="AI41" s="37">
        <f t="shared" si="19"/>
        <v>0</v>
      </c>
      <c r="AJ41" s="36"/>
      <c r="AK41" s="37">
        <f t="shared" si="20"/>
        <v>0</v>
      </c>
      <c r="AL41" s="38"/>
      <c r="AM41" s="214">
        <f>福利费明细!AX39</f>
        <v>0</v>
      </c>
      <c r="AN41" s="224"/>
      <c r="AO41" s="214">
        <f>福利费明细!BL39</f>
        <v>0</v>
      </c>
      <c r="AP41" s="224"/>
      <c r="AQ41" s="214">
        <f>福利费明细!CC39</f>
        <v>0</v>
      </c>
      <c r="AR41" s="38"/>
      <c r="AS41" s="38"/>
      <c r="AT41" s="38"/>
      <c r="AU41" s="214">
        <f>福利费明细!CQ39</f>
        <v>0</v>
      </c>
      <c r="AV41" s="38"/>
      <c r="AW41" s="214">
        <f>福利费明细!DE39</f>
        <v>0</v>
      </c>
      <c r="AX41" s="38"/>
      <c r="AY41" s="38"/>
      <c r="AZ41" s="38"/>
      <c r="BA41" s="38"/>
      <c r="BB41" s="38"/>
      <c r="BC41" s="30">
        <f t="shared" si="12"/>
        <v>0</v>
      </c>
      <c r="BD41" s="30">
        <f t="shared" si="21"/>
        <v>0</v>
      </c>
      <c r="BE41" s="36">
        <f t="shared" si="13"/>
        <v>0</v>
      </c>
      <c r="BF41" s="36">
        <f t="shared" si="6"/>
        <v>0</v>
      </c>
      <c r="BG41" s="36">
        <f t="shared" si="7"/>
        <v>0</v>
      </c>
      <c r="BH41" s="33">
        <f t="shared" si="14"/>
        <v>0</v>
      </c>
      <c r="BI41" s="506"/>
      <c r="BJ41" s="39"/>
    </row>
    <row r="42" spans="1:62" ht="17.25" customHeight="1">
      <c r="A42" s="27" t="str">
        <f t="shared" si="8"/>
        <v/>
      </c>
      <c r="B42" s="41"/>
      <c r="C42" s="41"/>
      <c r="D42" s="41"/>
      <c r="E42" s="41"/>
      <c r="F42" s="41"/>
      <c r="G42" s="175"/>
      <c r="H42" s="40"/>
      <c r="I42" s="30">
        <f t="shared" si="9"/>
        <v>0</v>
      </c>
      <c r="J42" s="103">
        <f t="shared" si="10"/>
        <v>0</v>
      </c>
      <c r="K42" s="29"/>
      <c r="L42" s="132"/>
      <c r="M42" s="120"/>
      <c r="N42" s="140">
        <f t="shared" si="16"/>
        <v>0</v>
      </c>
      <c r="O42" s="140">
        <f t="shared" si="16"/>
        <v>0</v>
      </c>
      <c r="P42" s="140">
        <f t="shared" si="16"/>
        <v>0</v>
      </c>
      <c r="Q42" s="140">
        <f t="shared" si="16"/>
        <v>0</v>
      </c>
      <c r="R42" s="140">
        <f t="shared" si="16"/>
        <v>0</v>
      </c>
      <c r="S42" s="140">
        <f t="shared" si="16"/>
        <v>0</v>
      </c>
      <c r="T42" s="140">
        <f t="shared" si="16"/>
        <v>0</v>
      </c>
      <c r="U42" s="140">
        <f t="shared" si="16"/>
        <v>0</v>
      </c>
      <c r="V42" s="140">
        <f t="shared" si="16"/>
        <v>0</v>
      </c>
      <c r="W42" s="140">
        <f t="shared" si="16"/>
        <v>0</v>
      </c>
      <c r="X42" s="140">
        <f t="shared" si="16"/>
        <v>0</v>
      </c>
      <c r="Y42" s="140">
        <f t="shared" si="16"/>
        <v>0</v>
      </c>
      <c r="Z42" s="140">
        <f t="shared" si="17"/>
        <v>0</v>
      </c>
      <c r="AA42" s="144"/>
      <c r="AB42" s="521">
        <f t="shared" si="18"/>
        <v>0</v>
      </c>
      <c r="AC42" s="522" t="str">
        <f>IF($B42="","",VLOOKUP($B42,社保费!$B$5:$Q$15,16,0))</f>
        <v/>
      </c>
      <c r="AD42" s="33">
        <f>福利费明细!S40</f>
        <v>0</v>
      </c>
      <c r="AE42" s="32"/>
      <c r="AF42" s="35"/>
      <c r="AG42" s="33">
        <f>福利费明细!AH40</f>
        <v>0</v>
      </c>
      <c r="AH42" s="36"/>
      <c r="AI42" s="37">
        <f t="shared" si="19"/>
        <v>0</v>
      </c>
      <c r="AJ42" s="36"/>
      <c r="AK42" s="37">
        <f t="shared" si="20"/>
        <v>0</v>
      </c>
      <c r="AL42" s="38"/>
      <c r="AM42" s="214">
        <f>福利费明细!AX40</f>
        <v>0</v>
      </c>
      <c r="AN42" s="224"/>
      <c r="AO42" s="214">
        <f>福利费明细!BL40</f>
        <v>0</v>
      </c>
      <c r="AP42" s="224"/>
      <c r="AQ42" s="214">
        <f>福利费明细!CC40</f>
        <v>0</v>
      </c>
      <c r="AR42" s="38"/>
      <c r="AS42" s="38"/>
      <c r="AT42" s="38"/>
      <c r="AU42" s="214">
        <f>福利费明细!CQ40</f>
        <v>0</v>
      </c>
      <c r="AV42" s="38"/>
      <c r="AW42" s="214">
        <f>福利费明细!DE40</f>
        <v>0</v>
      </c>
      <c r="AX42" s="38"/>
      <c r="AY42" s="38"/>
      <c r="AZ42" s="38"/>
      <c r="BA42" s="38"/>
      <c r="BB42" s="38"/>
      <c r="BC42" s="30">
        <f t="shared" si="12"/>
        <v>0</v>
      </c>
      <c r="BD42" s="30">
        <f t="shared" si="21"/>
        <v>0</v>
      </c>
      <c r="BE42" s="36">
        <f t="shared" si="13"/>
        <v>0</v>
      </c>
      <c r="BF42" s="36">
        <f t="shared" si="6"/>
        <v>0</v>
      </c>
      <c r="BG42" s="36">
        <f t="shared" si="7"/>
        <v>0</v>
      </c>
      <c r="BH42" s="33">
        <f t="shared" si="14"/>
        <v>0</v>
      </c>
      <c r="BI42" s="506"/>
      <c r="BJ42" s="39"/>
    </row>
    <row r="43" spans="1:62" ht="17.25" customHeight="1">
      <c r="A43" s="27" t="str">
        <f t="shared" si="8"/>
        <v/>
      </c>
      <c r="B43" s="41"/>
      <c r="C43" s="41"/>
      <c r="D43" s="41"/>
      <c r="E43" s="41"/>
      <c r="F43" s="41"/>
      <c r="G43" s="175"/>
      <c r="H43" s="40"/>
      <c r="I43" s="30">
        <f t="shared" si="9"/>
        <v>0</v>
      </c>
      <c r="J43" s="103">
        <f t="shared" si="10"/>
        <v>0</v>
      </c>
      <c r="K43" s="29"/>
      <c r="L43" s="132"/>
      <c r="M43" s="120"/>
      <c r="N43" s="140">
        <f t="shared" si="16"/>
        <v>0</v>
      </c>
      <c r="O43" s="140">
        <f t="shared" si="16"/>
        <v>0</v>
      </c>
      <c r="P43" s="140">
        <f t="shared" si="16"/>
        <v>0</v>
      </c>
      <c r="Q43" s="140">
        <f t="shared" si="16"/>
        <v>0</v>
      </c>
      <c r="R43" s="140">
        <f t="shared" si="16"/>
        <v>0</v>
      </c>
      <c r="S43" s="140">
        <f t="shared" si="16"/>
        <v>0</v>
      </c>
      <c r="T43" s="140">
        <f t="shared" si="16"/>
        <v>0</v>
      </c>
      <c r="U43" s="140">
        <f t="shared" si="16"/>
        <v>0</v>
      </c>
      <c r="V43" s="140">
        <f t="shared" si="16"/>
        <v>0</v>
      </c>
      <c r="W43" s="140">
        <f t="shared" si="16"/>
        <v>0</v>
      </c>
      <c r="X43" s="140">
        <f t="shared" si="16"/>
        <v>0</v>
      </c>
      <c r="Y43" s="140">
        <f t="shared" si="16"/>
        <v>0</v>
      </c>
      <c r="Z43" s="140">
        <f t="shared" si="17"/>
        <v>0</v>
      </c>
      <c r="AA43" s="144"/>
      <c r="AB43" s="521">
        <f t="shared" si="18"/>
        <v>0</v>
      </c>
      <c r="AC43" s="522" t="str">
        <f>IF($B43="","",VLOOKUP($B43,社保费!$B$5:$Q$15,16,0))</f>
        <v/>
      </c>
      <c r="AD43" s="33">
        <f>福利费明细!S41</f>
        <v>0</v>
      </c>
      <c r="AE43" s="32"/>
      <c r="AF43" s="35"/>
      <c r="AG43" s="33">
        <f>福利费明细!AH41</f>
        <v>0</v>
      </c>
      <c r="AH43" s="36"/>
      <c r="AI43" s="37">
        <f t="shared" si="19"/>
        <v>0</v>
      </c>
      <c r="AJ43" s="36"/>
      <c r="AK43" s="37">
        <f t="shared" si="20"/>
        <v>0</v>
      </c>
      <c r="AL43" s="38"/>
      <c r="AM43" s="214">
        <f>福利费明细!AX41</f>
        <v>0</v>
      </c>
      <c r="AN43" s="224"/>
      <c r="AO43" s="214">
        <f>福利费明细!BL41</f>
        <v>0</v>
      </c>
      <c r="AP43" s="224"/>
      <c r="AQ43" s="214">
        <f>福利费明细!CC41</f>
        <v>0</v>
      </c>
      <c r="AR43" s="38"/>
      <c r="AS43" s="38"/>
      <c r="AT43" s="38"/>
      <c r="AU43" s="214">
        <f>福利费明细!CQ41</f>
        <v>0</v>
      </c>
      <c r="AV43" s="38"/>
      <c r="AW43" s="214">
        <f>福利费明细!DE41</f>
        <v>0</v>
      </c>
      <c r="AX43" s="38"/>
      <c r="AY43" s="38"/>
      <c r="AZ43" s="38"/>
      <c r="BA43" s="38"/>
      <c r="BB43" s="38"/>
      <c r="BC43" s="30">
        <f t="shared" si="12"/>
        <v>0</v>
      </c>
      <c r="BD43" s="30">
        <f t="shared" si="21"/>
        <v>0</v>
      </c>
      <c r="BE43" s="36">
        <f t="shared" si="13"/>
        <v>0</v>
      </c>
      <c r="BF43" s="36">
        <f t="shared" si="6"/>
        <v>0</v>
      </c>
      <c r="BG43" s="36">
        <f t="shared" si="7"/>
        <v>0</v>
      </c>
      <c r="BH43" s="33">
        <f t="shared" si="14"/>
        <v>0</v>
      </c>
      <c r="BI43" s="506"/>
      <c r="BJ43" s="39"/>
    </row>
    <row r="44" spans="1:62" ht="17.25" customHeight="1">
      <c r="A44" s="27" t="str">
        <f t="shared" si="8"/>
        <v/>
      </c>
      <c r="B44" s="41"/>
      <c r="C44" s="41"/>
      <c r="D44" s="41"/>
      <c r="E44" s="41"/>
      <c r="F44" s="41"/>
      <c r="G44" s="175"/>
      <c r="H44" s="40"/>
      <c r="I44" s="30">
        <f t="shared" si="9"/>
        <v>0</v>
      </c>
      <c r="J44" s="103">
        <f t="shared" si="10"/>
        <v>0</v>
      </c>
      <c r="K44" s="29"/>
      <c r="L44" s="132"/>
      <c r="M44" s="120"/>
      <c r="N44" s="140">
        <f t="shared" si="16"/>
        <v>0</v>
      </c>
      <c r="O44" s="140">
        <f t="shared" si="16"/>
        <v>0</v>
      </c>
      <c r="P44" s="140">
        <f t="shared" si="16"/>
        <v>0</v>
      </c>
      <c r="Q44" s="140">
        <f t="shared" ref="Q44:Y72" si="22">IF($L44&lt;=Q$6,SUM($H44*(1+$M44),$H44*(1+$M44)*30%*50%,$K44),SUM($H44,$J44,$K44))</f>
        <v>0</v>
      </c>
      <c r="R44" s="140">
        <f t="shared" si="22"/>
        <v>0</v>
      </c>
      <c r="S44" s="140">
        <f t="shared" si="22"/>
        <v>0</v>
      </c>
      <c r="T44" s="140">
        <f t="shared" si="22"/>
        <v>0</v>
      </c>
      <c r="U44" s="140">
        <f t="shared" si="22"/>
        <v>0</v>
      </c>
      <c r="V44" s="140">
        <f t="shared" si="22"/>
        <v>0</v>
      </c>
      <c r="W44" s="140">
        <f t="shared" si="22"/>
        <v>0</v>
      </c>
      <c r="X44" s="140">
        <f t="shared" si="22"/>
        <v>0</v>
      </c>
      <c r="Y44" s="140">
        <f t="shared" si="22"/>
        <v>0</v>
      </c>
      <c r="Z44" s="140">
        <f t="shared" si="17"/>
        <v>0</v>
      </c>
      <c r="AA44" s="144"/>
      <c r="AB44" s="521">
        <f t="shared" si="18"/>
        <v>0</v>
      </c>
      <c r="AC44" s="522" t="str">
        <f>IF($B44="","",VLOOKUP($B44,社保费!$B$5:$Q$15,16,0))</f>
        <v/>
      </c>
      <c r="AD44" s="33">
        <f>福利费明细!S42</f>
        <v>0</v>
      </c>
      <c r="AE44" s="32"/>
      <c r="AF44" s="35"/>
      <c r="AG44" s="33">
        <f>福利费明细!AH42</f>
        <v>0</v>
      </c>
      <c r="AH44" s="36"/>
      <c r="AI44" s="37">
        <f t="shared" si="19"/>
        <v>0</v>
      </c>
      <c r="AJ44" s="36"/>
      <c r="AK44" s="37">
        <f t="shared" si="20"/>
        <v>0</v>
      </c>
      <c r="AL44" s="38"/>
      <c r="AM44" s="214">
        <f>福利费明细!AX42</f>
        <v>0</v>
      </c>
      <c r="AN44" s="224"/>
      <c r="AO44" s="214">
        <f>福利费明细!BL42</f>
        <v>0</v>
      </c>
      <c r="AP44" s="224"/>
      <c r="AQ44" s="214">
        <f>福利费明细!CC42</f>
        <v>0</v>
      </c>
      <c r="AR44" s="38"/>
      <c r="AS44" s="38"/>
      <c r="AT44" s="38"/>
      <c r="AU44" s="214">
        <f>福利费明细!CQ42</f>
        <v>0</v>
      </c>
      <c r="AV44" s="38"/>
      <c r="AW44" s="214">
        <f>福利费明细!DE42</f>
        <v>0</v>
      </c>
      <c r="AX44" s="38"/>
      <c r="AY44" s="38"/>
      <c r="AZ44" s="38"/>
      <c r="BA44" s="38"/>
      <c r="BB44" s="38"/>
      <c r="BC44" s="30">
        <f t="shared" si="12"/>
        <v>0</v>
      </c>
      <c r="BD44" s="30">
        <f t="shared" si="21"/>
        <v>0</v>
      </c>
      <c r="BE44" s="36">
        <f t="shared" si="13"/>
        <v>0</v>
      </c>
      <c r="BF44" s="36">
        <f t="shared" si="6"/>
        <v>0</v>
      </c>
      <c r="BG44" s="36">
        <f t="shared" si="7"/>
        <v>0</v>
      </c>
      <c r="BH44" s="33">
        <f t="shared" si="14"/>
        <v>0</v>
      </c>
      <c r="BI44" s="506"/>
      <c r="BJ44" s="39"/>
    </row>
    <row r="45" spans="1:62" ht="17.25" customHeight="1">
      <c r="A45" s="27" t="str">
        <f t="shared" si="8"/>
        <v/>
      </c>
      <c r="B45" s="41"/>
      <c r="C45" s="41"/>
      <c r="D45" s="41"/>
      <c r="E45" s="41"/>
      <c r="F45" s="41"/>
      <c r="G45" s="175"/>
      <c r="H45" s="40"/>
      <c r="I45" s="30">
        <f t="shared" si="9"/>
        <v>0</v>
      </c>
      <c r="J45" s="103">
        <f t="shared" si="10"/>
        <v>0</v>
      </c>
      <c r="K45" s="29"/>
      <c r="L45" s="132"/>
      <c r="M45" s="120"/>
      <c r="N45" s="140">
        <f t="shared" ref="N45:P108" si="23">IF($L45&lt;=N$6,SUM($H45*(1+$M45),$H45*(1+$M45)*30%*50%,$K45),SUM($H45,$J45,$K45))</f>
        <v>0</v>
      </c>
      <c r="O45" s="140">
        <f t="shared" si="23"/>
        <v>0</v>
      </c>
      <c r="P45" s="140">
        <f t="shared" si="23"/>
        <v>0</v>
      </c>
      <c r="Q45" s="140">
        <f t="shared" si="22"/>
        <v>0</v>
      </c>
      <c r="R45" s="140">
        <f t="shared" si="22"/>
        <v>0</v>
      </c>
      <c r="S45" s="140">
        <f t="shared" si="22"/>
        <v>0</v>
      </c>
      <c r="T45" s="140">
        <f t="shared" si="22"/>
        <v>0</v>
      </c>
      <c r="U45" s="140">
        <f t="shared" si="22"/>
        <v>0</v>
      </c>
      <c r="V45" s="140">
        <f t="shared" si="22"/>
        <v>0</v>
      </c>
      <c r="W45" s="140">
        <f t="shared" si="22"/>
        <v>0</v>
      </c>
      <c r="X45" s="140">
        <f t="shared" si="22"/>
        <v>0</v>
      </c>
      <c r="Y45" s="140">
        <f t="shared" si="22"/>
        <v>0</v>
      </c>
      <c r="Z45" s="140">
        <f t="shared" si="17"/>
        <v>0</v>
      </c>
      <c r="AA45" s="144"/>
      <c r="AB45" s="521">
        <f t="shared" si="18"/>
        <v>0</v>
      </c>
      <c r="AC45" s="522" t="str">
        <f>IF($B45="","",VLOOKUP($B45,社保费!$B$5:$Q$15,16,0))</f>
        <v/>
      </c>
      <c r="AD45" s="33">
        <f>福利费明细!S43</f>
        <v>0</v>
      </c>
      <c r="AE45" s="32"/>
      <c r="AF45" s="35"/>
      <c r="AG45" s="33">
        <f>福利费明细!AH43</f>
        <v>0</v>
      </c>
      <c r="AH45" s="36"/>
      <c r="AI45" s="37">
        <f t="shared" si="19"/>
        <v>0</v>
      </c>
      <c r="AJ45" s="36"/>
      <c r="AK45" s="37">
        <f t="shared" si="20"/>
        <v>0</v>
      </c>
      <c r="AL45" s="38"/>
      <c r="AM45" s="214">
        <f>福利费明细!AX43</f>
        <v>0</v>
      </c>
      <c r="AN45" s="224"/>
      <c r="AO45" s="214">
        <f>福利费明细!BL43</f>
        <v>0</v>
      </c>
      <c r="AP45" s="224"/>
      <c r="AQ45" s="214">
        <f>福利费明细!CC43</f>
        <v>0</v>
      </c>
      <c r="AR45" s="38"/>
      <c r="AS45" s="38"/>
      <c r="AT45" s="38"/>
      <c r="AU45" s="214">
        <f>福利费明细!CQ43</f>
        <v>0</v>
      </c>
      <c r="AV45" s="38"/>
      <c r="AW45" s="214">
        <f>福利费明细!DE43</f>
        <v>0</v>
      </c>
      <c r="AX45" s="38"/>
      <c r="AY45" s="38"/>
      <c r="AZ45" s="38"/>
      <c r="BA45" s="38"/>
      <c r="BB45" s="38"/>
      <c r="BC45" s="30">
        <f t="shared" si="12"/>
        <v>0</v>
      </c>
      <c r="BD45" s="30">
        <f t="shared" si="21"/>
        <v>0</v>
      </c>
      <c r="BE45" s="36">
        <f t="shared" si="13"/>
        <v>0</v>
      </c>
      <c r="BF45" s="36">
        <f t="shared" si="6"/>
        <v>0</v>
      </c>
      <c r="BG45" s="36">
        <f t="shared" si="7"/>
        <v>0</v>
      </c>
      <c r="BH45" s="33">
        <f t="shared" si="14"/>
        <v>0</v>
      </c>
      <c r="BI45" s="506"/>
      <c r="BJ45" s="39"/>
    </row>
    <row r="46" spans="1:62" ht="17.25" customHeight="1">
      <c r="A46" s="27" t="str">
        <f t="shared" si="8"/>
        <v/>
      </c>
      <c r="B46" s="41"/>
      <c r="C46" s="41"/>
      <c r="D46" s="41"/>
      <c r="E46" s="41"/>
      <c r="F46" s="41"/>
      <c r="G46" s="175"/>
      <c r="H46" s="40"/>
      <c r="I46" s="30">
        <f t="shared" si="9"/>
        <v>0</v>
      </c>
      <c r="J46" s="103">
        <f t="shared" si="10"/>
        <v>0</v>
      </c>
      <c r="K46" s="29"/>
      <c r="L46" s="132"/>
      <c r="M46" s="120"/>
      <c r="N46" s="140">
        <f t="shared" si="23"/>
        <v>0</v>
      </c>
      <c r="O46" s="140">
        <f t="shared" si="23"/>
        <v>0</v>
      </c>
      <c r="P46" s="140">
        <f t="shared" si="23"/>
        <v>0</v>
      </c>
      <c r="Q46" s="140">
        <f t="shared" si="22"/>
        <v>0</v>
      </c>
      <c r="R46" s="140">
        <f t="shared" si="22"/>
        <v>0</v>
      </c>
      <c r="S46" s="140">
        <f t="shared" si="22"/>
        <v>0</v>
      </c>
      <c r="T46" s="140">
        <f t="shared" si="22"/>
        <v>0</v>
      </c>
      <c r="U46" s="140">
        <f t="shared" si="22"/>
        <v>0</v>
      </c>
      <c r="V46" s="140">
        <f t="shared" si="22"/>
        <v>0</v>
      </c>
      <c r="W46" s="140">
        <f t="shared" si="22"/>
        <v>0</v>
      </c>
      <c r="X46" s="140">
        <f t="shared" si="22"/>
        <v>0</v>
      </c>
      <c r="Y46" s="140">
        <f t="shared" si="22"/>
        <v>0</v>
      </c>
      <c r="Z46" s="140">
        <f t="shared" si="17"/>
        <v>0</v>
      </c>
      <c r="AA46" s="144"/>
      <c r="AB46" s="521">
        <f t="shared" si="18"/>
        <v>0</v>
      </c>
      <c r="AC46" s="522" t="str">
        <f>IF($B46="","",VLOOKUP($B46,社保费!$B$5:$Q$15,16,0))</f>
        <v/>
      </c>
      <c r="AD46" s="33">
        <f>福利费明细!S44</f>
        <v>0</v>
      </c>
      <c r="AE46" s="32"/>
      <c r="AF46" s="35"/>
      <c r="AG46" s="33">
        <f>福利费明细!AH44</f>
        <v>0</v>
      </c>
      <c r="AH46" s="36"/>
      <c r="AI46" s="37">
        <f t="shared" si="19"/>
        <v>0</v>
      </c>
      <c r="AJ46" s="36"/>
      <c r="AK46" s="37">
        <f t="shared" si="20"/>
        <v>0</v>
      </c>
      <c r="AL46" s="38"/>
      <c r="AM46" s="214">
        <f>福利费明细!AX44</f>
        <v>0</v>
      </c>
      <c r="AN46" s="224"/>
      <c r="AO46" s="214">
        <f>福利费明细!BL44</f>
        <v>0</v>
      </c>
      <c r="AP46" s="224"/>
      <c r="AQ46" s="214">
        <f>福利费明细!CC44</f>
        <v>0</v>
      </c>
      <c r="AR46" s="38"/>
      <c r="AS46" s="38"/>
      <c r="AT46" s="38"/>
      <c r="AU46" s="214">
        <f>福利费明细!CQ44</f>
        <v>0</v>
      </c>
      <c r="AV46" s="38"/>
      <c r="AW46" s="214">
        <f>福利费明细!DE44</f>
        <v>0</v>
      </c>
      <c r="AX46" s="38"/>
      <c r="AY46" s="38"/>
      <c r="AZ46" s="38"/>
      <c r="BA46" s="38"/>
      <c r="BB46" s="38"/>
      <c r="BC46" s="30">
        <f t="shared" si="12"/>
        <v>0</v>
      </c>
      <c r="BD46" s="30">
        <f t="shared" si="21"/>
        <v>0</v>
      </c>
      <c r="BE46" s="36">
        <f t="shared" si="13"/>
        <v>0</v>
      </c>
      <c r="BF46" s="36">
        <f t="shared" si="6"/>
        <v>0</v>
      </c>
      <c r="BG46" s="36">
        <f t="shared" si="7"/>
        <v>0</v>
      </c>
      <c r="BH46" s="33">
        <f t="shared" si="14"/>
        <v>0</v>
      </c>
      <c r="BI46" s="506"/>
      <c r="BJ46" s="39"/>
    </row>
    <row r="47" spans="1:62" ht="17.25" customHeight="1">
      <c r="A47" s="27" t="str">
        <f t="shared" si="8"/>
        <v/>
      </c>
      <c r="B47" s="41"/>
      <c r="C47" s="41"/>
      <c r="D47" s="41"/>
      <c r="E47" s="41"/>
      <c r="F47" s="41"/>
      <c r="G47" s="175"/>
      <c r="H47" s="40"/>
      <c r="I47" s="30">
        <f t="shared" si="9"/>
        <v>0</v>
      </c>
      <c r="J47" s="103">
        <f t="shared" si="10"/>
        <v>0</v>
      </c>
      <c r="K47" s="29"/>
      <c r="L47" s="132"/>
      <c r="M47" s="120"/>
      <c r="N47" s="140">
        <f t="shared" si="23"/>
        <v>0</v>
      </c>
      <c r="O47" s="140">
        <f t="shared" si="23"/>
        <v>0</v>
      </c>
      <c r="P47" s="140">
        <f t="shared" si="23"/>
        <v>0</v>
      </c>
      <c r="Q47" s="140">
        <f t="shared" si="22"/>
        <v>0</v>
      </c>
      <c r="R47" s="140">
        <f t="shared" si="22"/>
        <v>0</v>
      </c>
      <c r="S47" s="140">
        <f t="shared" si="22"/>
        <v>0</v>
      </c>
      <c r="T47" s="140">
        <f t="shared" si="22"/>
        <v>0</v>
      </c>
      <c r="U47" s="140">
        <f t="shared" si="22"/>
        <v>0</v>
      </c>
      <c r="V47" s="140">
        <f t="shared" si="22"/>
        <v>0</v>
      </c>
      <c r="W47" s="140">
        <f t="shared" si="22"/>
        <v>0</v>
      </c>
      <c r="X47" s="140">
        <f t="shared" si="22"/>
        <v>0</v>
      </c>
      <c r="Y47" s="140">
        <f t="shared" si="22"/>
        <v>0</v>
      </c>
      <c r="Z47" s="140">
        <f t="shared" si="17"/>
        <v>0</v>
      </c>
      <c r="AA47" s="144"/>
      <c r="AB47" s="521">
        <f t="shared" si="18"/>
        <v>0</v>
      </c>
      <c r="AC47" s="522" t="str">
        <f>IF($B47="","",VLOOKUP($B47,社保费!$B$5:$Q$15,16,0))</f>
        <v/>
      </c>
      <c r="AD47" s="33">
        <f>福利费明细!S45</f>
        <v>0</v>
      </c>
      <c r="AE47" s="32"/>
      <c r="AF47" s="35"/>
      <c r="AG47" s="33">
        <f>福利费明细!AH45</f>
        <v>0</v>
      </c>
      <c r="AH47" s="36"/>
      <c r="AI47" s="37">
        <f t="shared" si="19"/>
        <v>0</v>
      </c>
      <c r="AJ47" s="36"/>
      <c r="AK47" s="37">
        <f t="shared" si="20"/>
        <v>0</v>
      </c>
      <c r="AL47" s="38"/>
      <c r="AM47" s="214">
        <f>福利费明细!AX45</f>
        <v>0</v>
      </c>
      <c r="AN47" s="224"/>
      <c r="AO47" s="214">
        <f>福利费明细!BL45</f>
        <v>0</v>
      </c>
      <c r="AP47" s="224"/>
      <c r="AQ47" s="214">
        <f>福利费明细!CC45</f>
        <v>0</v>
      </c>
      <c r="AR47" s="38"/>
      <c r="AS47" s="38"/>
      <c r="AT47" s="38"/>
      <c r="AU47" s="214">
        <f>福利费明细!CQ45</f>
        <v>0</v>
      </c>
      <c r="AV47" s="38"/>
      <c r="AW47" s="214">
        <f>福利费明细!DE45</f>
        <v>0</v>
      </c>
      <c r="AX47" s="38"/>
      <c r="AY47" s="38"/>
      <c r="AZ47" s="38"/>
      <c r="BA47" s="38"/>
      <c r="BB47" s="38"/>
      <c r="BC47" s="30">
        <f t="shared" si="12"/>
        <v>0</v>
      </c>
      <c r="BD47" s="30">
        <f t="shared" si="21"/>
        <v>0</v>
      </c>
      <c r="BE47" s="36">
        <f t="shared" si="13"/>
        <v>0</v>
      </c>
      <c r="BF47" s="36">
        <f t="shared" si="6"/>
        <v>0</v>
      </c>
      <c r="BG47" s="36">
        <f t="shared" si="7"/>
        <v>0</v>
      </c>
      <c r="BH47" s="33">
        <f t="shared" si="14"/>
        <v>0</v>
      </c>
      <c r="BI47" s="506"/>
      <c r="BJ47" s="39"/>
    </row>
    <row r="48" spans="1:62" ht="17.25" customHeight="1">
      <c r="A48" s="27" t="str">
        <f t="shared" si="8"/>
        <v/>
      </c>
      <c r="B48" s="41"/>
      <c r="C48" s="41"/>
      <c r="D48" s="41"/>
      <c r="E48" s="41"/>
      <c r="F48" s="41"/>
      <c r="G48" s="175"/>
      <c r="H48" s="40"/>
      <c r="I48" s="30">
        <f t="shared" si="9"/>
        <v>0</v>
      </c>
      <c r="J48" s="103">
        <f t="shared" si="10"/>
        <v>0</v>
      </c>
      <c r="K48" s="29"/>
      <c r="L48" s="132"/>
      <c r="M48" s="120"/>
      <c r="N48" s="140">
        <f t="shared" si="23"/>
        <v>0</v>
      </c>
      <c r="O48" s="140">
        <f t="shared" si="23"/>
        <v>0</v>
      </c>
      <c r="P48" s="140">
        <f t="shared" si="23"/>
        <v>0</v>
      </c>
      <c r="Q48" s="140">
        <f t="shared" si="22"/>
        <v>0</v>
      </c>
      <c r="R48" s="140">
        <f t="shared" si="22"/>
        <v>0</v>
      </c>
      <c r="S48" s="140">
        <f t="shared" si="22"/>
        <v>0</v>
      </c>
      <c r="T48" s="140">
        <f t="shared" si="22"/>
        <v>0</v>
      </c>
      <c r="U48" s="140">
        <f t="shared" si="22"/>
        <v>0</v>
      </c>
      <c r="V48" s="140">
        <f t="shared" si="22"/>
        <v>0</v>
      </c>
      <c r="W48" s="140">
        <f t="shared" si="22"/>
        <v>0</v>
      </c>
      <c r="X48" s="140">
        <f t="shared" si="22"/>
        <v>0</v>
      </c>
      <c r="Y48" s="140">
        <f t="shared" si="22"/>
        <v>0</v>
      </c>
      <c r="Z48" s="140">
        <f t="shared" si="17"/>
        <v>0</v>
      </c>
      <c r="AA48" s="144"/>
      <c r="AB48" s="521">
        <f t="shared" si="18"/>
        <v>0</v>
      </c>
      <c r="AC48" s="522" t="str">
        <f>IF($B48="","",VLOOKUP($B48,社保费!$B$5:$Q$15,16,0))</f>
        <v/>
      </c>
      <c r="AD48" s="33">
        <f>福利费明细!S46</f>
        <v>0</v>
      </c>
      <c r="AE48" s="32"/>
      <c r="AF48" s="35"/>
      <c r="AG48" s="33">
        <f>福利费明细!AH46</f>
        <v>0</v>
      </c>
      <c r="AH48" s="36"/>
      <c r="AI48" s="37">
        <f t="shared" si="19"/>
        <v>0</v>
      </c>
      <c r="AJ48" s="36"/>
      <c r="AK48" s="37">
        <f t="shared" si="20"/>
        <v>0</v>
      </c>
      <c r="AL48" s="38"/>
      <c r="AM48" s="214">
        <f>福利费明细!AX46</f>
        <v>0</v>
      </c>
      <c r="AN48" s="224"/>
      <c r="AO48" s="214">
        <f>福利费明细!BL46</f>
        <v>0</v>
      </c>
      <c r="AP48" s="224"/>
      <c r="AQ48" s="214">
        <f>福利费明细!CC46</f>
        <v>0</v>
      </c>
      <c r="AR48" s="38"/>
      <c r="AS48" s="38"/>
      <c r="AT48" s="38"/>
      <c r="AU48" s="214">
        <f>福利费明细!CQ46</f>
        <v>0</v>
      </c>
      <c r="AV48" s="38"/>
      <c r="AW48" s="214">
        <f>福利费明细!DE46</f>
        <v>0</v>
      </c>
      <c r="AX48" s="38"/>
      <c r="AY48" s="38"/>
      <c r="AZ48" s="38"/>
      <c r="BA48" s="38"/>
      <c r="BB48" s="38"/>
      <c r="BC48" s="30">
        <f t="shared" si="12"/>
        <v>0</v>
      </c>
      <c r="BD48" s="30">
        <f t="shared" si="21"/>
        <v>0</v>
      </c>
      <c r="BE48" s="36">
        <f t="shared" si="13"/>
        <v>0</v>
      </c>
      <c r="BF48" s="36">
        <f t="shared" si="6"/>
        <v>0</v>
      </c>
      <c r="BG48" s="36">
        <f t="shared" si="7"/>
        <v>0</v>
      </c>
      <c r="BH48" s="33">
        <f t="shared" si="14"/>
        <v>0</v>
      </c>
      <c r="BI48" s="506"/>
      <c r="BJ48" s="39"/>
    </row>
    <row r="49" spans="1:62" ht="17.25" customHeight="1">
      <c r="A49" s="27" t="str">
        <f t="shared" si="8"/>
        <v/>
      </c>
      <c r="B49" s="41"/>
      <c r="C49" s="41"/>
      <c r="D49" s="41"/>
      <c r="E49" s="41"/>
      <c r="F49" s="41"/>
      <c r="G49" s="175"/>
      <c r="H49" s="40"/>
      <c r="I49" s="30">
        <f t="shared" si="9"/>
        <v>0</v>
      </c>
      <c r="J49" s="103">
        <f t="shared" si="10"/>
        <v>0</v>
      </c>
      <c r="K49" s="29"/>
      <c r="L49" s="132"/>
      <c r="M49" s="120"/>
      <c r="N49" s="140">
        <f t="shared" si="23"/>
        <v>0</v>
      </c>
      <c r="O49" s="140">
        <f t="shared" si="23"/>
        <v>0</v>
      </c>
      <c r="P49" s="140">
        <f t="shared" si="23"/>
        <v>0</v>
      </c>
      <c r="Q49" s="140">
        <f t="shared" si="22"/>
        <v>0</v>
      </c>
      <c r="R49" s="140">
        <f t="shared" si="22"/>
        <v>0</v>
      </c>
      <c r="S49" s="140">
        <f t="shared" si="22"/>
        <v>0</v>
      </c>
      <c r="T49" s="140">
        <f t="shared" si="22"/>
        <v>0</v>
      </c>
      <c r="U49" s="140">
        <f t="shared" si="22"/>
        <v>0</v>
      </c>
      <c r="V49" s="140">
        <f t="shared" si="22"/>
        <v>0</v>
      </c>
      <c r="W49" s="140">
        <f t="shared" si="22"/>
        <v>0</v>
      </c>
      <c r="X49" s="140">
        <f t="shared" si="22"/>
        <v>0</v>
      </c>
      <c r="Y49" s="140">
        <f t="shared" si="22"/>
        <v>0</v>
      </c>
      <c r="Z49" s="140">
        <f t="shared" si="17"/>
        <v>0</v>
      </c>
      <c r="AA49" s="144"/>
      <c r="AB49" s="521">
        <f t="shared" si="18"/>
        <v>0</v>
      </c>
      <c r="AC49" s="522" t="str">
        <f>IF($B49="","",VLOOKUP($B49,社保费!$B$5:$Q$15,16,0))</f>
        <v/>
      </c>
      <c r="AD49" s="33">
        <f>福利费明细!S47</f>
        <v>0</v>
      </c>
      <c r="AE49" s="32"/>
      <c r="AF49" s="35"/>
      <c r="AG49" s="33">
        <f>福利费明细!AH47</f>
        <v>0</v>
      </c>
      <c r="AH49" s="36"/>
      <c r="AI49" s="37">
        <f t="shared" si="19"/>
        <v>0</v>
      </c>
      <c r="AJ49" s="36"/>
      <c r="AK49" s="37">
        <f t="shared" si="20"/>
        <v>0</v>
      </c>
      <c r="AL49" s="38"/>
      <c r="AM49" s="214">
        <f>福利费明细!AX47</f>
        <v>0</v>
      </c>
      <c r="AN49" s="224"/>
      <c r="AO49" s="214">
        <f>福利费明细!BL47</f>
        <v>0</v>
      </c>
      <c r="AP49" s="224"/>
      <c r="AQ49" s="214">
        <f>福利费明细!CC47</f>
        <v>0</v>
      </c>
      <c r="AR49" s="38"/>
      <c r="AS49" s="38"/>
      <c r="AT49" s="38"/>
      <c r="AU49" s="214">
        <f>福利费明细!CQ47</f>
        <v>0</v>
      </c>
      <c r="AV49" s="38"/>
      <c r="AW49" s="214">
        <f>福利费明细!DE47</f>
        <v>0</v>
      </c>
      <c r="AX49" s="38"/>
      <c r="AY49" s="38"/>
      <c r="AZ49" s="38"/>
      <c r="BA49" s="38"/>
      <c r="BB49" s="38"/>
      <c r="BC49" s="30">
        <f t="shared" si="12"/>
        <v>0</v>
      </c>
      <c r="BD49" s="30">
        <f t="shared" si="21"/>
        <v>0</v>
      </c>
      <c r="BE49" s="36">
        <f t="shared" si="13"/>
        <v>0</v>
      </c>
      <c r="BF49" s="36">
        <f t="shared" si="6"/>
        <v>0</v>
      </c>
      <c r="BG49" s="36">
        <f t="shared" si="7"/>
        <v>0</v>
      </c>
      <c r="BH49" s="33">
        <f t="shared" si="14"/>
        <v>0</v>
      </c>
      <c r="BI49" s="506"/>
      <c r="BJ49" s="39"/>
    </row>
    <row r="50" spans="1:62" ht="17.25" customHeight="1">
      <c r="A50" s="27" t="str">
        <f t="shared" si="8"/>
        <v/>
      </c>
      <c r="B50" s="41"/>
      <c r="C50" s="41"/>
      <c r="D50" s="41"/>
      <c r="E50" s="41"/>
      <c r="F50" s="41"/>
      <c r="G50" s="175"/>
      <c r="H50" s="40"/>
      <c r="I50" s="30">
        <f t="shared" si="9"/>
        <v>0</v>
      </c>
      <c r="J50" s="103">
        <f t="shared" si="10"/>
        <v>0</v>
      </c>
      <c r="K50" s="29"/>
      <c r="L50" s="132"/>
      <c r="M50" s="120"/>
      <c r="N50" s="140">
        <f t="shared" si="23"/>
        <v>0</v>
      </c>
      <c r="O50" s="140">
        <f t="shared" si="23"/>
        <v>0</v>
      </c>
      <c r="P50" s="140">
        <f t="shared" si="23"/>
        <v>0</v>
      </c>
      <c r="Q50" s="140">
        <f t="shared" si="22"/>
        <v>0</v>
      </c>
      <c r="R50" s="140">
        <f t="shared" si="22"/>
        <v>0</v>
      </c>
      <c r="S50" s="140">
        <f t="shared" si="22"/>
        <v>0</v>
      </c>
      <c r="T50" s="140">
        <f t="shared" si="22"/>
        <v>0</v>
      </c>
      <c r="U50" s="140">
        <f t="shared" si="22"/>
        <v>0</v>
      </c>
      <c r="V50" s="140">
        <f t="shared" si="22"/>
        <v>0</v>
      </c>
      <c r="W50" s="140">
        <f t="shared" si="22"/>
        <v>0</v>
      </c>
      <c r="X50" s="140">
        <f t="shared" si="22"/>
        <v>0</v>
      </c>
      <c r="Y50" s="140">
        <f t="shared" si="22"/>
        <v>0</v>
      </c>
      <c r="Z50" s="140">
        <f t="shared" si="17"/>
        <v>0</v>
      </c>
      <c r="AA50" s="144"/>
      <c r="AB50" s="521">
        <f t="shared" si="18"/>
        <v>0</v>
      </c>
      <c r="AC50" s="522" t="str">
        <f>IF($B50="","",VLOOKUP($B50,社保费!$B$5:$Q$15,16,0))</f>
        <v/>
      </c>
      <c r="AD50" s="33">
        <f>福利费明细!S48</f>
        <v>0</v>
      </c>
      <c r="AE50" s="32"/>
      <c r="AF50" s="35"/>
      <c r="AG50" s="33">
        <f>福利费明细!AH48</f>
        <v>0</v>
      </c>
      <c r="AH50" s="36"/>
      <c r="AI50" s="37">
        <f t="shared" si="19"/>
        <v>0</v>
      </c>
      <c r="AJ50" s="36"/>
      <c r="AK50" s="37">
        <f t="shared" si="20"/>
        <v>0</v>
      </c>
      <c r="AL50" s="38"/>
      <c r="AM50" s="214">
        <f>福利费明细!AX48</f>
        <v>0</v>
      </c>
      <c r="AN50" s="224"/>
      <c r="AO50" s="214">
        <f>福利费明细!BL48</f>
        <v>0</v>
      </c>
      <c r="AP50" s="224"/>
      <c r="AQ50" s="214">
        <f>福利费明细!CC48</f>
        <v>0</v>
      </c>
      <c r="AR50" s="38"/>
      <c r="AS50" s="38"/>
      <c r="AT50" s="38"/>
      <c r="AU50" s="214">
        <f>福利费明细!CQ48</f>
        <v>0</v>
      </c>
      <c r="AV50" s="38"/>
      <c r="AW50" s="214">
        <f>福利费明细!DE48</f>
        <v>0</v>
      </c>
      <c r="AX50" s="38"/>
      <c r="AY50" s="38"/>
      <c r="AZ50" s="38"/>
      <c r="BA50" s="38"/>
      <c r="BB50" s="38"/>
      <c r="BC50" s="30">
        <f t="shared" si="12"/>
        <v>0</v>
      </c>
      <c r="BD50" s="30">
        <f t="shared" si="21"/>
        <v>0</v>
      </c>
      <c r="BE50" s="36">
        <f t="shared" si="13"/>
        <v>0</v>
      </c>
      <c r="BF50" s="36">
        <f t="shared" si="6"/>
        <v>0</v>
      </c>
      <c r="BG50" s="36">
        <f t="shared" si="7"/>
        <v>0</v>
      </c>
      <c r="BH50" s="33">
        <f t="shared" si="14"/>
        <v>0</v>
      </c>
      <c r="BI50" s="506"/>
      <c r="BJ50" s="39"/>
    </row>
    <row r="51" spans="1:62" ht="17.25" customHeight="1">
      <c r="A51" s="27" t="str">
        <f t="shared" si="8"/>
        <v/>
      </c>
      <c r="B51" s="41"/>
      <c r="C51" s="41"/>
      <c r="D51" s="41"/>
      <c r="E51" s="41"/>
      <c r="F51" s="41"/>
      <c r="G51" s="175"/>
      <c r="H51" s="40"/>
      <c r="I51" s="30">
        <f t="shared" si="9"/>
        <v>0</v>
      </c>
      <c r="J51" s="103">
        <f t="shared" si="10"/>
        <v>0</v>
      </c>
      <c r="K51" s="29"/>
      <c r="L51" s="132"/>
      <c r="M51" s="120"/>
      <c r="N51" s="140">
        <f t="shared" si="23"/>
        <v>0</v>
      </c>
      <c r="O51" s="140">
        <f t="shared" si="23"/>
        <v>0</v>
      </c>
      <c r="P51" s="140">
        <f t="shared" si="23"/>
        <v>0</v>
      </c>
      <c r="Q51" s="140">
        <f t="shared" si="22"/>
        <v>0</v>
      </c>
      <c r="R51" s="140">
        <f t="shared" si="22"/>
        <v>0</v>
      </c>
      <c r="S51" s="140">
        <f t="shared" si="22"/>
        <v>0</v>
      </c>
      <c r="T51" s="140">
        <f t="shared" si="22"/>
        <v>0</v>
      </c>
      <c r="U51" s="140">
        <f t="shared" si="22"/>
        <v>0</v>
      </c>
      <c r="V51" s="140">
        <f t="shared" si="22"/>
        <v>0</v>
      </c>
      <c r="W51" s="140">
        <f t="shared" si="22"/>
        <v>0</v>
      </c>
      <c r="X51" s="140">
        <f t="shared" si="22"/>
        <v>0</v>
      </c>
      <c r="Y51" s="140">
        <f t="shared" si="22"/>
        <v>0</v>
      </c>
      <c r="Z51" s="140">
        <f t="shared" si="17"/>
        <v>0</v>
      </c>
      <c r="AA51" s="144"/>
      <c r="AB51" s="521">
        <f t="shared" si="18"/>
        <v>0</v>
      </c>
      <c r="AC51" s="522" t="str">
        <f>IF($B51="","",VLOOKUP($B51,社保费!$B$5:$Q$15,16,0))</f>
        <v/>
      </c>
      <c r="AD51" s="33">
        <f>福利费明细!S49</f>
        <v>0</v>
      </c>
      <c r="AE51" s="32"/>
      <c r="AF51" s="35"/>
      <c r="AG51" s="33">
        <f>福利费明细!AH49</f>
        <v>0</v>
      </c>
      <c r="AH51" s="36"/>
      <c r="AI51" s="37">
        <f t="shared" si="19"/>
        <v>0</v>
      </c>
      <c r="AJ51" s="36"/>
      <c r="AK51" s="37">
        <f t="shared" si="20"/>
        <v>0</v>
      </c>
      <c r="AL51" s="38"/>
      <c r="AM51" s="214">
        <f>福利费明细!AX49</f>
        <v>0</v>
      </c>
      <c r="AN51" s="224"/>
      <c r="AO51" s="214">
        <f>福利费明细!BL49</f>
        <v>0</v>
      </c>
      <c r="AP51" s="224"/>
      <c r="AQ51" s="214">
        <f>福利费明细!CC49</f>
        <v>0</v>
      </c>
      <c r="AR51" s="38"/>
      <c r="AS51" s="38"/>
      <c r="AT51" s="38"/>
      <c r="AU51" s="214">
        <f>福利费明细!CQ49</f>
        <v>0</v>
      </c>
      <c r="AV51" s="38"/>
      <c r="AW51" s="214">
        <f>福利费明细!DE49</f>
        <v>0</v>
      </c>
      <c r="AX51" s="38"/>
      <c r="AY51" s="38"/>
      <c r="AZ51" s="38"/>
      <c r="BA51" s="38"/>
      <c r="BB51" s="38"/>
      <c r="BC51" s="30">
        <f t="shared" si="12"/>
        <v>0</v>
      </c>
      <c r="BD51" s="30">
        <f t="shared" si="21"/>
        <v>0</v>
      </c>
      <c r="BE51" s="36">
        <f t="shared" si="13"/>
        <v>0</v>
      </c>
      <c r="BF51" s="36">
        <f t="shared" si="6"/>
        <v>0</v>
      </c>
      <c r="BG51" s="36">
        <f t="shared" si="7"/>
        <v>0</v>
      </c>
      <c r="BH51" s="33">
        <f t="shared" si="14"/>
        <v>0</v>
      </c>
      <c r="BI51" s="506"/>
      <c r="BJ51" s="39"/>
    </row>
    <row r="52" spans="1:62" ht="17.25" customHeight="1">
      <c r="A52" s="27" t="str">
        <f t="shared" si="8"/>
        <v/>
      </c>
      <c r="B52" s="41"/>
      <c r="C52" s="41"/>
      <c r="D52" s="41"/>
      <c r="E52" s="41"/>
      <c r="F52" s="41"/>
      <c r="G52" s="175"/>
      <c r="H52" s="40"/>
      <c r="I52" s="30">
        <f t="shared" si="9"/>
        <v>0</v>
      </c>
      <c r="J52" s="103">
        <f t="shared" si="10"/>
        <v>0</v>
      </c>
      <c r="K52" s="29"/>
      <c r="L52" s="132"/>
      <c r="M52" s="120"/>
      <c r="N52" s="140">
        <f t="shared" si="23"/>
        <v>0</v>
      </c>
      <c r="O52" s="140">
        <f t="shared" si="23"/>
        <v>0</v>
      </c>
      <c r="P52" s="140">
        <f t="shared" si="23"/>
        <v>0</v>
      </c>
      <c r="Q52" s="140">
        <f t="shared" si="22"/>
        <v>0</v>
      </c>
      <c r="R52" s="140">
        <f t="shared" si="22"/>
        <v>0</v>
      </c>
      <c r="S52" s="140">
        <f t="shared" si="22"/>
        <v>0</v>
      </c>
      <c r="T52" s="140">
        <f t="shared" si="22"/>
        <v>0</v>
      </c>
      <c r="U52" s="140">
        <f t="shared" si="22"/>
        <v>0</v>
      </c>
      <c r="V52" s="140">
        <f t="shared" si="22"/>
        <v>0</v>
      </c>
      <c r="W52" s="140">
        <f t="shared" si="22"/>
        <v>0</v>
      </c>
      <c r="X52" s="140">
        <f t="shared" si="22"/>
        <v>0</v>
      </c>
      <c r="Y52" s="140">
        <f t="shared" si="22"/>
        <v>0</v>
      </c>
      <c r="Z52" s="140">
        <f t="shared" si="17"/>
        <v>0</v>
      </c>
      <c r="AA52" s="144"/>
      <c r="AB52" s="521">
        <f t="shared" si="18"/>
        <v>0</v>
      </c>
      <c r="AC52" s="522" t="str">
        <f>IF($B52="","",VLOOKUP($B52,社保费!$B$5:$Q$15,16,0))</f>
        <v/>
      </c>
      <c r="AD52" s="33">
        <f>福利费明细!S50</f>
        <v>0</v>
      </c>
      <c r="AE52" s="32"/>
      <c r="AF52" s="35"/>
      <c r="AG52" s="33">
        <f>福利费明细!AH50</f>
        <v>0</v>
      </c>
      <c r="AH52" s="36"/>
      <c r="AI52" s="37">
        <f t="shared" si="19"/>
        <v>0</v>
      </c>
      <c r="AJ52" s="36"/>
      <c r="AK52" s="37">
        <f t="shared" si="20"/>
        <v>0</v>
      </c>
      <c r="AL52" s="38"/>
      <c r="AM52" s="214">
        <f>福利费明细!AX50</f>
        <v>0</v>
      </c>
      <c r="AN52" s="224"/>
      <c r="AO52" s="214">
        <f>福利费明细!BL50</f>
        <v>0</v>
      </c>
      <c r="AP52" s="224"/>
      <c r="AQ52" s="214">
        <f>福利费明细!CC50</f>
        <v>0</v>
      </c>
      <c r="AR52" s="38"/>
      <c r="AS52" s="38"/>
      <c r="AT52" s="38"/>
      <c r="AU52" s="214">
        <f>福利费明细!CQ50</f>
        <v>0</v>
      </c>
      <c r="AV52" s="38"/>
      <c r="AW52" s="214">
        <f>福利费明细!DE50</f>
        <v>0</v>
      </c>
      <c r="AX52" s="38"/>
      <c r="AY52" s="38"/>
      <c r="AZ52" s="38"/>
      <c r="BA52" s="38"/>
      <c r="BB52" s="38"/>
      <c r="BC52" s="30">
        <f t="shared" si="12"/>
        <v>0</v>
      </c>
      <c r="BD52" s="30">
        <f t="shared" si="21"/>
        <v>0</v>
      </c>
      <c r="BE52" s="36">
        <f t="shared" si="13"/>
        <v>0</v>
      </c>
      <c r="BF52" s="36">
        <f t="shared" si="6"/>
        <v>0</v>
      </c>
      <c r="BG52" s="36">
        <f t="shared" si="7"/>
        <v>0</v>
      </c>
      <c r="BH52" s="33">
        <f t="shared" si="14"/>
        <v>0</v>
      </c>
      <c r="BI52" s="506"/>
      <c r="BJ52" s="39"/>
    </row>
    <row r="53" spans="1:62" ht="17.25" customHeight="1">
      <c r="A53" s="27" t="str">
        <f t="shared" si="8"/>
        <v/>
      </c>
      <c r="B53" s="41"/>
      <c r="C53" s="41"/>
      <c r="D53" s="41"/>
      <c r="E53" s="41"/>
      <c r="F53" s="41"/>
      <c r="G53" s="175"/>
      <c r="H53" s="40"/>
      <c r="I53" s="30">
        <f t="shared" si="9"/>
        <v>0</v>
      </c>
      <c r="J53" s="103">
        <f t="shared" si="10"/>
        <v>0</v>
      </c>
      <c r="K53" s="29"/>
      <c r="L53" s="132"/>
      <c r="M53" s="120"/>
      <c r="N53" s="140">
        <f t="shared" si="23"/>
        <v>0</v>
      </c>
      <c r="O53" s="140">
        <f t="shared" si="23"/>
        <v>0</v>
      </c>
      <c r="P53" s="140">
        <f t="shared" si="23"/>
        <v>0</v>
      </c>
      <c r="Q53" s="140">
        <f t="shared" si="22"/>
        <v>0</v>
      </c>
      <c r="R53" s="140">
        <f t="shared" si="22"/>
        <v>0</v>
      </c>
      <c r="S53" s="140">
        <f t="shared" si="22"/>
        <v>0</v>
      </c>
      <c r="T53" s="140">
        <f t="shared" si="22"/>
        <v>0</v>
      </c>
      <c r="U53" s="140">
        <f t="shared" si="22"/>
        <v>0</v>
      </c>
      <c r="V53" s="140">
        <f t="shared" si="22"/>
        <v>0</v>
      </c>
      <c r="W53" s="140">
        <f t="shared" si="22"/>
        <v>0</v>
      </c>
      <c r="X53" s="140">
        <f t="shared" si="22"/>
        <v>0</v>
      </c>
      <c r="Y53" s="140">
        <f t="shared" si="22"/>
        <v>0</v>
      </c>
      <c r="Z53" s="140">
        <f t="shared" si="17"/>
        <v>0</v>
      </c>
      <c r="AA53" s="144"/>
      <c r="AB53" s="521">
        <f t="shared" si="18"/>
        <v>0</v>
      </c>
      <c r="AC53" s="522" t="str">
        <f>IF($B53="","",VLOOKUP($B53,社保费!$B$5:$Q$15,16,0))</f>
        <v/>
      </c>
      <c r="AD53" s="33">
        <f>福利费明细!S51</f>
        <v>0</v>
      </c>
      <c r="AE53" s="32"/>
      <c r="AF53" s="35"/>
      <c r="AG53" s="33">
        <f>福利费明细!AH51</f>
        <v>0</v>
      </c>
      <c r="AH53" s="36"/>
      <c r="AI53" s="37">
        <f t="shared" si="19"/>
        <v>0</v>
      </c>
      <c r="AJ53" s="36"/>
      <c r="AK53" s="37">
        <f t="shared" si="20"/>
        <v>0</v>
      </c>
      <c r="AL53" s="38"/>
      <c r="AM53" s="214">
        <f>福利费明细!AX51</f>
        <v>0</v>
      </c>
      <c r="AN53" s="224"/>
      <c r="AO53" s="214">
        <f>福利费明细!BL51</f>
        <v>0</v>
      </c>
      <c r="AP53" s="224"/>
      <c r="AQ53" s="214">
        <f>福利费明细!CC51</f>
        <v>0</v>
      </c>
      <c r="AR53" s="38"/>
      <c r="AS53" s="38"/>
      <c r="AT53" s="38"/>
      <c r="AU53" s="214">
        <f>福利费明细!CQ51</f>
        <v>0</v>
      </c>
      <c r="AV53" s="38"/>
      <c r="AW53" s="214">
        <f>福利费明细!DE51</f>
        <v>0</v>
      </c>
      <c r="AX53" s="38"/>
      <c r="AY53" s="38"/>
      <c r="AZ53" s="38"/>
      <c r="BA53" s="38"/>
      <c r="BB53" s="38"/>
      <c r="BC53" s="30">
        <f t="shared" si="12"/>
        <v>0</v>
      </c>
      <c r="BD53" s="30">
        <f t="shared" si="21"/>
        <v>0</v>
      </c>
      <c r="BE53" s="36">
        <f t="shared" si="13"/>
        <v>0</v>
      </c>
      <c r="BF53" s="36">
        <f t="shared" si="6"/>
        <v>0</v>
      </c>
      <c r="BG53" s="36">
        <f t="shared" si="7"/>
        <v>0</v>
      </c>
      <c r="BH53" s="33">
        <f t="shared" si="14"/>
        <v>0</v>
      </c>
      <c r="BI53" s="506"/>
      <c r="BJ53" s="39"/>
    </row>
    <row r="54" spans="1:62" ht="17.25" customHeight="1">
      <c r="A54" s="27" t="str">
        <f t="shared" si="8"/>
        <v/>
      </c>
      <c r="B54" s="41"/>
      <c r="C54" s="41"/>
      <c r="D54" s="41"/>
      <c r="E54" s="41"/>
      <c r="F54" s="41"/>
      <c r="G54" s="175"/>
      <c r="H54" s="40"/>
      <c r="I54" s="30">
        <f t="shared" si="9"/>
        <v>0</v>
      </c>
      <c r="J54" s="103">
        <f t="shared" si="10"/>
        <v>0</v>
      </c>
      <c r="K54" s="29"/>
      <c r="L54" s="132"/>
      <c r="M54" s="120"/>
      <c r="N54" s="140">
        <f t="shared" si="23"/>
        <v>0</v>
      </c>
      <c r="O54" s="140">
        <f t="shared" si="23"/>
        <v>0</v>
      </c>
      <c r="P54" s="140">
        <f t="shared" si="23"/>
        <v>0</v>
      </c>
      <c r="Q54" s="140">
        <f t="shared" si="22"/>
        <v>0</v>
      </c>
      <c r="R54" s="140">
        <f t="shared" si="22"/>
        <v>0</v>
      </c>
      <c r="S54" s="140">
        <f t="shared" si="22"/>
        <v>0</v>
      </c>
      <c r="T54" s="140">
        <f t="shared" si="22"/>
        <v>0</v>
      </c>
      <c r="U54" s="140">
        <f t="shared" si="22"/>
        <v>0</v>
      </c>
      <c r="V54" s="140">
        <f t="shared" si="22"/>
        <v>0</v>
      </c>
      <c r="W54" s="140">
        <f t="shared" si="22"/>
        <v>0</v>
      </c>
      <c r="X54" s="140">
        <f t="shared" si="22"/>
        <v>0</v>
      </c>
      <c r="Y54" s="140">
        <f t="shared" si="22"/>
        <v>0</v>
      </c>
      <c r="Z54" s="140">
        <f t="shared" si="17"/>
        <v>0</v>
      </c>
      <c r="AA54" s="144"/>
      <c r="AB54" s="521">
        <f t="shared" si="18"/>
        <v>0</v>
      </c>
      <c r="AC54" s="522" t="str">
        <f>IF($B54="","",VLOOKUP($B54,社保费!$B$5:$Q$15,16,0))</f>
        <v/>
      </c>
      <c r="AD54" s="33">
        <f>福利费明细!S52</f>
        <v>0</v>
      </c>
      <c r="AE54" s="32"/>
      <c r="AF54" s="35"/>
      <c r="AG54" s="33">
        <f>福利费明细!AH52</f>
        <v>0</v>
      </c>
      <c r="AH54" s="36"/>
      <c r="AI54" s="37">
        <f t="shared" si="19"/>
        <v>0</v>
      </c>
      <c r="AJ54" s="36"/>
      <c r="AK54" s="37">
        <f t="shared" si="20"/>
        <v>0</v>
      </c>
      <c r="AL54" s="38"/>
      <c r="AM54" s="214">
        <f>福利费明细!AX52</f>
        <v>0</v>
      </c>
      <c r="AN54" s="224"/>
      <c r="AO54" s="214">
        <f>福利费明细!BL52</f>
        <v>0</v>
      </c>
      <c r="AP54" s="224"/>
      <c r="AQ54" s="214">
        <f>福利费明细!CC52</f>
        <v>0</v>
      </c>
      <c r="AR54" s="38"/>
      <c r="AS54" s="38"/>
      <c r="AT54" s="38"/>
      <c r="AU54" s="214">
        <f>福利费明细!CQ52</f>
        <v>0</v>
      </c>
      <c r="AV54" s="38"/>
      <c r="AW54" s="214">
        <f>福利费明细!DE52</f>
        <v>0</v>
      </c>
      <c r="AX54" s="38"/>
      <c r="AY54" s="38"/>
      <c r="AZ54" s="38"/>
      <c r="BA54" s="38"/>
      <c r="BB54" s="38"/>
      <c r="BC54" s="30">
        <f t="shared" si="12"/>
        <v>0</v>
      </c>
      <c r="BD54" s="30">
        <f t="shared" si="21"/>
        <v>0</v>
      </c>
      <c r="BE54" s="36">
        <f t="shared" si="13"/>
        <v>0</v>
      </c>
      <c r="BF54" s="36">
        <f t="shared" si="6"/>
        <v>0</v>
      </c>
      <c r="BG54" s="36">
        <f t="shared" si="7"/>
        <v>0</v>
      </c>
      <c r="BH54" s="33">
        <f t="shared" si="14"/>
        <v>0</v>
      </c>
      <c r="BI54" s="506"/>
      <c r="BJ54" s="39"/>
    </row>
    <row r="55" spans="1:62" ht="17.25" customHeight="1">
      <c r="A55" s="27" t="str">
        <f t="shared" si="8"/>
        <v/>
      </c>
      <c r="B55" s="41"/>
      <c r="C55" s="41"/>
      <c r="D55" s="41"/>
      <c r="E55" s="41"/>
      <c r="F55" s="41"/>
      <c r="G55" s="175"/>
      <c r="H55" s="40"/>
      <c r="I55" s="30">
        <f t="shared" si="9"/>
        <v>0</v>
      </c>
      <c r="J55" s="103">
        <f t="shared" si="10"/>
        <v>0</v>
      </c>
      <c r="K55" s="29"/>
      <c r="L55" s="132"/>
      <c r="M55" s="120"/>
      <c r="N55" s="140">
        <f t="shared" si="23"/>
        <v>0</v>
      </c>
      <c r="O55" s="140">
        <f t="shared" si="23"/>
        <v>0</v>
      </c>
      <c r="P55" s="140">
        <f t="shared" si="23"/>
        <v>0</v>
      </c>
      <c r="Q55" s="140">
        <f t="shared" si="22"/>
        <v>0</v>
      </c>
      <c r="R55" s="140">
        <f t="shared" si="22"/>
        <v>0</v>
      </c>
      <c r="S55" s="140">
        <f t="shared" si="22"/>
        <v>0</v>
      </c>
      <c r="T55" s="140">
        <f t="shared" si="22"/>
        <v>0</v>
      </c>
      <c r="U55" s="140">
        <f t="shared" si="22"/>
        <v>0</v>
      </c>
      <c r="V55" s="140">
        <f t="shared" si="22"/>
        <v>0</v>
      </c>
      <c r="W55" s="140">
        <f t="shared" si="22"/>
        <v>0</v>
      </c>
      <c r="X55" s="140">
        <f t="shared" si="22"/>
        <v>0</v>
      </c>
      <c r="Y55" s="140">
        <f t="shared" si="22"/>
        <v>0</v>
      </c>
      <c r="Z55" s="140">
        <f t="shared" si="17"/>
        <v>0</v>
      </c>
      <c r="AA55" s="144"/>
      <c r="AB55" s="521">
        <f t="shared" si="18"/>
        <v>0</v>
      </c>
      <c r="AC55" s="522" t="str">
        <f>IF($B55="","",VLOOKUP($B55,社保费!$B$5:$Q$15,16,0))</f>
        <v/>
      </c>
      <c r="AD55" s="33">
        <f>福利费明细!S53</f>
        <v>0</v>
      </c>
      <c r="AE55" s="32"/>
      <c r="AF55" s="35"/>
      <c r="AG55" s="33">
        <f>福利费明细!AH53</f>
        <v>0</v>
      </c>
      <c r="AH55" s="36"/>
      <c r="AI55" s="37">
        <f t="shared" si="19"/>
        <v>0</v>
      </c>
      <c r="AJ55" s="36"/>
      <c r="AK55" s="37">
        <f t="shared" si="20"/>
        <v>0</v>
      </c>
      <c r="AL55" s="38"/>
      <c r="AM55" s="214">
        <f>福利费明细!AX53</f>
        <v>0</v>
      </c>
      <c r="AN55" s="224"/>
      <c r="AO55" s="214">
        <f>福利费明细!BL53</f>
        <v>0</v>
      </c>
      <c r="AP55" s="224"/>
      <c r="AQ55" s="214">
        <f>福利费明细!CC53</f>
        <v>0</v>
      </c>
      <c r="AR55" s="38"/>
      <c r="AS55" s="38"/>
      <c r="AT55" s="38"/>
      <c r="AU55" s="214">
        <f>福利费明细!CQ53</f>
        <v>0</v>
      </c>
      <c r="AV55" s="38"/>
      <c r="AW55" s="214">
        <f>福利费明细!DE53</f>
        <v>0</v>
      </c>
      <c r="AX55" s="38"/>
      <c r="AY55" s="38"/>
      <c r="AZ55" s="38"/>
      <c r="BA55" s="38"/>
      <c r="BB55" s="38"/>
      <c r="BC55" s="30">
        <f t="shared" si="12"/>
        <v>0</v>
      </c>
      <c r="BD55" s="30">
        <f t="shared" si="21"/>
        <v>0</v>
      </c>
      <c r="BE55" s="36">
        <f t="shared" si="13"/>
        <v>0</v>
      </c>
      <c r="BF55" s="36">
        <f t="shared" si="6"/>
        <v>0</v>
      </c>
      <c r="BG55" s="36">
        <f t="shared" si="7"/>
        <v>0</v>
      </c>
      <c r="BH55" s="33">
        <f t="shared" si="14"/>
        <v>0</v>
      </c>
      <c r="BI55" s="506"/>
      <c r="BJ55" s="39"/>
    </row>
    <row r="56" spans="1:62" ht="17.25" customHeight="1">
      <c r="A56" s="27" t="str">
        <f t="shared" si="8"/>
        <v/>
      </c>
      <c r="B56" s="41"/>
      <c r="C56" s="41"/>
      <c r="D56" s="41"/>
      <c r="E56" s="41"/>
      <c r="F56" s="41"/>
      <c r="G56" s="175"/>
      <c r="H56" s="40"/>
      <c r="I56" s="30">
        <f t="shared" si="9"/>
        <v>0</v>
      </c>
      <c r="J56" s="103">
        <f t="shared" si="10"/>
        <v>0</v>
      </c>
      <c r="K56" s="29"/>
      <c r="L56" s="132"/>
      <c r="M56" s="120"/>
      <c r="N56" s="140">
        <f t="shared" si="23"/>
        <v>0</v>
      </c>
      <c r="O56" s="140">
        <f t="shared" si="23"/>
        <v>0</v>
      </c>
      <c r="P56" s="140">
        <f t="shared" si="23"/>
        <v>0</v>
      </c>
      <c r="Q56" s="140">
        <f t="shared" si="22"/>
        <v>0</v>
      </c>
      <c r="R56" s="140">
        <f t="shared" si="22"/>
        <v>0</v>
      </c>
      <c r="S56" s="140">
        <f t="shared" si="22"/>
        <v>0</v>
      </c>
      <c r="T56" s="140">
        <f t="shared" si="22"/>
        <v>0</v>
      </c>
      <c r="U56" s="140">
        <f t="shared" si="22"/>
        <v>0</v>
      </c>
      <c r="V56" s="140">
        <f t="shared" si="22"/>
        <v>0</v>
      </c>
      <c r="W56" s="140">
        <f t="shared" si="22"/>
        <v>0</v>
      </c>
      <c r="X56" s="140">
        <f t="shared" si="22"/>
        <v>0</v>
      </c>
      <c r="Y56" s="140">
        <f t="shared" si="22"/>
        <v>0</v>
      </c>
      <c r="Z56" s="140">
        <f t="shared" si="17"/>
        <v>0</v>
      </c>
      <c r="AA56" s="144"/>
      <c r="AB56" s="521">
        <f t="shared" si="18"/>
        <v>0</v>
      </c>
      <c r="AC56" s="522" t="str">
        <f>IF($B56="","",VLOOKUP($B56,社保费!$B$5:$Q$15,16,0))</f>
        <v/>
      </c>
      <c r="AD56" s="33">
        <f>福利费明细!S54</f>
        <v>0</v>
      </c>
      <c r="AE56" s="32"/>
      <c r="AF56" s="35"/>
      <c r="AG56" s="33">
        <f>福利费明细!AH54</f>
        <v>0</v>
      </c>
      <c r="AH56" s="36"/>
      <c r="AI56" s="37">
        <f t="shared" si="19"/>
        <v>0</v>
      </c>
      <c r="AJ56" s="36"/>
      <c r="AK56" s="37">
        <f t="shared" si="20"/>
        <v>0</v>
      </c>
      <c r="AL56" s="38"/>
      <c r="AM56" s="214">
        <f>福利费明细!AX54</f>
        <v>0</v>
      </c>
      <c r="AN56" s="224"/>
      <c r="AO56" s="214">
        <f>福利费明细!BL54</f>
        <v>0</v>
      </c>
      <c r="AP56" s="224"/>
      <c r="AQ56" s="214">
        <f>福利费明细!CC54</f>
        <v>0</v>
      </c>
      <c r="AR56" s="38"/>
      <c r="AS56" s="38"/>
      <c r="AT56" s="38"/>
      <c r="AU56" s="214">
        <f>福利费明细!CQ54</f>
        <v>0</v>
      </c>
      <c r="AV56" s="38"/>
      <c r="AW56" s="214">
        <f>福利费明细!DE54</f>
        <v>0</v>
      </c>
      <c r="AX56" s="38"/>
      <c r="AY56" s="38"/>
      <c r="AZ56" s="38"/>
      <c r="BA56" s="38"/>
      <c r="BB56" s="38"/>
      <c r="BC56" s="30">
        <f t="shared" si="12"/>
        <v>0</v>
      </c>
      <c r="BD56" s="30">
        <f t="shared" si="21"/>
        <v>0</v>
      </c>
      <c r="BE56" s="36">
        <f t="shared" si="13"/>
        <v>0</v>
      </c>
      <c r="BF56" s="36">
        <f t="shared" si="6"/>
        <v>0</v>
      </c>
      <c r="BG56" s="36">
        <f t="shared" si="7"/>
        <v>0</v>
      </c>
      <c r="BH56" s="33">
        <f t="shared" si="14"/>
        <v>0</v>
      </c>
      <c r="BI56" s="506"/>
      <c r="BJ56" s="39"/>
    </row>
    <row r="57" spans="1:62" ht="17.25" customHeight="1">
      <c r="A57" s="27" t="str">
        <f t="shared" si="8"/>
        <v/>
      </c>
      <c r="B57" s="41"/>
      <c r="C57" s="41"/>
      <c r="D57" s="41"/>
      <c r="E57" s="41"/>
      <c r="F57" s="41"/>
      <c r="G57" s="175"/>
      <c r="H57" s="40"/>
      <c r="I57" s="30">
        <f t="shared" si="9"/>
        <v>0</v>
      </c>
      <c r="J57" s="103">
        <f t="shared" si="10"/>
        <v>0</v>
      </c>
      <c r="K57" s="29"/>
      <c r="L57" s="132"/>
      <c r="M57" s="120"/>
      <c r="N57" s="140">
        <f t="shared" si="23"/>
        <v>0</v>
      </c>
      <c r="O57" s="140">
        <f t="shared" si="23"/>
        <v>0</v>
      </c>
      <c r="P57" s="140">
        <f t="shared" si="23"/>
        <v>0</v>
      </c>
      <c r="Q57" s="140">
        <f t="shared" si="22"/>
        <v>0</v>
      </c>
      <c r="R57" s="140">
        <f t="shared" si="22"/>
        <v>0</v>
      </c>
      <c r="S57" s="140">
        <f t="shared" si="22"/>
        <v>0</v>
      </c>
      <c r="T57" s="140">
        <f t="shared" si="22"/>
        <v>0</v>
      </c>
      <c r="U57" s="140">
        <f t="shared" si="22"/>
        <v>0</v>
      </c>
      <c r="V57" s="140">
        <f t="shared" si="22"/>
        <v>0</v>
      </c>
      <c r="W57" s="140">
        <f t="shared" si="22"/>
        <v>0</v>
      </c>
      <c r="X57" s="140">
        <f t="shared" si="22"/>
        <v>0</v>
      </c>
      <c r="Y57" s="140">
        <f t="shared" si="22"/>
        <v>0</v>
      </c>
      <c r="Z57" s="140">
        <f t="shared" si="17"/>
        <v>0</v>
      </c>
      <c r="AA57" s="144"/>
      <c r="AB57" s="521">
        <f t="shared" si="18"/>
        <v>0</v>
      </c>
      <c r="AC57" s="522" t="str">
        <f>IF($B57="","",VLOOKUP($B57,社保费!$B$5:$Q$15,16,0))</f>
        <v/>
      </c>
      <c r="AD57" s="33">
        <f>福利费明细!S55</f>
        <v>0</v>
      </c>
      <c r="AE57" s="32"/>
      <c r="AF57" s="35"/>
      <c r="AG57" s="33">
        <f>福利费明细!AH55</f>
        <v>0</v>
      </c>
      <c r="AH57" s="36"/>
      <c r="AI57" s="37">
        <f t="shared" si="19"/>
        <v>0</v>
      </c>
      <c r="AJ57" s="36"/>
      <c r="AK57" s="37">
        <f t="shared" si="20"/>
        <v>0</v>
      </c>
      <c r="AL57" s="38"/>
      <c r="AM57" s="214">
        <f>福利费明细!AX55</f>
        <v>0</v>
      </c>
      <c r="AN57" s="224"/>
      <c r="AO57" s="214">
        <f>福利费明细!BL55</f>
        <v>0</v>
      </c>
      <c r="AP57" s="224"/>
      <c r="AQ57" s="214">
        <f>福利费明细!CC55</f>
        <v>0</v>
      </c>
      <c r="AR57" s="38"/>
      <c r="AS57" s="38"/>
      <c r="AT57" s="38"/>
      <c r="AU57" s="214">
        <f>福利费明细!CQ55</f>
        <v>0</v>
      </c>
      <c r="AV57" s="38"/>
      <c r="AW57" s="214">
        <f>福利费明细!DE55</f>
        <v>0</v>
      </c>
      <c r="AX57" s="38"/>
      <c r="AY57" s="38"/>
      <c r="AZ57" s="38"/>
      <c r="BA57" s="38"/>
      <c r="BB57" s="38"/>
      <c r="BC57" s="30">
        <f t="shared" si="12"/>
        <v>0</v>
      </c>
      <c r="BD57" s="30">
        <f t="shared" si="21"/>
        <v>0</v>
      </c>
      <c r="BE57" s="36">
        <f t="shared" si="13"/>
        <v>0</v>
      </c>
      <c r="BF57" s="36">
        <f t="shared" si="6"/>
        <v>0</v>
      </c>
      <c r="BG57" s="36">
        <f t="shared" si="7"/>
        <v>0</v>
      </c>
      <c r="BH57" s="33">
        <f t="shared" si="14"/>
        <v>0</v>
      </c>
      <c r="BI57" s="506"/>
      <c r="BJ57" s="39"/>
    </row>
    <row r="58" spans="1:62" ht="17.25" customHeight="1">
      <c r="A58" s="27" t="str">
        <f t="shared" si="8"/>
        <v/>
      </c>
      <c r="B58" s="41"/>
      <c r="C58" s="41"/>
      <c r="D58" s="41"/>
      <c r="E58" s="41"/>
      <c r="F58" s="41"/>
      <c r="G58" s="175"/>
      <c r="H58" s="40"/>
      <c r="I58" s="30">
        <f t="shared" si="9"/>
        <v>0</v>
      </c>
      <c r="J58" s="103">
        <f t="shared" si="10"/>
        <v>0</v>
      </c>
      <c r="K58" s="29"/>
      <c r="L58" s="132"/>
      <c r="M58" s="120"/>
      <c r="N58" s="140">
        <f t="shared" si="23"/>
        <v>0</v>
      </c>
      <c r="O58" s="140">
        <f t="shared" si="23"/>
        <v>0</v>
      </c>
      <c r="P58" s="140">
        <f t="shared" si="23"/>
        <v>0</v>
      </c>
      <c r="Q58" s="140">
        <f t="shared" si="22"/>
        <v>0</v>
      </c>
      <c r="R58" s="140">
        <f t="shared" si="22"/>
        <v>0</v>
      </c>
      <c r="S58" s="140">
        <f t="shared" si="22"/>
        <v>0</v>
      </c>
      <c r="T58" s="140">
        <f t="shared" si="22"/>
        <v>0</v>
      </c>
      <c r="U58" s="140">
        <f t="shared" si="22"/>
        <v>0</v>
      </c>
      <c r="V58" s="140">
        <f t="shared" si="22"/>
        <v>0</v>
      </c>
      <c r="W58" s="140">
        <f t="shared" si="22"/>
        <v>0</v>
      </c>
      <c r="X58" s="140">
        <f t="shared" si="22"/>
        <v>0</v>
      </c>
      <c r="Y58" s="140">
        <f t="shared" si="22"/>
        <v>0</v>
      </c>
      <c r="Z58" s="140">
        <f t="shared" si="17"/>
        <v>0</v>
      </c>
      <c r="AA58" s="144"/>
      <c r="AB58" s="521">
        <f t="shared" si="18"/>
        <v>0</v>
      </c>
      <c r="AC58" s="522" t="str">
        <f>IF($B58="","",VLOOKUP($B58,社保费!$B$5:$Q$15,16,0))</f>
        <v/>
      </c>
      <c r="AD58" s="33">
        <f>福利费明细!S56</f>
        <v>0</v>
      </c>
      <c r="AE58" s="32"/>
      <c r="AF58" s="35"/>
      <c r="AG58" s="33">
        <f>福利费明细!AH56</f>
        <v>0</v>
      </c>
      <c r="AH58" s="36"/>
      <c r="AI58" s="37">
        <f t="shared" si="19"/>
        <v>0</v>
      </c>
      <c r="AJ58" s="36"/>
      <c r="AK58" s="37">
        <f t="shared" si="20"/>
        <v>0</v>
      </c>
      <c r="AL58" s="38"/>
      <c r="AM58" s="214">
        <f>福利费明细!AX56</f>
        <v>0</v>
      </c>
      <c r="AN58" s="224"/>
      <c r="AO58" s="214">
        <f>福利费明细!BL56</f>
        <v>0</v>
      </c>
      <c r="AP58" s="224"/>
      <c r="AQ58" s="214">
        <f>福利费明细!CC56</f>
        <v>0</v>
      </c>
      <c r="AR58" s="38"/>
      <c r="AS58" s="38"/>
      <c r="AT58" s="38"/>
      <c r="AU58" s="214">
        <f>福利费明细!CQ56</f>
        <v>0</v>
      </c>
      <c r="AV58" s="38"/>
      <c r="AW58" s="214">
        <f>福利费明细!DE56</f>
        <v>0</v>
      </c>
      <c r="AX58" s="38"/>
      <c r="AY58" s="38"/>
      <c r="AZ58" s="38"/>
      <c r="BA58" s="38"/>
      <c r="BB58" s="38"/>
      <c r="BC58" s="30">
        <f t="shared" si="12"/>
        <v>0</v>
      </c>
      <c r="BD58" s="30">
        <f t="shared" si="21"/>
        <v>0</v>
      </c>
      <c r="BE58" s="36">
        <f t="shared" si="13"/>
        <v>0</v>
      </c>
      <c r="BF58" s="36">
        <f t="shared" si="6"/>
        <v>0</v>
      </c>
      <c r="BG58" s="36">
        <f t="shared" si="7"/>
        <v>0</v>
      </c>
      <c r="BH58" s="33">
        <f t="shared" si="14"/>
        <v>0</v>
      </c>
      <c r="BI58" s="506"/>
      <c r="BJ58" s="39"/>
    </row>
    <row r="59" spans="1:62" ht="17.25" customHeight="1">
      <c r="A59" s="27" t="str">
        <f t="shared" si="8"/>
        <v/>
      </c>
      <c r="B59" s="41"/>
      <c r="C59" s="41"/>
      <c r="D59" s="41"/>
      <c r="E59" s="41"/>
      <c r="F59" s="41"/>
      <c r="G59" s="175"/>
      <c r="H59" s="40"/>
      <c r="I59" s="30">
        <f t="shared" si="9"/>
        <v>0</v>
      </c>
      <c r="J59" s="103">
        <f t="shared" si="10"/>
        <v>0</v>
      </c>
      <c r="K59" s="29"/>
      <c r="L59" s="132"/>
      <c r="M59" s="120"/>
      <c r="N59" s="140">
        <f t="shared" si="23"/>
        <v>0</v>
      </c>
      <c r="O59" s="140">
        <f t="shared" si="23"/>
        <v>0</v>
      </c>
      <c r="P59" s="140">
        <f t="shared" si="23"/>
        <v>0</v>
      </c>
      <c r="Q59" s="140">
        <f t="shared" si="22"/>
        <v>0</v>
      </c>
      <c r="R59" s="140">
        <f t="shared" si="22"/>
        <v>0</v>
      </c>
      <c r="S59" s="140">
        <f t="shared" si="22"/>
        <v>0</v>
      </c>
      <c r="T59" s="140">
        <f t="shared" si="22"/>
        <v>0</v>
      </c>
      <c r="U59" s="140">
        <f t="shared" si="22"/>
        <v>0</v>
      </c>
      <c r="V59" s="140">
        <f t="shared" si="22"/>
        <v>0</v>
      </c>
      <c r="W59" s="140">
        <f t="shared" si="22"/>
        <v>0</v>
      </c>
      <c r="X59" s="140">
        <f t="shared" si="22"/>
        <v>0</v>
      </c>
      <c r="Y59" s="140">
        <f t="shared" si="22"/>
        <v>0</v>
      </c>
      <c r="Z59" s="140">
        <f t="shared" si="17"/>
        <v>0</v>
      </c>
      <c r="AA59" s="144"/>
      <c r="AB59" s="521">
        <f t="shared" si="18"/>
        <v>0</v>
      </c>
      <c r="AC59" s="522" t="str">
        <f>IF($B59="","",VLOOKUP($B59,社保费!$B$5:$Q$15,16,0))</f>
        <v/>
      </c>
      <c r="AD59" s="33">
        <f>福利费明细!S57</f>
        <v>0</v>
      </c>
      <c r="AE59" s="32"/>
      <c r="AF59" s="35"/>
      <c r="AG59" s="33">
        <f>福利费明细!AH57</f>
        <v>0</v>
      </c>
      <c r="AH59" s="36"/>
      <c r="AI59" s="37">
        <f t="shared" si="19"/>
        <v>0</v>
      </c>
      <c r="AJ59" s="36"/>
      <c r="AK59" s="37">
        <f t="shared" si="20"/>
        <v>0</v>
      </c>
      <c r="AL59" s="38"/>
      <c r="AM59" s="214">
        <f>福利费明细!AX57</f>
        <v>0</v>
      </c>
      <c r="AN59" s="224"/>
      <c r="AO59" s="214">
        <f>福利费明细!BL57</f>
        <v>0</v>
      </c>
      <c r="AP59" s="224"/>
      <c r="AQ59" s="214">
        <f>福利费明细!CC57</f>
        <v>0</v>
      </c>
      <c r="AR59" s="38"/>
      <c r="AS59" s="38"/>
      <c r="AT59" s="38"/>
      <c r="AU59" s="214">
        <f>福利费明细!CQ57</f>
        <v>0</v>
      </c>
      <c r="AV59" s="38"/>
      <c r="AW59" s="214">
        <f>福利费明细!DE57</f>
        <v>0</v>
      </c>
      <c r="AX59" s="38"/>
      <c r="AY59" s="38"/>
      <c r="AZ59" s="38"/>
      <c r="BA59" s="38"/>
      <c r="BB59" s="38"/>
      <c r="BC59" s="30">
        <f t="shared" si="12"/>
        <v>0</v>
      </c>
      <c r="BD59" s="30">
        <f t="shared" si="21"/>
        <v>0</v>
      </c>
      <c r="BE59" s="36">
        <f t="shared" si="13"/>
        <v>0</v>
      </c>
      <c r="BF59" s="36">
        <f t="shared" si="6"/>
        <v>0</v>
      </c>
      <c r="BG59" s="36">
        <f t="shared" si="7"/>
        <v>0</v>
      </c>
      <c r="BH59" s="33">
        <f t="shared" si="14"/>
        <v>0</v>
      </c>
      <c r="BI59" s="506"/>
      <c r="BJ59" s="39"/>
    </row>
    <row r="60" spans="1:62" ht="17.25" customHeight="1">
      <c r="A60" s="27" t="str">
        <f t="shared" si="8"/>
        <v/>
      </c>
      <c r="B60" s="41"/>
      <c r="C60" s="41"/>
      <c r="D60" s="41"/>
      <c r="E60" s="41"/>
      <c r="F60" s="41"/>
      <c r="G60" s="175"/>
      <c r="H60" s="40"/>
      <c r="I60" s="30">
        <f t="shared" si="9"/>
        <v>0</v>
      </c>
      <c r="J60" s="103">
        <f t="shared" si="10"/>
        <v>0</v>
      </c>
      <c r="K60" s="29"/>
      <c r="L60" s="132"/>
      <c r="M60" s="120"/>
      <c r="N60" s="140">
        <f t="shared" si="23"/>
        <v>0</v>
      </c>
      <c r="O60" s="140">
        <f t="shared" si="23"/>
        <v>0</v>
      </c>
      <c r="P60" s="140">
        <f t="shared" si="23"/>
        <v>0</v>
      </c>
      <c r="Q60" s="140">
        <f t="shared" si="22"/>
        <v>0</v>
      </c>
      <c r="R60" s="140">
        <f t="shared" si="22"/>
        <v>0</v>
      </c>
      <c r="S60" s="140">
        <f t="shared" si="22"/>
        <v>0</v>
      </c>
      <c r="T60" s="140">
        <f t="shared" si="22"/>
        <v>0</v>
      </c>
      <c r="U60" s="140">
        <f t="shared" si="22"/>
        <v>0</v>
      </c>
      <c r="V60" s="140">
        <f t="shared" si="22"/>
        <v>0</v>
      </c>
      <c r="W60" s="140">
        <f t="shared" si="22"/>
        <v>0</v>
      </c>
      <c r="X60" s="140">
        <f t="shared" si="22"/>
        <v>0</v>
      </c>
      <c r="Y60" s="140">
        <f t="shared" si="22"/>
        <v>0</v>
      </c>
      <c r="Z60" s="140">
        <f t="shared" si="17"/>
        <v>0</v>
      </c>
      <c r="AA60" s="144"/>
      <c r="AB60" s="521">
        <f t="shared" si="18"/>
        <v>0</v>
      </c>
      <c r="AC60" s="522" t="str">
        <f>IF($B60="","",VLOOKUP($B60,社保费!$B$5:$Q$15,16,0))</f>
        <v/>
      </c>
      <c r="AD60" s="33">
        <f>福利费明细!S58</f>
        <v>0</v>
      </c>
      <c r="AE60" s="32"/>
      <c r="AF60" s="35"/>
      <c r="AG60" s="33">
        <f>福利费明细!AH58</f>
        <v>0</v>
      </c>
      <c r="AH60" s="36"/>
      <c r="AI60" s="37">
        <f t="shared" si="19"/>
        <v>0</v>
      </c>
      <c r="AJ60" s="36"/>
      <c r="AK60" s="37">
        <f t="shared" si="20"/>
        <v>0</v>
      </c>
      <c r="AL60" s="38"/>
      <c r="AM60" s="214">
        <f>福利费明细!AX58</f>
        <v>0</v>
      </c>
      <c r="AN60" s="224"/>
      <c r="AO60" s="214">
        <f>福利费明细!BL58</f>
        <v>0</v>
      </c>
      <c r="AP60" s="224"/>
      <c r="AQ60" s="214">
        <f>福利费明细!CC58</f>
        <v>0</v>
      </c>
      <c r="AR60" s="38"/>
      <c r="AS60" s="38"/>
      <c r="AT60" s="38"/>
      <c r="AU60" s="214">
        <f>福利费明细!CQ58</f>
        <v>0</v>
      </c>
      <c r="AV60" s="38"/>
      <c r="AW60" s="214">
        <f>福利费明细!DE58</f>
        <v>0</v>
      </c>
      <c r="AX60" s="38"/>
      <c r="AY60" s="38"/>
      <c r="AZ60" s="38"/>
      <c r="BA60" s="38"/>
      <c r="BB60" s="38"/>
      <c r="BC60" s="30">
        <f t="shared" si="12"/>
        <v>0</v>
      </c>
      <c r="BD60" s="30">
        <f t="shared" si="21"/>
        <v>0</v>
      </c>
      <c r="BE60" s="36">
        <f t="shared" si="13"/>
        <v>0</v>
      </c>
      <c r="BF60" s="36">
        <f t="shared" si="6"/>
        <v>0</v>
      </c>
      <c r="BG60" s="36">
        <f t="shared" si="7"/>
        <v>0</v>
      </c>
      <c r="BH60" s="33">
        <f t="shared" si="14"/>
        <v>0</v>
      </c>
      <c r="BI60" s="506"/>
      <c r="BJ60" s="39"/>
    </row>
    <row r="61" spans="1:62" ht="17.25" customHeight="1">
      <c r="A61" s="27" t="str">
        <f t="shared" si="8"/>
        <v/>
      </c>
      <c r="B61" s="41"/>
      <c r="C61" s="41"/>
      <c r="D61" s="41"/>
      <c r="E61" s="41"/>
      <c r="F61" s="41"/>
      <c r="G61" s="175"/>
      <c r="H61" s="40"/>
      <c r="I61" s="30">
        <f t="shared" si="9"/>
        <v>0</v>
      </c>
      <c r="J61" s="103">
        <f t="shared" si="10"/>
        <v>0</v>
      </c>
      <c r="K61" s="29"/>
      <c r="L61" s="132"/>
      <c r="M61" s="120"/>
      <c r="N61" s="140">
        <f t="shared" si="23"/>
        <v>0</v>
      </c>
      <c r="O61" s="140">
        <f t="shared" si="23"/>
        <v>0</v>
      </c>
      <c r="P61" s="140">
        <f t="shared" si="23"/>
        <v>0</v>
      </c>
      <c r="Q61" s="140">
        <f t="shared" si="22"/>
        <v>0</v>
      </c>
      <c r="R61" s="140">
        <f t="shared" si="22"/>
        <v>0</v>
      </c>
      <c r="S61" s="140">
        <f t="shared" si="22"/>
        <v>0</v>
      </c>
      <c r="T61" s="140">
        <f t="shared" si="22"/>
        <v>0</v>
      </c>
      <c r="U61" s="140">
        <f t="shared" si="22"/>
        <v>0</v>
      </c>
      <c r="V61" s="140">
        <f t="shared" si="22"/>
        <v>0</v>
      </c>
      <c r="W61" s="140">
        <f t="shared" si="22"/>
        <v>0</v>
      </c>
      <c r="X61" s="140">
        <f t="shared" si="22"/>
        <v>0</v>
      </c>
      <c r="Y61" s="140">
        <f t="shared" si="22"/>
        <v>0</v>
      </c>
      <c r="Z61" s="140">
        <f t="shared" si="17"/>
        <v>0</v>
      </c>
      <c r="AA61" s="144"/>
      <c r="AB61" s="521">
        <f t="shared" si="18"/>
        <v>0</v>
      </c>
      <c r="AC61" s="522" t="str">
        <f>IF($B61="","",VLOOKUP($B61,社保费!$B$5:$Q$15,16,0))</f>
        <v/>
      </c>
      <c r="AD61" s="33">
        <f>福利费明细!S59</f>
        <v>0</v>
      </c>
      <c r="AE61" s="32"/>
      <c r="AF61" s="35"/>
      <c r="AG61" s="33">
        <f>福利费明细!AH59</f>
        <v>0</v>
      </c>
      <c r="AH61" s="36"/>
      <c r="AI61" s="37">
        <f t="shared" si="19"/>
        <v>0</v>
      </c>
      <c r="AJ61" s="36"/>
      <c r="AK61" s="37">
        <f t="shared" si="20"/>
        <v>0</v>
      </c>
      <c r="AL61" s="38"/>
      <c r="AM61" s="214">
        <f>福利费明细!AX59</f>
        <v>0</v>
      </c>
      <c r="AN61" s="224"/>
      <c r="AO61" s="214">
        <f>福利费明细!BL59</f>
        <v>0</v>
      </c>
      <c r="AP61" s="224"/>
      <c r="AQ61" s="214">
        <f>福利费明细!CC59</f>
        <v>0</v>
      </c>
      <c r="AR61" s="38"/>
      <c r="AS61" s="38"/>
      <c r="AT61" s="38"/>
      <c r="AU61" s="214">
        <f>福利费明细!CQ59</f>
        <v>0</v>
      </c>
      <c r="AV61" s="38"/>
      <c r="AW61" s="214">
        <f>福利费明细!DE59</f>
        <v>0</v>
      </c>
      <c r="AX61" s="38"/>
      <c r="AY61" s="38"/>
      <c r="AZ61" s="38"/>
      <c r="BA61" s="38"/>
      <c r="BB61" s="38"/>
      <c r="BC61" s="30">
        <f t="shared" si="12"/>
        <v>0</v>
      </c>
      <c r="BD61" s="30">
        <f t="shared" si="21"/>
        <v>0</v>
      </c>
      <c r="BE61" s="36">
        <f t="shared" si="13"/>
        <v>0</v>
      </c>
      <c r="BF61" s="36">
        <f t="shared" si="6"/>
        <v>0</v>
      </c>
      <c r="BG61" s="36">
        <f t="shared" si="7"/>
        <v>0</v>
      </c>
      <c r="BH61" s="33">
        <f t="shared" si="14"/>
        <v>0</v>
      </c>
      <c r="BI61" s="506"/>
      <c r="BJ61" s="39"/>
    </row>
    <row r="62" spans="1:62" ht="17.25" customHeight="1">
      <c r="A62" s="27" t="str">
        <f t="shared" si="8"/>
        <v/>
      </c>
      <c r="B62" s="41"/>
      <c r="C62" s="41"/>
      <c r="D62" s="41"/>
      <c r="E62" s="41"/>
      <c r="F62" s="41"/>
      <c r="G62" s="175"/>
      <c r="H62" s="40"/>
      <c r="I62" s="30">
        <f t="shared" si="9"/>
        <v>0</v>
      </c>
      <c r="J62" s="103">
        <f t="shared" si="10"/>
        <v>0</v>
      </c>
      <c r="K62" s="29"/>
      <c r="L62" s="132"/>
      <c r="M62" s="120"/>
      <c r="N62" s="140">
        <f t="shared" si="23"/>
        <v>0</v>
      </c>
      <c r="O62" s="140">
        <f t="shared" si="23"/>
        <v>0</v>
      </c>
      <c r="P62" s="140">
        <f t="shared" si="23"/>
        <v>0</v>
      </c>
      <c r="Q62" s="140">
        <f t="shared" si="22"/>
        <v>0</v>
      </c>
      <c r="R62" s="140">
        <f t="shared" si="22"/>
        <v>0</v>
      </c>
      <c r="S62" s="140">
        <f t="shared" si="22"/>
        <v>0</v>
      </c>
      <c r="T62" s="140">
        <f t="shared" si="22"/>
        <v>0</v>
      </c>
      <c r="U62" s="140">
        <f t="shared" si="22"/>
        <v>0</v>
      </c>
      <c r="V62" s="140">
        <f t="shared" si="22"/>
        <v>0</v>
      </c>
      <c r="W62" s="140">
        <f t="shared" si="22"/>
        <v>0</v>
      </c>
      <c r="X62" s="140">
        <f t="shared" si="22"/>
        <v>0</v>
      </c>
      <c r="Y62" s="140">
        <f t="shared" si="22"/>
        <v>0</v>
      </c>
      <c r="Z62" s="140">
        <f t="shared" si="17"/>
        <v>0</v>
      </c>
      <c r="AA62" s="144"/>
      <c r="AB62" s="521">
        <f t="shared" si="18"/>
        <v>0</v>
      </c>
      <c r="AC62" s="522" t="str">
        <f>IF($B62="","",VLOOKUP($B62,社保费!$B$5:$Q$15,16,0))</f>
        <v/>
      </c>
      <c r="AD62" s="33">
        <f>福利费明细!S60</f>
        <v>0</v>
      </c>
      <c r="AE62" s="32"/>
      <c r="AF62" s="35"/>
      <c r="AG62" s="33">
        <f>福利费明细!AH60</f>
        <v>0</v>
      </c>
      <c r="AH62" s="36"/>
      <c r="AI62" s="37">
        <f t="shared" si="19"/>
        <v>0</v>
      </c>
      <c r="AJ62" s="36"/>
      <c r="AK62" s="37">
        <f t="shared" si="20"/>
        <v>0</v>
      </c>
      <c r="AL62" s="38"/>
      <c r="AM62" s="214">
        <f>福利费明细!AX60</f>
        <v>0</v>
      </c>
      <c r="AN62" s="224"/>
      <c r="AO62" s="214">
        <f>福利费明细!BL60</f>
        <v>0</v>
      </c>
      <c r="AP62" s="224"/>
      <c r="AQ62" s="214">
        <f>福利费明细!CC60</f>
        <v>0</v>
      </c>
      <c r="AR62" s="38"/>
      <c r="AS62" s="38"/>
      <c r="AT62" s="38"/>
      <c r="AU62" s="214">
        <f>福利费明细!CQ60</f>
        <v>0</v>
      </c>
      <c r="AV62" s="38"/>
      <c r="AW62" s="214">
        <f>福利费明细!DE60</f>
        <v>0</v>
      </c>
      <c r="AX62" s="38"/>
      <c r="AY62" s="38"/>
      <c r="AZ62" s="38"/>
      <c r="BA62" s="38"/>
      <c r="BB62" s="38"/>
      <c r="BC62" s="30">
        <f t="shared" si="12"/>
        <v>0</v>
      </c>
      <c r="BD62" s="30">
        <f t="shared" si="21"/>
        <v>0</v>
      </c>
      <c r="BE62" s="36">
        <f t="shared" si="13"/>
        <v>0</v>
      </c>
      <c r="BF62" s="36">
        <f t="shared" si="6"/>
        <v>0</v>
      </c>
      <c r="BG62" s="36">
        <f t="shared" si="7"/>
        <v>0</v>
      </c>
      <c r="BH62" s="33">
        <f t="shared" si="14"/>
        <v>0</v>
      </c>
      <c r="BI62" s="506"/>
      <c r="BJ62" s="39"/>
    </row>
    <row r="63" spans="1:62" ht="17.25" customHeight="1">
      <c r="A63" s="27" t="str">
        <f t="shared" si="8"/>
        <v/>
      </c>
      <c r="B63" s="41"/>
      <c r="C63" s="41"/>
      <c r="D63" s="41"/>
      <c r="E63" s="41"/>
      <c r="F63" s="41"/>
      <c r="G63" s="175"/>
      <c r="H63" s="40"/>
      <c r="I63" s="30">
        <f t="shared" si="9"/>
        <v>0</v>
      </c>
      <c r="J63" s="103">
        <f t="shared" si="10"/>
        <v>0</v>
      </c>
      <c r="K63" s="29"/>
      <c r="L63" s="132"/>
      <c r="M63" s="120"/>
      <c r="N63" s="140">
        <f t="shared" si="23"/>
        <v>0</v>
      </c>
      <c r="O63" s="140">
        <f t="shared" si="23"/>
        <v>0</v>
      </c>
      <c r="P63" s="140">
        <f t="shared" si="23"/>
        <v>0</v>
      </c>
      <c r="Q63" s="140">
        <f t="shared" si="22"/>
        <v>0</v>
      </c>
      <c r="R63" s="140">
        <f t="shared" si="22"/>
        <v>0</v>
      </c>
      <c r="S63" s="140">
        <f t="shared" si="22"/>
        <v>0</v>
      </c>
      <c r="T63" s="140">
        <f t="shared" si="22"/>
        <v>0</v>
      </c>
      <c r="U63" s="140">
        <f t="shared" si="22"/>
        <v>0</v>
      </c>
      <c r="V63" s="140">
        <f t="shared" si="22"/>
        <v>0</v>
      </c>
      <c r="W63" s="140">
        <f t="shared" si="22"/>
        <v>0</v>
      </c>
      <c r="X63" s="140">
        <f t="shared" si="22"/>
        <v>0</v>
      </c>
      <c r="Y63" s="140">
        <f t="shared" si="22"/>
        <v>0</v>
      </c>
      <c r="Z63" s="140">
        <f t="shared" si="17"/>
        <v>0</v>
      </c>
      <c r="AA63" s="144"/>
      <c r="AB63" s="521">
        <f t="shared" si="18"/>
        <v>0</v>
      </c>
      <c r="AC63" s="522" t="str">
        <f>IF($B63="","",VLOOKUP($B63,社保费!$B$5:$Q$15,16,0))</f>
        <v/>
      </c>
      <c r="AD63" s="33">
        <f>福利费明细!S61</f>
        <v>0</v>
      </c>
      <c r="AE63" s="32"/>
      <c r="AF63" s="35"/>
      <c r="AG63" s="33">
        <f>福利费明细!AH61</f>
        <v>0</v>
      </c>
      <c r="AH63" s="36"/>
      <c r="AI63" s="37">
        <f t="shared" si="19"/>
        <v>0</v>
      </c>
      <c r="AJ63" s="36"/>
      <c r="AK63" s="37">
        <f t="shared" si="20"/>
        <v>0</v>
      </c>
      <c r="AL63" s="38"/>
      <c r="AM63" s="214">
        <f>福利费明细!AX61</f>
        <v>0</v>
      </c>
      <c r="AN63" s="224"/>
      <c r="AO63" s="214">
        <f>福利费明细!BL61</f>
        <v>0</v>
      </c>
      <c r="AP63" s="224"/>
      <c r="AQ63" s="214">
        <f>福利费明细!CC61</f>
        <v>0</v>
      </c>
      <c r="AR63" s="38"/>
      <c r="AS63" s="38"/>
      <c r="AT63" s="38"/>
      <c r="AU63" s="214">
        <f>福利费明细!CQ61</f>
        <v>0</v>
      </c>
      <c r="AV63" s="38"/>
      <c r="AW63" s="214">
        <f>福利费明细!DE61</f>
        <v>0</v>
      </c>
      <c r="AX63" s="38"/>
      <c r="AY63" s="38"/>
      <c r="AZ63" s="38"/>
      <c r="BA63" s="38"/>
      <c r="BB63" s="38"/>
      <c r="BC63" s="30">
        <f t="shared" si="12"/>
        <v>0</v>
      </c>
      <c r="BD63" s="30">
        <f t="shared" si="21"/>
        <v>0</v>
      </c>
      <c r="BE63" s="36">
        <f t="shared" si="13"/>
        <v>0</v>
      </c>
      <c r="BF63" s="36">
        <f t="shared" si="6"/>
        <v>0</v>
      </c>
      <c r="BG63" s="36">
        <f t="shared" si="7"/>
        <v>0</v>
      </c>
      <c r="BH63" s="33">
        <f t="shared" si="14"/>
        <v>0</v>
      </c>
      <c r="BI63" s="506"/>
      <c r="BJ63" s="39"/>
    </row>
    <row r="64" spans="1:62" ht="17.25" customHeight="1">
      <c r="A64" s="27" t="str">
        <f t="shared" si="8"/>
        <v/>
      </c>
      <c r="B64" s="41"/>
      <c r="C64" s="41"/>
      <c r="D64" s="41"/>
      <c r="E64" s="41"/>
      <c r="F64" s="41"/>
      <c r="G64" s="175"/>
      <c r="H64" s="40"/>
      <c r="I64" s="30">
        <f t="shared" si="9"/>
        <v>0</v>
      </c>
      <c r="J64" s="103">
        <f t="shared" si="10"/>
        <v>0</v>
      </c>
      <c r="K64" s="29"/>
      <c r="L64" s="132"/>
      <c r="M64" s="120"/>
      <c r="N64" s="140">
        <f t="shared" si="23"/>
        <v>0</v>
      </c>
      <c r="O64" s="140">
        <f t="shared" si="23"/>
        <v>0</v>
      </c>
      <c r="P64" s="140">
        <f t="shared" si="23"/>
        <v>0</v>
      </c>
      <c r="Q64" s="140">
        <f t="shared" si="22"/>
        <v>0</v>
      </c>
      <c r="R64" s="140">
        <f t="shared" si="22"/>
        <v>0</v>
      </c>
      <c r="S64" s="140">
        <f t="shared" si="22"/>
        <v>0</v>
      </c>
      <c r="T64" s="140">
        <f t="shared" si="22"/>
        <v>0</v>
      </c>
      <c r="U64" s="140">
        <f t="shared" si="22"/>
        <v>0</v>
      </c>
      <c r="V64" s="140">
        <f t="shared" si="22"/>
        <v>0</v>
      </c>
      <c r="W64" s="140">
        <f t="shared" si="22"/>
        <v>0</v>
      </c>
      <c r="X64" s="140">
        <f t="shared" si="22"/>
        <v>0</v>
      </c>
      <c r="Y64" s="140">
        <f t="shared" si="22"/>
        <v>0</v>
      </c>
      <c r="Z64" s="140">
        <f t="shared" si="17"/>
        <v>0</v>
      </c>
      <c r="AA64" s="144"/>
      <c r="AB64" s="521">
        <f t="shared" si="18"/>
        <v>0</v>
      </c>
      <c r="AC64" s="522" t="str">
        <f>IF($B64="","",VLOOKUP($B64,社保费!$B$5:$Q$15,16,0))</f>
        <v/>
      </c>
      <c r="AD64" s="33">
        <f>福利费明细!S62</f>
        <v>0</v>
      </c>
      <c r="AE64" s="32"/>
      <c r="AF64" s="35"/>
      <c r="AG64" s="33">
        <f>福利费明细!AH62</f>
        <v>0</v>
      </c>
      <c r="AH64" s="36"/>
      <c r="AI64" s="37">
        <f t="shared" si="19"/>
        <v>0</v>
      </c>
      <c r="AJ64" s="36"/>
      <c r="AK64" s="37">
        <f t="shared" si="20"/>
        <v>0</v>
      </c>
      <c r="AL64" s="38"/>
      <c r="AM64" s="214">
        <f>福利费明细!AX62</f>
        <v>0</v>
      </c>
      <c r="AN64" s="224"/>
      <c r="AO64" s="214">
        <f>福利费明细!BL62</f>
        <v>0</v>
      </c>
      <c r="AP64" s="224"/>
      <c r="AQ64" s="214">
        <f>福利费明细!CC62</f>
        <v>0</v>
      </c>
      <c r="AR64" s="38"/>
      <c r="AS64" s="38"/>
      <c r="AT64" s="38"/>
      <c r="AU64" s="214">
        <f>福利费明细!CQ62</f>
        <v>0</v>
      </c>
      <c r="AV64" s="38"/>
      <c r="AW64" s="214">
        <f>福利费明细!DE62</f>
        <v>0</v>
      </c>
      <c r="AX64" s="38"/>
      <c r="AY64" s="38"/>
      <c r="AZ64" s="38"/>
      <c r="BA64" s="38"/>
      <c r="BB64" s="38"/>
      <c r="BC64" s="30">
        <f t="shared" si="12"/>
        <v>0</v>
      </c>
      <c r="BD64" s="30">
        <f t="shared" si="21"/>
        <v>0</v>
      </c>
      <c r="BE64" s="36">
        <f t="shared" si="13"/>
        <v>0</v>
      </c>
      <c r="BF64" s="36">
        <f t="shared" si="6"/>
        <v>0</v>
      </c>
      <c r="BG64" s="36">
        <f t="shared" si="7"/>
        <v>0</v>
      </c>
      <c r="BH64" s="33">
        <f t="shared" si="14"/>
        <v>0</v>
      </c>
      <c r="BI64" s="506"/>
      <c r="BJ64" s="39"/>
    </row>
    <row r="65" spans="1:62" ht="17.25" customHeight="1">
      <c r="A65" s="27" t="str">
        <f t="shared" si="8"/>
        <v/>
      </c>
      <c r="B65" s="41"/>
      <c r="C65" s="41"/>
      <c r="D65" s="41"/>
      <c r="E65" s="41"/>
      <c r="F65" s="41"/>
      <c r="G65" s="175"/>
      <c r="H65" s="40"/>
      <c r="I65" s="30">
        <f t="shared" si="9"/>
        <v>0</v>
      </c>
      <c r="J65" s="103">
        <f t="shared" si="10"/>
        <v>0</v>
      </c>
      <c r="K65" s="29"/>
      <c r="L65" s="132"/>
      <c r="M65" s="120"/>
      <c r="N65" s="140">
        <f t="shared" si="23"/>
        <v>0</v>
      </c>
      <c r="O65" s="140">
        <f t="shared" si="23"/>
        <v>0</v>
      </c>
      <c r="P65" s="140">
        <f t="shared" si="23"/>
        <v>0</v>
      </c>
      <c r="Q65" s="140">
        <f t="shared" si="22"/>
        <v>0</v>
      </c>
      <c r="R65" s="140">
        <f t="shared" si="22"/>
        <v>0</v>
      </c>
      <c r="S65" s="140">
        <f t="shared" si="22"/>
        <v>0</v>
      </c>
      <c r="T65" s="140">
        <f t="shared" si="22"/>
        <v>0</v>
      </c>
      <c r="U65" s="140">
        <f t="shared" si="22"/>
        <v>0</v>
      </c>
      <c r="V65" s="140">
        <f t="shared" si="22"/>
        <v>0</v>
      </c>
      <c r="W65" s="140">
        <f t="shared" si="22"/>
        <v>0</v>
      </c>
      <c r="X65" s="140">
        <f t="shared" si="22"/>
        <v>0</v>
      </c>
      <c r="Y65" s="140">
        <f t="shared" si="22"/>
        <v>0</v>
      </c>
      <c r="Z65" s="140">
        <f t="shared" si="17"/>
        <v>0</v>
      </c>
      <c r="AA65" s="144"/>
      <c r="AB65" s="521">
        <f t="shared" si="18"/>
        <v>0</v>
      </c>
      <c r="AC65" s="522" t="str">
        <f>IF($B65="","",VLOOKUP($B65,社保费!$B$5:$Q$15,16,0))</f>
        <v/>
      </c>
      <c r="AD65" s="33">
        <f>福利费明细!S63</f>
        <v>0</v>
      </c>
      <c r="AE65" s="32"/>
      <c r="AF65" s="35"/>
      <c r="AG65" s="33">
        <f>福利费明细!AH63</f>
        <v>0</v>
      </c>
      <c r="AH65" s="36"/>
      <c r="AI65" s="37">
        <f t="shared" si="19"/>
        <v>0</v>
      </c>
      <c r="AJ65" s="36"/>
      <c r="AK65" s="37">
        <f t="shared" si="20"/>
        <v>0</v>
      </c>
      <c r="AL65" s="38"/>
      <c r="AM65" s="214">
        <f>福利费明细!AX63</f>
        <v>0</v>
      </c>
      <c r="AN65" s="224"/>
      <c r="AO65" s="214">
        <f>福利费明细!BL63</f>
        <v>0</v>
      </c>
      <c r="AP65" s="224"/>
      <c r="AQ65" s="214">
        <f>福利费明细!CC63</f>
        <v>0</v>
      </c>
      <c r="AR65" s="38"/>
      <c r="AS65" s="38"/>
      <c r="AT65" s="38"/>
      <c r="AU65" s="214">
        <f>福利费明细!CQ63</f>
        <v>0</v>
      </c>
      <c r="AV65" s="38"/>
      <c r="AW65" s="214">
        <f>福利费明细!DE63</f>
        <v>0</v>
      </c>
      <c r="AX65" s="38"/>
      <c r="AY65" s="38"/>
      <c r="AZ65" s="38"/>
      <c r="BA65" s="38"/>
      <c r="BB65" s="38"/>
      <c r="BC65" s="30">
        <f t="shared" si="12"/>
        <v>0</v>
      </c>
      <c r="BD65" s="30">
        <f t="shared" si="21"/>
        <v>0</v>
      </c>
      <c r="BE65" s="36">
        <f t="shared" si="13"/>
        <v>0</v>
      </c>
      <c r="BF65" s="36">
        <f t="shared" si="6"/>
        <v>0</v>
      </c>
      <c r="BG65" s="36">
        <f t="shared" si="7"/>
        <v>0</v>
      </c>
      <c r="BH65" s="33">
        <f t="shared" si="14"/>
        <v>0</v>
      </c>
      <c r="BI65" s="506"/>
      <c r="BJ65" s="39"/>
    </row>
    <row r="66" spans="1:62" ht="17.25" customHeight="1">
      <c r="A66" s="27" t="str">
        <f t="shared" si="8"/>
        <v/>
      </c>
      <c r="B66" s="41"/>
      <c r="C66" s="41"/>
      <c r="D66" s="41"/>
      <c r="E66" s="41"/>
      <c r="F66" s="41"/>
      <c r="G66" s="175"/>
      <c r="H66" s="40"/>
      <c r="I66" s="30">
        <f t="shared" si="9"/>
        <v>0</v>
      </c>
      <c r="J66" s="103">
        <f t="shared" si="10"/>
        <v>0</v>
      </c>
      <c r="K66" s="29"/>
      <c r="L66" s="132"/>
      <c r="M66" s="120"/>
      <c r="N66" s="140">
        <f t="shared" si="23"/>
        <v>0</v>
      </c>
      <c r="O66" s="140">
        <f t="shared" si="23"/>
        <v>0</v>
      </c>
      <c r="P66" s="140">
        <f t="shared" si="23"/>
        <v>0</v>
      </c>
      <c r="Q66" s="140">
        <f t="shared" si="22"/>
        <v>0</v>
      </c>
      <c r="R66" s="140">
        <f t="shared" si="22"/>
        <v>0</v>
      </c>
      <c r="S66" s="140">
        <f t="shared" si="22"/>
        <v>0</v>
      </c>
      <c r="T66" s="140">
        <f t="shared" si="22"/>
        <v>0</v>
      </c>
      <c r="U66" s="140">
        <f t="shared" si="22"/>
        <v>0</v>
      </c>
      <c r="V66" s="140">
        <f t="shared" si="22"/>
        <v>0</v>
      </c>
      <c r="W66" s="140">
        <f t="shared" si="22"/>
        <v>0</v>
      </c>
      <c r="X66" s="140">
        <f t="shared" si="22"/>
        <v>0</v>
      </c>
      <c r="Y66" s="140">
        <f t="shared" si="22"/>
        <v>0</v>
      </c>
      <c r="Z66" s="140">
        <f t="shared" si="17"/>
        <v>0</v>
      </c>
      <c r="AA66" s="144"/>
      <c r="AB66" s="521">
        <f t="shared" si="18"/>
        <v>0</v>
      </c>
      <c r="AC66" s="522" t="str">
        <f>IF($B66="","",VLOOKUP($B66,社保费!$B$5:$Q$15,16,0))</f>
        <v/>
      </c>
      <c r="AD66" s="33">
        <f>福利费明细!S64</f>
        <v>0</v>
      </c>
      <c r="AE66" s="32"/>
      <c r="AF66" s="35"/>
      <c r="AG66" s="33">
        <f>福利费明细!AH64</f>
        <v>0</v>
      </c>
      <c r="AH66" s="36"/>
      <c r="AI66" s="37">
        <f t="shared" si="19"/>
        <v>0</v>
      </c>
      <c r="AJ66" s="36"/>
      <c r="AK66" s="37">
        <f t="shared" si="20"/>
        <v>0</v>
      </c>
      <c r="AL66" s="38"/>
      <c r="AM66" s="214">
        <f>福利费明细!AX64</f>
        <v>0</v>
      </c>
      <c r="AN66" s="224"/>
      <c r="AO66" s="214">
        <f>福利费明细!BL64</f>
        <v>0</v>
      </c>
      <c r="AP66" s="224"/>
      <c r="AQ66" s="214">
        <f>福利费明细!CC64</f>
        <v>0</v>
      </c>
      <c r="AR66" s="38"/>
      <c r="AS66" s="38"/>
      <c r="AT66" s="38"/>
      <c r="AU66" s="214">
        <f>福利费明细!CQ64</f>
        <v>0</v>
      </c>
      <c r="AV66" s="38"/>
      <c r="AW66" s="214">
        <f>福利费明细!DE64</f>
        <v>0</v>
      </c>
      <c r="AX66" s="38"/>
      <c r="AY66" s="38"/>
      <c r="AZ66" s="38"/>
      <c r="BA66" s="38"/>
      <c r="BB66" s="38"/>
      <c r="BC66" s="30">
        <f t="shared" si="12"/>
        <v>0</v>
      </c>
      <c r="BD66" s="30">
        <f t="shared" si="21"/>
        <v>0</v>
      </c>
      <c r="BE66" s="36">
        <f t="shared" si="13"/>
        <v>0</v>
      </c>
      <c r="BF66" s="36">
        <f t="shared" si="6"/>
        <v>0</v>
      </c>
      <c r="BG66" s="36">
        <f t="shared" si="7"/>
        <v>0</v>
      </c>
      <c r="BH66" s="33">
        <f t="shared" si="14"/>
        <v>0</v>
      </c>
      <c r="BI66" s="506"/>
      <c r="BJ66" s="39"/>
    </row>
    <row r="67" spans="1:62" ht="17.25" customHeight="1">
      <c r="A67" s="27" t="str">
        <f t="shared" si="8"/>
        <v/>
      </c>
      <c r="B67" s="41"/>
      <c r="C67" s="41"/>
      <c r="D67" s="41"/>
      <c r="E67" s="41"/>
      <c r="F67" s="41"/>
      <c r="G67" s="175"/>
      <c r="H67" s="40"/>
      <c r="I67" s="30">
        <f t="shared" si="9"/>
        <v>0</v>
      </c>
      <c r="J67" s="103">
        <f t="shared" si="10"/>
        <v>0</v>
      </c>
      <c r="K67" s="29"/>
      <c r="L67" s="132"/>
      <c r="M67" s="120"/>
      <c r="N67" s="140">
        <f t="shared" si="23"/>
        <v>0</v>
      </c>
      <c r="O67" s="140">
        <f t="shared" si="23"/>
        <v>0</v>
      </c>
      <c r="P67" s="140">
        <f t="shared" si="23"/>
        <v>0</v>
      </c>
      <c r="Q67" s="140">
        <f t="shared" si="22"/>
        <v>0</v>
      </c>
      <c r="R67" s="140">
        <f t="shared" si="22"/>
        <v>0</v>
      </c>
      <c r="S67" s="140">
        <f t="shared" si="22"/>
        <v>0</v>
      </c>
      <c r="T67" s="140">
        <f t="shared" si="22"/>
        <v>0</v>
      </c>
      <c r="U67" s="140">
        <f t="shared" si="22"/>
        <v>0</v>
      </c>
      <c r="V67" s="140">
        <f t="shared" si="22"/>
        <v>0</v>
      </c>
      <c r="W67" s="140">
        <f t="shared" si="22"/>
        <v>0</v>
      </c>
      <c r="X67" s="140">
        <f t="shared" si="22"/>
        <v>0</v>
      </c>
      <c r="Y67" s="140">
        <f t="shared" si="22"/>
        <v>0</v>
      </c>
      <c r="Z67" s="140">
        <f t="shared" si="17"/>
        <v>0</v>
      </c>
      <c r="AA67" s="144"/>
      <c r="AB67" s="521">
        <f t="shared" si="18"/>
        <v>0</v>
      </c>
      <c r="AC67" s="522" t="str">
        <f>IF($B67="","",VLOOKUP($B67,社保费!$B$5:$Q$15,16,0))</f>
        <v/>
      </c>
      <c r="AD67" s="33">
        <f>福利费明细!S65</f>
        <v>0</v>
      </c>
      <c r="AE67" s="32"/>
      <c r="AF67" s="35"/>
      <c r="AG67" s="33">
        <f>福利费明细!AH65</f>
        <v>0</v>
      </c>
      <c r="AH67" s="36"/>
      <c r="AI67" s="37">
        <f t="shared" si="19"/>
        <v>0</v>
      </c>
      <c r="AJ67" s="36"/>
      <c r="AK67" s="37">
        <f t="shared" si="20"/>
        <v>0</v>
      </c>
      <c r="AL67" s="38"/>
      <c r="AM67" s="214">
        <f>福利费明细!AX65</f>
        <v>0</v>
      </c>
      <c r="AN67" s="224"/>
      <c r="AO67" s="214">
        <f>福利费明细!BL65</f>
        <v>0</v>
      </c>
      <c r="AP67" s="224"/>
      <c r="AQ67" s="214">
        <f>福利费明细!CC65</f>
        <v>0</v>
      </c>
      <c r="AR67" s="38"/>
      <c r="AS67" s="38"/>
      <c r="AT67" s="38"/>
      <c r="AU67" s="214">
        <f>福利费明细!CQ65</f>
        <v>0</v>
      </c>
      <c r="AV67" s="38"/>
      <c r="AW67" s="214">
        <f>福利费明细!DE65</f>
        <v>0</v>
      </c>
      <c r="AX67" s="38"/>
      <c r="AY67" s="38"/>
      <c r="AZ67" s="38"/>
      <c r="BA67" s="38"/>
      <c r="BB67" s="38"/>
      <c r="BC67" s="30">
        <f t="shared" si="12"/>
        <v>0</v>
      </c>
      <c r="BD67" s="30">
        <f t="shared" si="21"/>
        <v>0</v>
      </c>
      <c r="BE67" s="36">
        <f t="shared" si="13"/>
        <v>0</v>
      </c>
      <c r="BF67" s="36">
        <f t="shared" si="6"/>
        <v>0</v>
      </c>
      <c r="BG67" s="36">
        <f t="shared" si="7"/>
        <v>0</v>
      </c>
      <c r="BH67" s="33">
        <f t="shared" si="14"/>
        <v>0</v>
      </c>
      <c r="BI67" s="506"/>
      <c r="BJ67" s="39"/>
    </row>
    <row r="68" spans="1:62" ht="17.25" customHeight="1">
      <c r="A68" s="27" t="str">
        <f t="shared" si="8"/>
        <v/>
      </c>
      <c r="B68" s="41"/>
      <c r="C68" s="41"/>
      <c r="D68" s="41"/>
      <c r="E68" s="41"/>
      <c r="F68" s="41"/>
      <c r="G68" s="175"/>
      <c r="H68" s="40"/>
      <c r="I68" s="30">
        <f t="shared" si="9"/>
        <v>0</v>
      </c>
      <c r="J68" s="103">
        <f t="shared" si="10"/>
        <v>0</v>
      </c>
      <c r="K68" s="29"/>
      <c r="L68" s="132"/>
      <c r="M68" s="120"/>
      <c r="N68" s="140">
        <f t="shared" si="23"/>
        <v>0</v>
      </c>
      <c r="O68" s="140">
        <f t="shared" si="23"/>
        <v>0</v>
      </c>
      <c r="P68" s="140">
        <f t="shared" si="23"/>
        <v>0</v>
      </c>
      <c r="Q68" s="140">
        <f t="shared" si="22"/>
        <v>0</v>
      </c>
      <c r="R68" s="140">
        <f t="shared" si="22"/>
        <v>0</v>
      </c>
      <c r="S68" s="140">
        <f t="shared" si="22"/>
        <v>0</v>
      </c>
      <c r="T68" s="140">
        <f t="shared" si="22"/>
        <v>0</v>
      </c>
      <c r="U68" s="140">
        <f t="shared" si="22"/>
        <v>0</v>
      </c>
      <c r="V68" s="140">
        <f t="shared" si="22"/>
        <v>0</v>
      </c>
      <c r="W68" s="140">
        <f t="shared" si="22"/>
        <v>0</v>
      </c>
      <c r="X68" s="140">
        <f t="shared" si="22"/>
        <v>0</v>
      </c>
      <c r="Y68" s="140">
        <f t="shared" si="22"/>
        <v>0</v>
      </c>
      <c r="Z68" s="140">
        <f t="shared" si="17"/>
        <v>0</v>
      </c>
      <c r="AA68" s="144"/>
      <c r="AB68" s="521">
        <f t="shared" si="18"/>
        <v>0</v>
      </c>
      <c r="AC68" s="522" t="str">
        <f>IF($B68="","",VLOOKUP($B68,社保费!$B$5:$Q$15,16,0))</f>
        <v/>
      </c>
      <c r="AD68" s="33">
        <f>福利费明细!S66</f>
        <v>0</v>
      </c>
      <c r="AE68" s="32"/>
      <c r="AF68" s="35"/>
      <c r="AG68" s="33">
        <f>福利费明细!AH66</f>
        <v>0</v>
      </c>
      <c r="AH68" s="36"/>
      <c r="AI68" s="37">
        <f t="shared" si="19"/>
        <v>0</v>
      </c>
      <c r="AJ68" s="36"/>
      <c r="AK68" s="37">
        <f t="shared" si="20"/>
        <v>0</v>
      </c>
      <c r="AL68" s="38"/>
      <c r="AM68" s="214">
        <f>福利费明细!AX66</f>
        <v>0</v>
      </c>
      <c r="AN68" s="224"/>
      <c r="AO68" s="214">
        <f>福利费明细!BL66</f>
        <v>0</v>
      </c>
      <c r="AP68" s="224"/>
      <c r="AQ68" s="214">
        <f>福利费明细!CC66</f>
        <v>0</v>
      </c>
      <c r="AR68" s="38"/>
      <c r="AS68" s="38"/>
      <c r="AT68" s="38"/>
      <c r="AU68" s="214">
        <f>福利费明细!CQ66</f>
        <v>0</v>
      </c>
      <c r="AV68" s="38"/>
      <c r="AW68" s="214">
        <f>福利费明细!DE66</f>
        <v>0</v>
      </c>
      <c r="AX68" s="38"/>
      <c r="AY68" s="38"/>
      <c r="AZ68" s="38"/>
      <c r="BA68" s="38"/>
      <c r="BB68" s="38"/>
      <c r="BC68" s="30">
        <f t="shared" si="12"/>
        <v>0</v>
      </c>
      <c r="BD68" s="30">
        <f t="shared" si="21"/>
        <v>0</v>
      </c>
      <c r="BE68" s="36">
        <f t="shared" si="13"/>
        <v>0</v>
      </c>
      <c r="BF68" s="36">
        <f t="shared" si="6"/>
        <v>0</v>
      </c>
      <c r="BG68" s="36">
        <f t="shared" si="7"/>
        <v>0</v>
      </c>
      <c r="BH68" s="33">
        <f t="shared" si="14"/>
        <v>0</v>
      </c>
      <c r="BI68" s="506"/>
      <c r="BJ68" s="39"/>
    </row>
    <row r="69" spans="1:62" ht="17.25" customHeight="1">
      <c r="A69" s="27" t="str">
        <f t="shared" si="8"/>
        <v/>
      </c>
      <c r="B69" s="41"/>
      <c r="C69" s="41"/>
      <c r="D69" s="41"/>
      <c r="E69" s="41"/>
      <c r="F69" s="41"/>
      <c r="G69" s="175"/>
      <c r="H69" s="40"/>
      <c r="I69" s="30">
        <f t="shared" si="9"/>
        <v>0</v>
      </c>
      <c r="J69" s="103">
        <f t="shared" si="10"/>
        <v>0</v>
      </c>
      <c r="K69" s="29"/>
      <c r="L69" s="132"/>
      <c r="M69" s="120"/>
      <c r="N69" s="140">
        <f t="shared" si="23"/>
        <v>0</v>
      </c>
      <c r="O69" s="140">
        <f t="shared" si="23"/>
        <v>0</v>
      </c>
      <c r="P69" s="140">
        <f t="shared" si="23"/>
        <v>0</v>
      </c>
      <c r="Q69" s="140">
        <f t="shared" si="22"/>
        <v>0</v>
      </c>
      <c r="R69" s="140">
        <f t="shared" si="22"/>
        <v>0</v>
      </c>
      <c r="S69" s="140">
        <f t="shared" si="22"/>
        <v>0</v>
      </c>
      <c r="T69" s="140">
        <f t="shared" si="22"/>
        <v>0</v>
      </c>
      <c r="U69" s="140">
        <f t="shared" si="22"/>
        <v>0</v>
      </c>
      <c r="V69" s="140">
        <f t="shared" si="22"/>
        <v>0</v>
      </c>
      <c r="W69" s="140">
        <f t="shared" si="22"/>
        <v>0</v>
      </c>
      <c r="X69" s="140">
        <f t="shared" si="22"/>
        <v>0</v>
      </c>
      <c r="Y69" s="140">
        <f t="shared" si="22"/>
        <v>0</v>
      </c>
      <c r="Z69" s="140">
        <f t="shared" si="17"/>
        <v>0</v>
      </c>
      <c r="AA69" s="144"/>
      <c r="AB69" s="521">
        <f t="shared" si="18"/>
        <v>0</v>
      </c>
      <c r="AC69" s="522" t="str">
        <f>IF($B69="","",VLOOKUP($B69,社保费!$B$5:$Q$15,16,0))</f>
        <v/>
      </c>
      <c r="AD69" s="33">
        <f>福利费明细!S67</f>
        <v>0</v>
      </c>
      <c r="AE69" s="32"/>
      <c r="AF69" s="35"/>
      <c r="AG69" s="33">
        <f>福利费明细!AH67</f>
        <v>0</v>
      </c>
      <c r="AH69" s="36"/>
      <c r="AI69" s="37">
        <f t="shared" si="19"/>
        <v>0</v>
      </c>
      <c r="AJ69" s="36"/>
      <c r="AK69" s="37">
        <f t="shared" si="20"/>
        <v>0</v>
      </c>
      <c r="AL69" s="38"/>
      <c r="AM69" s="214">
        <f>福利费明细!AX67</f>
        <v>0</v>
      </c>
      <c r="AN69" s="224"/>
      <c r="AO69" s="214">
        <f>福利费明细!BL67</f>
        <v>0</v>
      </c>
      <c r="AP69" s="224"/>
      <c r="AQ69" s="214">
        <f>福利费明细!CC67</f>
        <v>0</v>
      </c>
      <c r="AR69" s="38"/>
      <c r="AS69" s="38"/>
      <c r="AT69" s="38"/>
      <c r="AU69" s="214">
        <f>福利费明细!CQ67</f>
        <v>0</v>
      </c>
      <c r="AV69" s="38"/>
      <c r="AW69" s="214">
        <f>福利费明细!DE67</f>
        <v>0</v>
      </c>
      <c r="AX69" s="38"/>
      <c r="AY69" s="38"/>
      <c r="AZ69" s="38"/>
      <c r="BA69" s="38"/>
      <c r="BB69" s="38"/>
      <c r="BC69" s="30">
        <f t="shared" si="12"/>
        <v>0</v>
      </c>
      <c r="BD69" s="30">
        <f t="shared" si="21"/>
        <v>0</v>
      </c>
      <c r="BE69" s="36">
        <f t="shared" si="13"/>
        <v>0</v>
      </c>
      <c r="BF69" s="36">
        <f t="shared" si="6"/>
        <v>0</v>
      </c>
      <c r="BG69" s="36">
        <f t="shared" si="7"/>
        <v>0</v>
      </c>
      <c r="BH69" s="33">
        <f t="shared" si="14"/>
        <v>0</v>
      </c>
      <c r="BI69" s="506"/>
      <c r="BJ69" s="39"/>
    </row>
    <row r="70" spans="1:62" ht="17.25" customHeight="1">
      <c r="A70" s="27" t="str">
        <f t="shared" si="8"/>
        <v/>
      </c>
      <c r="B70" s="41"/>
      <c r="C70" s="41"/>
      <c r="D70" s="41"/>
      <c r="E70" s="41"/>
      <c r="F70" s="41"/>
      <c r="G70" s="175"/>
      <c r="H70" s="40"/>
      <c r="I70" s="30">
        <f t="shared" si="9"/>
        <v>0</v>
      </c>
      <c r="J70" s="103">
        <f t="shared" si="10"/>
        <v>0</v>
      </c>
      <c r="K70" s="29"/>
      <c r="L70" s="132"/>
      <c r="M70" s="120"/>
      <c r="N70" s="140">
        <f t="shared" si="23"/>
        <v>0</v>
      </c>
      <c r="O70" s="140">
        <f t="shared" si="23"/>
        <v>0</v>
      </c>
      <c r="P70" s="140">
        <f t="shared" si="23"/>
        <v>0</v>
      </c>
      <c r="Q70" s="140">
        <f t="shared" si="22"/>
        <v>0</v>
      </c>
      <c r="R70" s="140">
        <f t="shared" si="22"/>
        <v>0</v>
      </c>
      <c r="S70" s="140">
        <f t="shared" si="22"/>
        <v>0</v>
      </c>
      <c r="T70" s="140">
        <f t="shared" si="22"/>
        <v>0</v>
      </c>
      <c r="U70" s="140">
        <f t="shared" si="22"/>
        <v>0</v>
      </c>
      <c r="V70" s="140">
        <f t="shared" si="22"/>
        <v>0</v>
      </c>
      <c r="W70" s="140">
        <f t="shared" si="22"/>
        <v>0</v>
      </c>
      <c r="X70" s="140">
        <f t="shared" si="22"/>
        <v>0</v>
      </c>
      <c r="Y70" s="140">
        <f t="shared" si="22"/>
        <v>0</v>
      </c>
      <c r="Z70" s="140">
        <f t="shared" si="17"/>
        <v>0</v>
      </c>
      <c r="AA70" s="144"/>
      <c r="AB70" s="521">
        <f t="shared" si="18"/>
        <v>0</v>
      </c>
      <c r="AC70" s="522" t="str">
        <f>IF($B70="","",VLOOKUP($B70,社保费!$B$5:$Q$15,16,0))</f>
        <v/>
      </c>
      <c r="AD70" s="33">
        <f>福利费明细!S68</f>
        <v>0</v>
      </c>
      <c r="AE70" s="32"/>
      <c r="AF70" s="35"/>
      <c r="AG70" s="33">
        <f>福利费明细!AH68</f>
        <v>0</v>
      </c>
      <c r="AH70" s="36"/>
      <c r="AI70" s="37">
        <f t="shared" si="19"/>
        <v>0</v>
      </c>
      <c r="AJ70" s="36"/>
      <c r="AK70" s="37">
        <f t="shared" si="20"/>
        <v>0</v>
      </c>
      <c r="AL70" s="38"/>
      <c r="AM70" s="214">
        <f>福利费明细!AX68</f>
        <v>0</v>
      </c>
      <c r="AN70" s="224"/>
      <c r="AO70" s="214">
        <f>福利费明细!BL68</f>
        <v>0</v>
      </c>
      <c r="AP70" s="224"/>
      <c r="AQ70" s="214">
        <f>福利费明细!CC68</f>
        <v>0</v>
      </c>
      <c r="AR70" s="38"/>
      <c r="AS70" s="38"/>
      <c r="AT70" s="38"/>
      <c r="AU70" s="214">
        <f>福利费明细!CQ68</f>
        <v>0</v>
      </c>
      <c r="AV70" s="38"/>
      <c r="AW70" s="214">
        <f>福利费明细!DE68</f>
        <v>0</v>
      </c>
      <c r="AX70" s="38"/>
      <c r="AY70" s="38"/>
      <c r="AZ70" s="38"/>
      <c r="BA70" s="38"/>
      <c r="BB70" s="38"/>
      <c r="BC70" s="30">
        <f t="shared" si="12"/>
        <v>0</v>
      </c>
      <c r="BD70" s="30">
        <f t="shared" si="21"/>
        <v>0</v>
      </c>
      <c r="BE70" s="36">
        <f t="shared" si="13"/>
        <v>0</v>
      </c>
      <c r="BF70" s="36">
        <f t="shared" si="6"/>
        <v>0</v>
      </c>
      <c r="BG70" s="36">
        <f t="shared" si="7"/>
        <v>0</v>
      </c>
      <c r="BH70" s="33">
        <f t="shared" si="14"/>
        <v>0</v>
      </c>
      <c r="BI70" s="506"/>
      <c r="BJ70" s="39"/>
    </row>
    <row r="71" spans="1:62" ht="17.25" customHeight="1">
      <c r="A71" s="27" t="str">
        <f t="shared" si="8"/>
        <v/>
      </c>
      <c r="B71" s="41"/>
      <c r="C71" s="41"/>
      <c r="D71" s="41"/>
      <c r="E71" s="41"/>
      <c r="F71" s="41"/>
      <c r="G71" s="175"/>
      <c r="H71" s="40"/>
      <c r="I71" s="30">
        <f t="shared" si="9"/>
        <v>0</v>
      </c>
      <c r="J71" s="103">
        <f t="shared" si="10"/>
        <v>0</v>
      </c>
      <c r="K71" s="29"/>
      <c r="L71" s="132"/>
      <c r="M71" s="120"/>
      <c r="N71" s="140">
        <f t="shared" si="23"/>
        <v>0</v>
      </c>
      <c r="O71" s="140">
        <f t="shared" si="23"/>
        <v>0</v>
      </c>
      <c r="P71" s="140">
        <f t="shared" si="23"/>
        <v>0</v>
      </c>
      <c r="Q71" s="140">
        <f t="shared" si="22"/>
        <v>0</v>
      </c>
      <c r="R71" s="140">
        <f t="shared" si="22"/>
        <v>0</v>
      </c>
      <c r="S71" s="140">
        <f t="shared" si="22"/>
        <v>0</v>
      </c>
      <c r="T71" s="140">
        <f t="shared" si="22"/>
        <v>0</v>
      </c>
      <c r="U71" s="140">
        <f t="shared" si="22"/>
        <v>0</v>
      </c>
      <c r="V71" s="140">
        <f t="shared" si="22"/>
        <v>0</v>
      </c>
      <c r="W71" s="140">
        <f t="shared" si="22"/>
        <v>0</v>
      </c>
      <c r="X71" s="140">
        <f t="shared" si="22"/>
        <v>0</v>
      </c>
      <c r="Y71" s="140">
        <f t="shared" si="22"/>
        <v>0</v>
      </c>
      <c r="Z71" s="140">
        <f t="shared" ref="Z71:Z102" si="24">SUM(N71:Y71)</f>
        <v>0</v>
      </c>
      <c r="AA71" s="144"/>
      <c r="AB71" s="521">
        <f t="shared" ref="AB71:AB102" si="25">H71</f>
        <v>0</v>
      </c>
      <c r="AC71" s="522" t="str">
        <f>IF($B71="","",VLOOKUP($B71,社保费!$B$5:$Q$15,16,0))</f>
        <v/>
      </c>
      <c r="AD71" s="33">
        <f>福利费明细!S69</f>
        <v>0</v>
      </c>
      <c r="AE71" s="32"/>
      <c r="AF71" s="35"/>
      <c r="AG71" s="33">
        <f>福利费明细!AH69</f>
        <v>0</v>
      </c>
      <c r="AH71" s="36"/>
      <c r="AI71" s="37">
        <f t="shared" ref="AI71:AI102" si="26">IF(ISNUMBER(AH71/AA71),AH71/AA71,0)</f>
        <v>0</v>
      </c>
      <c r="AJ71" s="36"/>
      <c r="AK71" s="37">
        <f t="shared" ref="AK71:AK102" si="27">IF(ISNUMBER(AJ71/AA71),AJ71/AA71,0)</f>
        <v>0</v>
      </c>
      <c r="AL71" s="38"/>
      <c r="AM71" s="214">
        <f>福利费明细!AX69</f>
        <v>0</v>
      </c>
      <c r="AN71" s="224"/>
      <c r="AO71" s="214">
        <f>福利费明细!BL69</f>
        <v>0</v>
      </c>
      <c r="AP71" s="224"/>
      <c r="AQ71" s="214">
        <f>福利费明细!CC69</f>
        <v>0</v>
      </c>
      <c r="AR71" s="38"/>
      <c r="AS71" s="38"/>
      <c r="AT71" s="38"/>
      <c r="AU71" s="214">
        <f>福利费明细!CQ69</f>
        <v>0</v>
      </c>
      <c r="AV71" s="38"/>
      <c r="AW71" s="214">
        <f>福利费明细!DE69</f>
        <v>0</v>
      </c>
      <c r="AX71" s="38"/>
      <c r="AY71" s="38"/>
      <c r="AZ71" s="38"/>
      <c r="BA71" s="38"/>
      <c r="BB71" s="38"/>
      <c r="BC71" s="30">
        <f t="shared" si="12"/>
        <v>0</v>
      </c>
      <c r="BD71" s="30">
        <f t="shared" ref="BD71:BD102" si="28">SUM(Z71,AA71,AD71,AG71,AH71,BC71)</f>
        <v>0</v>
      </c>
      <c r="BE71" s="36">
        <f t="shared" si="13"/>
        <v>0</v>
      </c>
      <c r="BF71" s="36">
        <f t="shared" ref="BF71:BF134" si="29">IF(C71="营销管理部",BD71,0)</f>
        <v>0</v>
      </c>
      <c r="BG71" s="36">
        <f t="shared" ref="BG71:BG134" si="30">IF(D71="是",BD71,0)</f>
        <v>0</v>
      </c>
      <c r="BH71" s="33">
        <f t="shared" si="14"/>
        <v>0</v>
      </c>
      <c r="BI71" s="506"/>
      <c r="BJ71" s="39"/>
    </row>
    <row r="72" spans="1:62" ht="17.25" customHeight="1">
      <c r="A72" s="27" t="str">
        <f t="shared" ref="A72:A135" si="31">IF(B72="","",ROW()-6)</f>
        <v/>
      </c>
      <c r="B72" s="41"/>
      <c r="C72" s="41"/>
      <c r="D72" s="41"/>
      <c r="E72" s="41"/>
      <c r="F72" s="41"/>
      <c r="G72" s="175"/>
      <c r="H72" s="40"/>
      <c r="I72" s="30">
        <f t="shared" ref="I72:I135" si="32">IF(F72="员工",H72*20%,H72*30%)</f>
        <v>0</v>
      </c>
      <c r="J72" s="103">
        <f t="shared" ref="J72:J135" si="33">IF(F72="总监",ROUND(H72-H72*6.39%,2),0)</f>
        <v>0</v>
      </c>
      <c r="K72" s="29"/>
      <c r="L72" s="132"/>
      <c r="M72" s="120"/>
      <c r="N72" s="140">
        <f t="shared" si="23"/>
        <v>0</v>
      </c>
      <c r="O72" s="140">
        <f t="shared" si="23"/>
        <v>0</v>
      </c>
      <c r="P72" s="140">
        <f t="shared" si="23"/>
        <v>0</v>
      </c>
      <c r="Q72" s="140">
        <f t="shared" si="22"/>
        <v>0</v>
      </c>
      <c r="R72" s="140">
        <f t="shared" si="22"/>
        <v>0</v>
      </c>
      <c r="S72" s="140">
        <f t="shared" si="22"/>
        <v>0</v>
      </c>
      <c r="T72" s="140">
        <f t="shared" ref="Q72:Y100" si="34">IF($L72&lt;=T$6,SUM($H72*(1+$M72),$H72*(1+$M72)*30%*50%,$K72),SUM($H72,$J72,$K72))</f>
        <v>0</v>
      </c>
      <c r="U72" s="140">
        <f t="shared" si="34"/>
        <v>0</v>
      </c>
      <c r="V72" s="140">
        <f t="shared" si="34"/>
        <v>0</v>
      </c>
      <c r="W72" s="140">
        <f t="shared" si="34"/>
        <v>0</v>
      </c>
      <c r="X72" s="140">
        <f t="shared" si="34"/>
        <v>0</v>
      </c>
      <c r="Y72" s="140">
        <f t="shared" si="34"/>
        <v>0</v>
      </c>
      <c r="Z72" s="140">
        <f t="shared" si="24"/>
        <v>0</v>
      </c>
      <c r="AA72" s="144"/>
      <c r="AB72" s="521">
        <f t="shared" si="25"/>
        <v>0</v>
      </c>
      <c r="AC72" s="522" t="str">
        <f>IF($B72="","",VLOOKUP($B72,社保费!$B$5:$Q$15,16,0))</f>
        <v/>
      </c>
      <c r="AD72" s="33">
        <f>福利费明细!S70</f>
        <v>0</v>
      </c>
      <c r="AE72" s="32"/>
      <c r="AF72" s="35"/>
      <c r="AG72" s="33">
        <f>福利费明细!AH70</f>
        <v>0</v>
      </c>
      <c r="AH72" s="36"/>
      <c r="AI72" s="37">
        <f t="shared" si="26"/>
        <v>0</v>
      </c>
      <c r="AJ72" s="36"/>
      <c r="AK72" s="37">
        <f t="shared" si="27"/>
        <v>0</v>
      </c>
      <c r="AL72" s="38"/>
      <c r="AM72" s="214">
        <f>福利费明细!AX70</f>
        <v>0</v>
      </c>
      <c r="AN72" s="224"/>
      <c r="AO72" s="214">
        <f>福利费明细!BL70</f>
        <v>0</v>
      </c>
      <c r="AP72" s="224"/>
      <c r="AQ72" s="214">
        <f>福利费明细!CC70</f>
        <v>0</v>
      </c>
      <c r="AR72" s="38"/>
      <c r="AS72" s="38"/>
      <c r="AT72" s="38"/>
      <c r="AU72" s="214">
        <f>福利费明细!CQ70</f>
        <v>0</v>
      </c>
      <c r="AV72" s="38"/>
      <c r="AW72" s="214">
        <f>福利费明细!DE70</f>
        <v>0</v>
      </c>
      <c r="AX72" s="38"/>
      <c r="AY72" s="38"/>
      <c r="AZ72" s="38"/>
      <c r="BA72" s="38"/>
      <c r="BB72" s="38"/>
      <c r="BC72" s="30">
        <f t="shared" ref="BC72:BC135" si="35">SUM(AM72,AO72,AQ72:AS72,AU72,AW72:BB72)</f>
        <v>0</v>
      </c>
      <c r="BD72" s="30">
        <f t="shared" si="28"/>
        <v>0</v>
      </c>
      <c r="BE72" s="36">
        <f t="shared" ref="BE72:BE135" si="36">IF(AND(BF72=0,BG72=0),BD72,0)</f>
        <v>0</v>
      </c>
      <c r="BF72" s="36">
        <f t="shared" si="29"/>
        <v>0</v>
      </c>
      <c r="BG72" s="36">
        <f t="shared" si="30"/>
        <v>0</v>
      </c>
      <c r="BH72" s="33">
        <f t="shared" ref="BH72:BH135" si="37">SUM(BE72:BG72)</f>
        <v>0</v>
      </c>
      <c r="BI72" s="506"/>
      <c r="BJ72" s="39"/>
    </row>
    <row r="73" spans="1:62" ht="17.25" customHeight="1">
      <c r="A73" s="27" t="str">
        <f t="shared" si="31"/>
        <v/>
      </c>
      <c r="B73" s="41"/>
      <c r="C73" s="41"/>
      <c r="D73" s="41"/>
      <c r="E73" s="41"/>
      <c r="F73" s="41"/>
      <c r="G73" s="175"/>
      <c r="H73" s="40"/>
      <c r="I73" s="30">
        <f t="shared" si="32"/>
        <v>0</v>
      </c>
      <c r="J73" s="103">
        <f t="shared" si="33"/>
        <v>0</v>
      </c>
      <c r="K73" s="29"/>
      <c r="L73" s="132"/>
      <c r="M73" s="120"/>
      <c r="N73" s="140">
        <f t="shared" si="23"/>
        <v>0</v>
      </c>
      <c r="O73" s="140">
        <f t="shared" si="23"/>
        <v>0</v>
      </c>
      <c r="P73" s="140">
        <f t="shared" si="23"/>
        <v>0</v>
      </c>
      <c r="Q73" s="140">
        <f t="shared" si="34"/>
        <v>0</v>
      </c>
      <c r="R73" s="140">
        <f t="shared" si="34"/>
        <v>0</v>
      </c>
      <c r="S73" s="140">
        <f t="shared" si="34"/>
        <v>0</v>
      </c>
      <c r="T73" s="140">
        <f t="shared" si="34"/>
        <v>0</v>
      </c>
      <c r="U73" s="140">
        <f t="shared" si="34"/>
        <v>0</v>
      </c>
      <c r="V73" s="140">
        <f t="shared" si="34"/>
        <v>0</v>
      </c>
      <c r="W73" s="140">
        <f t="shared" si="34"/>
        <v>0</v>
      </c>
      <c r="X73" s="140">
        <f t="shared" si="34"/>
        <v>0</v>
      </c>
      <c r="Y73" s="140">
        <f t="shared" si="34"/>
        <v>0</v>
      </c>
      <c r="Z73" s="140">
        <f t="shared" si="24"/>
        <v>0</v>
      </c>
      <c r="AA73" s="144"/>
      <c r="AB73" s="521">
        <f t="shared" si="25"/>
        <v>0</v>
      </c>
      <c r="AC73" s="522" t="str">
        <f>IF($B73="","",VLOOKUP($B73,社保费!$B$5:$Q$15,16,0))</f>
        <v/>
      </c>
      <c r="AD73" s="33">
        <f>福利费明细!S71</f>
        <v>0</v>
      </c>
      <c r="AE73" s="32"/>
      <c r="AF73" s="35"/>
      <c r="AG73" s="33">
        <f>福利费明细!AH71</f>
        <v>0</v>
      </c>
      <c r="AH73" s="36"/>
      <c r="AI73" s="37">
        <f t="shared" si="26"/>
        <v>0</v>
      </c>
      <c r="AJ73" s="36"/>
      <c r="AK73" s="37">
        <f t="shared" si="27"/>
        <v>0</v>
      </c>
      <c r="AL73" s="38"/>
      <c r="AM73" s="214">
        <f>福利费明细!AX71</f>
        <v>0</v>
      </c>
      <c r="AN73" s="224"/>
      <c r="AO73" s="214">
        <f>福利费明细!BL71</f>
        <v>0</v>
      </c>
      <c r="AP73" s="224"/>
      <c r="AQ73" s="214">
        <f>福利费明细!CC71</f>
        <v>0</v>
      </c>
      <c r="AR73" s="38"/>
      <c r="AS73" s="38"/>
      <c r="AT73" s="38"/>
      <c r="AU73" s="214">
        <f>福利费明细!CQ71</f>
        <v>0</v>
      </c>
      <c r="AV73" s="38"/>
      <c r="AW73" s="214">
        <f>福利费明细!DE71</f>
        <v>0</v>
      </c>
      <c r="AX73" s="38"/>
      <c r="AY73" s="38"/>
      <c r="AZ73" s="38"/>
      <c r="BA73" s="38"/>
      <c r="BB73" s="38"/>
      <c r="BC73" s="30">
        <f t="shared" si="35"/>
        <v>0</v>
      </c>
      <c r="BD73" s="30">
        <f t="shared" si="28"/>
        <v>0</v>
      </c>
      <c r="BE73" s="36">
        <f t="shared" si="36"/>
        <v>0</v>
      </c>
      <c r="BF73" s="36">
        <f t="shared" si="29"/>
        <v>0</v>
      </c>
      <c r="BG73" s="36">
        <f t="shared" si="30"/>
        <v>0</v>
      </c>
      <c r="BH73" s="33">
        <f t="shared" si="37"/>
        <v>0</v>
      </c>
      <c r="BI73" s="506"/>
      <c r="BJ73" s="39"/>
    </row>
    <row r="74" spans="1:62" ht="17.25" customHeight="1">
      <c r="A74" s="27" t="str">
        <f t="shared" si="31"/>
        <v/>
      </c>
      <c r="B74" s="41"/>
      <c r="C74" s="41"/>
      <c r="D74" s="41"/>
      <c r="E74" s="41"/>
      <c r="F74" s="41"/>
      <c r="G74" s="175"/>
      <c r="H74" s="40"/>
      <c r="I74" s="30">
        <f t="shared" si="32"/>
        <v>0</v>
      </c>
      <c r="J74" s="103">
        <f t="shared" si="33"/>
        <v>0</v>
      </c>
      <c r="K74" s="29"/>
      <c r="L74" s="132"/>
      <c r="M74" s="120"/>
      <c r="N74" s="140">
        <f t="shared" si="23"/>
        <v>0</v>
      </c>
      <c r="O74" s="140">
        <f t="shared" si="23"/>
        <v>0</v>
      </c>
      <c r="P74" s="140">
        <f t="shared" si="23"/>
        <v>0</v>
      </c>
      <c r="Q74" s="140">
        <f t="shared" si="34"/>
        <v>0</v>
      </c>
      <c r="R74" s="140">
        <f t="shared" si="34"/>
        <v>0</v>
      </c>
      <c r="S74" s="140">
        <f t="shared" si="34"/>
        <v>0</v>
      </c>
      <c r="T74" s="140">
        <f t="shared" si="34"/>
        <v>0</v>
      </c>
      <c r="U74" s="140">
        <f t="shared" si="34"/>
        <v>0</v>
      </c>
      <c r="V74" s="140">
        <f t="shared" si="34"/>
        <v>0</v>
      </c>
      <c r="W74" s="140">
        <f t="shared" si="34"/>
        <v>0</v>
      </c>
      <c r="X74" s="140">
        <f t="shared" si="34"/>
        <v>0</v>
      </c>
      <c r="Y74" s="140">
        <f t="shared" si="34"/>
        <v>0</v>
      </c>
      <c r="Z74" s="140">
        <f t="shared" si="24"/>
        <v>0</v>
      </c>
      <c r="AA74" s="144"/>
      <c r="AB74" s="521">
        <f t="shared" si="25"/>
        <v>0</v>
      </c>
      <c r="AC74" s="522" t="str">
        <f>IF($B74="","",VLOOKUP($B74,社保费!$B$5:$Q$15,16,0))</f>
        <v/>
      </c>
      <c r="AD74" s="33">
        <f>福利费明细!S72</f>
        <v>0</v>
      </c>
      <c r="AE74" s="32"/>
      <c r="AF74" s="35"/>
      <c r="AG74" s="33">
        <f>福利费明细!AH72</f>
        <v>0</v>
      </c>
      <c r="AH74" s="36"/>
      <c r="AI74" s="37">
        <f t="shared" si="26"/>
        <v>0</v>
      </c>
      <c r="AJ74" s="36"/>
      <c r="AK74" s="37">
        <f t="shared" si="27"/>
        <v>0</v>
      </c>
      <c r="AL74" s="38"/>
      <c r="AM74" s="214">
        <f>福利费明细!AX72</f>
        <v>0</v>
      </c>
      <c r="AN74" s="224"/>
      <c r="AO74" s="214">
        <f>福利费明细!BL72</f>
        <v>0</v>
      </c>
      <c r="AP74" s="224"/>
      <c r="AQ74" s="214">
        <f>福利费明细!CC72</f>
        <v>0</v>
      </c>
      <c r="AR74" s="38"/>
      <c r="AS74" s="38"/>
      <c r="AT74" s="38"/>
      <c r="AU74" s="214">
        <f>福利费明细!CQ72</f>
        <v>0</v>
      </c>
      <c r="AV74" s="38"/>
      <c r="AW74" s="214">
        <f>福利费明细!DE72</f>
        <v>0</v>
      </c>
      <c r="AX74" s="38"/>
      <c r="AY74" s="38"/>
      <c r="AZ74" s="38"/>
      <c r="BA74" s="38"/>
      <c r="BB74" s="38"/>
      <c r="BC74" s="30">
        <f t="shared" si="35"/>
        <v>0</v>
      </c>
      <c r="BD74" s="30">
        <f t="shared" si="28"/>
        <v>0</v>
      </c>
      <c r="BE74" s="36">
        <f t="shared" si="36"/>
        <v>0</v>
      </c>
      <c r="BF74" s="36">
        <f t="shared" si="29"/>
        <v>0</v>
      </c>
      <c r="BG74" s="36">
        <f t="shared" si="30"/>
        <v>0</v>
      </c>
      <c r="BH74" s="33">
        <f t="shared" si="37"/>
        <v>0</v>
      </c>
      <c r="BI74" s="506"/>
      <c r="BJ74" s="39"/>
    </row>
    <row r="75" spans="1:62" ht="17.25" customHeight="1">
      <c r="A75" s="27" t="str">
        <f t="shared" si="31"/>
        <v/>
      </c>
      <c r="B75" s="41"/>
      <c r="C75" s="41"/>
      <c r="D75" s="41"/>
      <c r="E75" s="41"/>
      <c r="F75" s="41"/>
      <c r="G75" s="175"/>
      <c r="H75" s="40"/>
      <c r="I75" s="30">
        <f t="shared" si="32"/>
        <v>0</v>
      </c>
      <c r="J75" s="103">
        <f t="shared" si="33"/>
        <v>0</v>
      </c>
      <c r="K75" s="29"/>
      <c r="L75" s="132"/>
      <c r="M75" s="120"/>
      <c r="N75" s="140">
        <f t="shared" si="23"/>
        <v>0</v>
      </c>
      <c r="O75" s="140">
        <f t="shared" si="23"/>
        <v>0</v>
      </c>
      <c r="P75" s="140">
        <f t="shared" si="23"/>
        <v>0</v>
      </c>
      <c r="Q75" s="140">
        <f t="shared" si="34"/>
        <v>0</v>
      </c>
      <c r="R75" s="140">
        <f t="shared" si="34"/>
        <v>0</v>
      </c>
      <c r="S75" s="140">
        <f t="shared" si="34"/>
        <v>0</v>
      </c>
      <c r="T75" s="140">
        <f t="shared" si="34"/>
        <v>0</v>
      </c>
      <c r="U75" s="140">
        <f t="shared" si="34"/>
        <v>0</v>
      </c>
      <c r="V75" s="140">
        <f t="shared" si="34"/>
        <v>0</v>
      </c>
      <c r="W75" s="140">
        <f t="shared" si="34"/>
        <v>0</v>
      </c>
      <c r="X75" s="140">
        <f t="shared" si="34"/>
        <v>0</v>
      </c>
      <c r="Y75" s="140">
        <f t="shared" si="34"/>
        <v>0</v>
      </c>
      <c r="Z75" s="140">
        <f t="shared" si="24"/>
        <v>0</v>
      </c>
      <c r="AA75" s="144"/>
      <c r="AB75" s="521">
        <f t="shared" si="25"/>
        <v>0</v>
      </c>
      <c r="AC75" s="522" t="str">
        <f>IF($B75="","",VLOOKUP($B75,社保费!$B$5:$Q$15,16,0))</f>
        <v/>
      </c>
      <c r="AD75" s="33">
        <f>福利费明细!S73</f>
        <v>0</v>
      </c>
      <c r="AE75" s="32"/>
      <c r="AF75" s="35"/>
      <c r="AG75" s="33">
        <f>福利费明细!AH73</f>
        <v>0</v>
      </c>
      <c r="AH75" s="36"/>
      <c r="AI75" s="37">
        <f t="shared" si="26"/>
        <v>0</v>
      </c>
      <c r="AJ75" s="36"/>
      <c r="AK75" s="37">
        <f t="shared" si="27"/>
        <v>0</v>
      </c>
      <c r="AL75" s="38"/>
      <c r="AM75" s="214">
        <f>福利费明细!AX73</f>
        <v>0</v>
      </c>
      <c r="AN75" s="224"/>
      <c r="AO75" s="214">
        <f>福利费明细!BL73</f>
        <v>0</v>
      </c>
      <c r="AP75" s="224"/>
      <c r="AQ75" s="214">
        <f>福利费明细!CC73</f>
        <v>0</v>
      </c>
      <c r="AR75" s="38"/>
      <c r="AS75" s="38"/>
      <c r="AT75" s="38"/>
      <c r="AU75" s="214">
        <f>福利费明细!CQ73</f>
        <v>0</v>
      </c>
      <c r="AV75" s="38"/>
      <c r="AW75" s="214">
        <f>福利费明细!DE73</f>
        <v>0</v>
      </c>
      <c r="AX75" s="38"/>
      <c r="AY75" s="38"/>
      <c r="AZ75" s="38"/>
      <c r="BA75" s="38"/>
      <c r="BB75" s="38"/>
      <c r="BC75" s="30">
        <f t="shared" si="35"/>
        <v>0</v>
      </c>
      <c r="BD75" s="30">
        <f t="shared" si="28"/>
        <v>0</v>
      </c>
      <c r="BE75" s="36">
        <f t="shared" si="36"/>
        <v>0</v>
      </c>
      <c r="BF75" s="36">
        <f t="shared" si="29"/>
        <v>0</v>
      </c>
      <c r="BG75" s="36">
        <f t="shared" si="30"/>
        <v>0</v>
      </c>
      <c r="BH75" s="33">
        <f t="shared" si="37"/>
        <v>0</v>
      </c>
      <c r="BI75" s="506"/>
      <c r="BJ75" s="39"/>
    </row>
    <row r="76" spans="1:62" ht="17.25" customHeight="1">
      <c r="A76" s="27" t="str">
        <f t="shared" si="31"/>
        <v/>
      </c>
      <c r="B76" s="41"/>
      <c r="C76" s="41"/>
      <c r="D76" s="41"/>
      <c r="E76" s="41"/>
      <c r="F76" s="41"/>
      <c r="G76" s="175"/>
      <c r="H76" s="40"/>
      <c r="I76" s="30">
        <f t="shared" si="32"/>
        <v>0</v>
      </c>
      <c r="J76" s="103">
        <f t="shared" si="33"/>
        <v>0</v>
      </c>
      <c r="K76" s="29"/>
      <c r="L76" s="132"/>
      <c r="M76" s="120"/>
      <c r="N76" s="140">
        <f t="shared" si="23"/>
        <v>0</v>
      </c>
      <c r="O76" s="140">
        <f t="shared" si="23"/>
        <v>0</v>
      </c>
      <c r="P76" s="140">
        <f t="shared" si="23"/>
        <v>0</v>
      </c>
      <c r="Q76" s="140">
        <f t="shared" si="34"/>
        <v>0</v>
      </c>
      <c r="R76" s="140">
        <f t="shared" si="34"/>
        <v>0</v>
      </c>
      <c r="S76" s="140">
        <f t="shared" si="34"/>
        <v>0</v>
      </c>
      <c r="T76" s="140">
        <f t="shared" si="34"/>
        <v>0</v>
      </c>
      <c r="U76" s="140">
        <f t="shared" si="34"/>
        <v>0</v>
      </c>
      <c r="V76" s="140">
        <f t="shared" si="34"/>
        <v>0</v>
      </c>
      <c r="W76" s="140">
        <f t="shared" si="34"/>
        <v>0</v>
      </c>
      <c r="X76" s="140">
        <f t="shared" si="34"/>
        <v>0</v>
      </c>
      <c r="Y76" s="140">
        <f t="shared" si="34"/>
        <v>0</v>
      </c>
      <c r="Z76" s="140">
        <f t="shared" si="24"/>
        <v>0</v>
      </c>
      <c r="AA76" s="144"/>
      <c r="AB76" s="521">
        <f t="shared" si="25"/>
        <v>0</v>
      </c>
      <c r="AC76" s="522" t="str">
        <f>IF($B76="","",VLOOKUP($B76,社保费!$B$5:$Q$15,16,0))</f>
        <v/>
      </c>
      <c r="AD76" s="33">
        <f>福利费明细!S74</f>
        <v>0</v>
      </c>
      <c r="AE76" s="32"/>
      <c r="AF76" s="35"/>
      <c r="AG76" s="33">
        <f>福利费明细!AH74</f>
        <v>0</v>
      </c>
      <c r="AH76" s="36"/>
      <c r="AI76" s="37">
        <f t="shared" si="26"/>
        <v>0</v>
      </c>
      <c r="AJ76" s="36"/>
      <c r="AK76" s="37">
        <f t="shared" si="27"/>
        <v>0</v>
      </c>
      <c r="AL76" s="38"/>
      <c r="AM76" s="214">
        <f>福利费明细!AX74</f>
        <v>0</v>
      </c>
      <c r="AN76" s="224"/>
      <c r="AO76" s="214">
        <f>福利费明细!BL74</f>
        <v>0</v>
      </c>
      <c r="AP76" s="224"/>
      <c r="AQ76" s="214">
        <f>福利费明细!CC74</f>
        <v>0</v>
      </c>
      <c r="AR76" s="38"/>
      <c r="AS76" s="38"/>
      <c r="AT76" s="38"/>
      <c r="AU76" s="214">
        <f>福利费明细!CQ74</f>
        <v>0</v>
      </c>
      <c r="AV76" s="38"/>
      <c r="AW76" s="214">
        <f>福利费明细!DE74</f>
        <v>0</v>
      </c>
      <c r="AX76" s="38"/>
      <c r="AY76" s="38"/>
      <c r="AZ76" s="38"/>
      <c r="BA76" s="38"/>
      <c r="BB76" s="38"/>
      <c r="BC76" s="30">
        <f t="shared" si="35"/>
        <v>0</v>
      </c>
      <c r="BD76" s="30">
        <f t="shared" si="28"/>
        <v>0</v>
      </c>
      <c r="BE76" s="36">
        <f t="shared" si="36"/>
        <v>0</v>
      </c>
      <c r="BF76" s="36">
        <f t="shared" si="29"/>
        <v>0</v>
      </c>
      <c r="BG76" s="36">
        <f t="shared" si="30"/>
        <v>0</v>
      </c>
      <c r="BH76" s="33">
        <f t="shared" si="37"/>
        <v>0</v>
      </c>
      <c r="BI76" s="506"/>
      <c r="BJ76" s="39"/>
    </row>
    <row r="77" spans="1:62" ht="17.25" customHeight="1">
      <c r="A77" s="27" t="str">
        <f t="shared" si="31"/>
        <v/>
      </c>
      <c r="B77" s="41"/>
      <c r="C77" s="41"/>
      <c r="D77" s="41"/>
      <c r="E77" s="41"/>
      <c r="F77" s="41"/>
      <c r="G77" s="175"/>
      <c r="H77" s="40"/>
      <c r="I77" s="30">
        <f t="shared" si="32"/>
        <v>0</v>
      </c>
      <c r="J77" s="103">
        <f t="shared" si="33"/>
        <v>0</v>
      </c>
      <c r="K77" s="29"/>
      <c r="L77" s="132"/>
      <c r="M77" s="120"/>
      <c r="N77" s="140">
        <f t="shared" si="23"/>
        <v>0</v>
      </c>
      <c r="O77" s="140">
        <f t="shared" si="23"/>
        <v>0</v>
      </c>
      <c r="P77" s="140">
        <f t="shared" si="23"/>
        <v>0</v>
      </c>
      <c r="Q77" s="140">
        <f t="shared" si="34"/>
        <v>0</v>
      </c>
      <c r="R77" s="140">
        <f t="shared" si="34"/>
        <v>0</v>
      </c>
      <c r="S77" s="140">
        <f t="shared" si="34"/>
        <v>0</v>
      </c>
      <c r="T77" s="140">
        <f t="shared" si="34"/>
        <v>0</v>
      </c>
      <c r="U77" s="140">
        <f t="shared" si="34"/>
        <v>0</v>
      </c>
      <c r="V77" s="140">
        <f t="shared" si="34"/>
        <v>0</v>
      </c>
      <c r="W77" s="140">
        <f t="shared" si="34"/>
        <v>0</v>
      </c>
      <c r="X77" s="140">
        <f t="shared" si="34"/>
        <v>0</v>
      </c>
      <c r="Y77" s="140">
        <f t="shared" si="34"/>
        <v>0</v>
      </c>
      <c r="Z77" s="140">
        <f t="shared" si="24"/>
        <v>0</v>
      </c>
      <c r="AA77" s="144"/>
      <c r="AB77" s="521">
        <f t="shared" si="25"/>
        <v>0</v>
      </c>
      <c r="AC77" s="522" t="str">
        <f>IF($B77="","",VLOOKUP($B77,社保费!$B$5:$Q$15,16,0))</f>
        <v/>
      </c>
      <c r="AD77" s="33">
        <f>福利费明细!S75</f>
        <v>0</v>
      </c>
      <c r="AE77" s="32"/>
      <c r="AF77" s="35"/>
      <c r="AG77" s="33">
        <f>福利费明细!AH75</f>
        <v>0</v>
      </c>
      <c r="AH77" s="36"/>
      <c r="AI77" s="37">
        <f t="shared" si="26"/>
        <v>0</v>
      </c>
      <c r="AJ77" s="36"/>
      <c r="AK77" s="37">
        <f t="shared" si="27"/>
        <v>0</v>
      </c>
      <c r="AL77" s="38"/>
      <c r="AM77" s="214">
        <f>福利费明细!AX75</f>
        <v>0</v>
      </c>
      <c r="AN77" s="224"/>
      <c r="AO77" s="214">
        <f>福利费明细!BL75</f>
        <v>0</v>
      </c>
      <c r="AP77" s="224"/>
      <c r="AQ77" s="214">
        <f>福利费明细!CC75</f>
        <v>0</v>
      </c>
      <c r="AR77" s="38"/>
      <c r="AS77" s="38"/>
      <c r="AT77" s="38"/>
      <c r="AU77" s="214">
        <f>福利费明细!CQ75</f>
        <v>0</v>
      </c>
      <c r="AV77" s="38"/>
      <c r="AW77" s="214">
        <f>福利费明细!DE75</f>
        <v>0</v>
      </c>
      <c r="AX77" s="38"/>
      <c r="AY77" s="38"/>
      <c r="AZ77" s="38"/>
      <c r="BA77" s="38"/>
      <c r="BB77" s="38"/>
      <c r="BC77" s="30">
        <f t="shared" si="35"/>
        <v>0</v>
      </c>
      <c r="BD77" s="30">
        <f t="shared" si="28"/>
        <v>0</v>
      </c>
      <c r="BE77" s="36">
        <f t="shared" si="36"/>
        <v>0</v>
      </c>
      <c r="BF77" s="36">
        <f t="shared" si="29"/>
        <v>0</v>
      </c>
      <c r="BG77" s="36">
        <f t="shared" si="30"/>
        <v>0</v>
      </c>
      <c r="BH77" s="33">
        <f t="shared" si="37"/>
        <v>0</v>
      </c>
      <c r="BI77" s="506"/>
      <c r="BJ77" s="39"/>
    </row>
    <row r="78" spans="1:62" ht="17.25" customHeight="1">
      <c r="A78" s="27" t="str">
        <f t="shared" si="31"/>
        <v/>
      </c>
      <c r="B78" s="41"/>
      <c r="C78" s="41"/>
      <c r="D78" s="41"/>
      <c r="E78" s="41"/>
      <c r="F78" s="41"/>
      <c r="G78" s="175"/>
      <c r="H78" s="40"/>
      <c r="I78" s="30">
        <f t="shared" si="32"/>
        <v>0</v>
      </c>
      <c r="J78" s="103">
        <f t="shared" si="33"/>
        <v>0</v>
      </c>
      <c r="K78" s="29"/>
      <c r="L78" s="132"/>
      <c r="M78" s="120"/>
      <c r="N78" s="140">
        <f t="shared" si="23"/>
        <v>0</v>
      </c>
      <c r="O78" s="140">
        <f t="shared" si="23"/>
        <v>0</v>
      </c>
      <c r="P78" s="140">
        <f t="shared" si="23"/>
        <v>0</v>
      </c>
      <c r="Q78" s="140">
        <f t="shared" si="34"/>
        <v>0</v>
      </c>
      <c r="R78" s="140">
        <f t="shared" si="34"/>
        <v>0</v>
      </c>
      <c r="S78" s="140">
        <f t="shared" si="34"/>
        <v>0</v>
      </c>
      <c r="T78" s="140">
        <f t="shared" si="34"/>
        <v>0</v>
      </c>
      <c r="U78" s="140">
        <f t="shared" si="34"/>
        <v>0</v>
      </c>
      <c r="V78" s="140">
        <f t="shared" si="34"/>
        <v>0</v>
      </c>
      <c r="W78" s="140">
        <f t="shared" si="34"/>
        <v>0</v>
      </c>
      <c r="X78" s="140">
        <f t="shared" si="34"/>
        <v>0</v>
      </c>
      <c r="Y78" s="140">
        <f t="shared" si="34"/>
        <v>0</v>
      </c>
      <c r="Z78" s="140">
        <f t="shared" si="24"/>
        <v>0</v>
      </c>
      <c r="AA78" s="144"/>
      <c r="AB78" s="521">
        <f t="shared" si="25"/>
        <v>0</v>
      </c>
      <c r="AC78" s="522" t="str">
        <f>IF($B78="","",VLOOKUP($B78,社保费!$B$5:$Q$15,16,0))</f>
        <v/>
      </c>
      <c r="AD78" s="33">
        <f>福利费明细!S76</f>
        <v>0</v>
      </c>
      <c r="AE78" s="32"/>
      <c r="AF78" s="35"/>
      <c r="AG78" s="33">
        <f>福利费明细!AH76</f>
        <v>0</v>
      </c>
      <c r="AH78" s="36"/>
      <c r="AI78" s="37">
        <f t="shared" si="26"/>
        <v>0</v>
      </c>
      <c r="AJ78" s="36"/>
      <c r="AK78" s="37">
        <f t="shared" si="27"/>
        <v>0</v>
      </c>
      <c r="AL78" s="38"/>
      <c r="AM78" s="214">
        <f>福利费明细!AX76</f>
        <v>0</v>
      </c>
      <c r="AN78" s="224"/>
      <c r="AO78" s="214">
        <f>福利费明细!BL76</f>
        <v>0</v>
      </c>
      <c r="AP78" s="224"/>
      <c r="AQ78" s="214">
        <f>福利费明细!CC76</f>
        <v>0</v>
      </c>
      <c r="AR78" s="38"/>
      <c r="AS78" s="38"/>
      <c r="AT78" s="38"/>
      <c r="AU78" s="214">
        <f>福利费明细!CQ76</f>
        <v>0</v>
      </c>
      <c r="AV78" s="38"/>
      <c r="AW78" s="214">
        <f>福利费明细!DE76</f>
        <v>0</v>
      </c>
      <c r="AX78" s="38"/>
      <c r="AY78" s="38"/>
      <c r="AZ78" s="38"/>
      <c r="BA78" s="38"/>
      <c r="BB78" s="38"/>
      <c r="BC78" s="30">
        <f t="shared" si="35"/>
        <v>0</v>
      </c>
      <c r="BD78" s="30">
        <f t="shared" si="28"/>
        <v>0</v>
      </c>
      <c r="BE78" s="36">
        <f t="shared" si="36"/>
        <v>0</v>
      </c>
      <c r="BF78" s="36">
        <f t="shared" si="29"/>
        <v>0</v>
      </c>
      <c r="BG78" s="36">
        <f t="shared" si="30"/>
        <v>0</v>
      </c>
      <c r="BH78" s="33">
        <f t="shared" si="37"/>
        <v>0</v>
      </c>
      <c r="BI78" s="506"/>
      <c r="BJ78" s="39"/>
    </row>
    <row r="79" spans="1:62" ht="17.25" customHeight="1">
      <c r="A79" s="27" t="str">
        <f t="shared" si="31"/>
        <v/>
      </c>
      <c r="B79" s="41"/>
      <c r="C79" s="41"/>
      <c r="D79" s="41"/>
      <c r="E79" s="41"/>
      <c r="F79" s="41"/>
      <c r="G79" s="175"/>
      <c r="H79" s="40"/>
      <c r="I79" s="30">
        <f t="shared" si="32"/>
        <v>0</v>
      </c>
      <c r="J79" s="103">
        <f t="shared" si="33"/>
        <v>0</v>
      </c>
      <c r="K79" s="29"/>
      <c r="L79" s="132"/>
      <c r="M79" s="120"/>
      <c r="N79" s="140">
        <f t="shared" si="23"/>
        <v>0</v>
      </c>
      <c r="O79" s="140">
        <f t="shared" si="23"/>
        <v>0</v>
      </c>
      <c r="P79" s="140">
        <f t="shared" si="23"/>
        <v>0</v>
      </c>
      <c r="Q79" s="140">
        <f t="shared" si="34"/>
        <v>0</v>
      </c>
      <c r="R79" s="140">
        <f t="shared" si="34"/>
        <v>0</v>
      </c>
      <c r="S79" s="140">
        <f t="shared" si="34"/>
        <v>0</v>
      </c>
      <c r="T79" s="140">
        <f t="shared" si="34"/>
        <v>0</v>
      </c>
      <c r="U79" s="140">
        <f t="shared" si="34"/>
        <v>0</v>
      </c>
      <c r="V79" s="140">
        <f t="shared" si="34"/>
        <v>0</v>
      </c>
      <c r="W79" s="140">
        <f t="shared" si="34"/>
        <v>0</v>
      </c>
      <c r="X79" s="140">
        <f t="shared" si="34"/>
        <v>0</v>
      </c>
      <c r="Y79" s="140">
        <f t="shared" si="34"/>
        <v>0</v>
      </c>
      <c r="Z79" s="140">
        <f t="shared" si="24"/>
        <v>0</v>
      </c>
      <c r="AA79" s="144"/>
      <c r="AB79" s="521">
        <f t="shared" si="25"/>
        <v>0</v>
      </c>
      <c r="AC79" s="522" t="str">
        <f>IF($B79="","",VLOOKUP($B79,社保费!$B$5:$Q$15,16,0))</f>
        <v/>
      </c>
      <c r="AD79" s="33">
        <f>福利费明细!S77</f>
        <v>0</v>
      </c>
      <c r="AE79" s="32"/>
      <c r="AF79" s="35"/>
      <c r="AG79" s="33">
        <f>福利费明细!AH77</f>
        <v>0</v>
      </c>
      <c r="AH79" s="36"/>
      <c r="AI79" s="37">
        <f t="shared" si="26"/>
        <v>0</v>
      </c>
      <c r="AJ79" s="36"/>
      <c r="AK79" s="37">
        <f t="shared" si="27"/>
        <v>0</v>
      </c>
      <c r="AL79" s="38"/>
      <c r="AM79" s="214">
        <f>福利费明细!AX77</f>
        <v>0</v>
      </c>
      <c r="AN79" s="224"/>
      <c r="AO79" s="214">
        <f>福利费明细!BL77</f>
        <v>0</v>
      </c>
      <c r="AP79" s="224"/>
      <c r="AQ79" s="214">
        <f>福利费明细!CC77</f>
        <v>0</v>
      </c>
      <c r="AR79" s="38"/>
      <c r="AS79" s="38"/>
      <c r="AT79" s="38"/>
      <c r="AU79" s="214">
        <f>福利费明细!CQ77</f>
        <v>0</v>
      </c>
      <c r="AV79" s="38"/>
      <c r="AW79" s="214">
        <f>福利费明细!DE77</f>
        <v>0</v>
      </c>
      <c r="AX79" s="38"/>
      <c r="AY79" s="38"/>
      <c r="AZ79" s="38"/>
      <c r="BA79" s="38"/>
      <c r="BB79" s="38"/>
      <c r="BC79" s="30">
        <f t="shared" si="35"/>
        <v>0</v>
      </c>
      <c r="BD79" s="30">
        <f t="shared" si="28"/>
        <v>0</v>
      </c>
      <c r="BE79" s="36">
        <f t="shared" si="36"/>
        <v>0</v>
      </c>
      <c r="BF79" s="36">
        <f t="shared" si="29"/>
        <v>0</v>
      </c>
      <c r="BG79" s="36">
        <f t="shared" si="30"/>
        <v>0</v>
      </c>
      <c r="BH79" s="33">
        <f t="shared" si="37"/>
        <v>0</v>
      </c>
      <c r="BI79" s="506"/>
      <c r="BJ79" s="39"/>
    </row>
    <row r="80" spans="1:62" ht="17.25" customHeight="1">
      <c r="A80" s="27" t="str">
        <f t="shared" si="31"/>
        <v/>
      </c>
      <c r="B80" s="41"/>
      <c r="C80" s="41"/>
      <c r="D80" s="41"/>
      <c r="E80" s="41"/>
      <c r="F80" s="41"/>
      <c r="G80" s="175"/>
      <c r="H80" s="40"/>
      <c r="I80" s="30">
        <f t="shared" si="32"/>
        <v>0</v>
      </c>
      <c r="J80" s="103">
        <f t="shared" si="33"/>
        <v>0</v>
      </c>
      <c r="K80" s="29"/>
      <c r="L80" s="132"/>
      <c r="M80" s="120"/>
      <c r="N80" s="140">
        <f t="shared" si="23"/>
        <v>0</v>
      </c>
      <c r="O80" s="140">
        <f t="shared" si="23"/>
        <v>0</v>
      </c>
      <c r="P80" s="140">
        <f t="shared" si="23"/>
        <v>0</v>
      </c>
      <c r="Q80" s="140">
        <f t="shared" si="34"/>
        <v>0</v>
      </c>
      <c r="R80" s="140">
        <f t="shared" si="34"/>
        <v>0</v>
      </c>
      <c r="S80" s="140">
        <f t="shared" si="34"/>
        <v>0</v>
      </c>
      <c r="T80" s="140">
        <f t="shared" si="34"/>
        <v>0</v>
      </c>
      <c r="U80" s="140">
        <f t="shared" si="34"/>
        <v>0</v>
      </c>
      <c r="V80" s="140">
        <f t="shared" si="34"/>
        <v>0</v>
      </c>
      <c r="W80" s="140">
        <f t="shared" si="34"/>
        <v>0</v>
      </c>
      <c r="X80" s="140">
        <f t="shared" si="34"/>
        <v>0</v>
      </c>
      <c r="Y80" s="140">
        <f t="shared" si="34"/>
        <v>0</v>
      </c>
      <c r="Z80" s="140">
        <f t="shared" si="24"/>
        <v>0</v>
      </c>
      <c r="AA80" s="144"/>
      <c r="AB80" s="521">
        <f t="shared" si="25"/>
        <v>0</v>
      </c>
      <c r="AC80" s="522" t="str">
        <f>IF($B80="","",VLOOKUP($B80,社保费!$B$5:$Q$15,16,0))</f>
        <v/>
      </c>
      <c r="AD80" s="33">
        <f>福利费明细!S78</f>
        <v>0</v>
      </c>
      <c r="AE80" s="32"/>
      <c r="AF80" s="35"/>
      <c r="AG80" s="33">
        <f>福利费明细!AH78</f>
        <v>0</v>
      </c>
      <c r="AH80" s="36"/>
      <c r="AI80" s="37">
        <f t="shared" si="26"/>
        <v>0</v>
      </c>
      <c r="AJ80" s="36"/>
      <c r="AK80" s="37">
        <f t="shared" si="27"/>
        <v>0</v>
      </c>
      <c r="AL80" s="38"/>
      <c r="AM80" s="214">
        <f>福利费明细!AX78</f>
        <v>0</v>
      </c>
      <c r="AN80" s="224"/>
      <c r="AO80" s="214">
        <f>福利费明细!BL78</f>
        <v>0</v>
      </c>
      <c r="AP80" s="224"/>
      <c r="AQ80" s="214">
        <f>福利费明细!CC78</f>
        <v>0</v>
      </c>
      <c r="AR80" s="38"/>
      <c r="AS80" s="38"/>
      <c r="AT80" s="38"/>
      <c r="AU80" s="214">
        <f>福利费明细!CQ78</f>
        <v>0</v>
      </c>
      <c r="AV80" s="38"/>
      <c r="AW80" s="214">
        <f>福利费明细!DE78</f>
        <v>0</v>
      </c>
      <c r="AX80" s="38"/>
      <c r="AY80" s="38"/>
      <c r="AZ80" s="38"/>
      <c r="BA80" s="38"/>
      <c r="BB80" s="38"/>
      <c r="BC80" s="30">
        <f t="shared" si="35"/>
        <v>0</v>
      </c>
      <c r="BD80" s="30">
        <f t="shared" si="28"/>
        <v>0</v>
      </c>
      <c r="BE80" s="36">
        <f t="shared" si="36"/>
        <v>0</v>
      </c>
      <c r="BF80" s="36">
        <f t="shared" si="29"/>
        <v>0</v>
      </c>
      <c r="BG80" s="36">
        <f t="shared" si="30"/>
        <v>0</v>
      </c>
      <c r="BH80" s="33">
        <f t="shared" si="37"/>
        <v>0</v>
      </c>
      <c r="BI80" s="506"/>
      <c r="BJ80" s="39"/>
    </row>
    <row r="81" spans="1:62" ht="17.25" customHeight="1">
      <c r="A81" s="27" t="str">
        <f t="shared" si="31"/>
        <v/>
      </c>
      <c r="B81" s="41"/>
      <c r="C81" s="41"/>
      <c r="D81" s="41"/>
      <c r="E81" s="41"/>
      <c r="F81" s="41"/>
      <c r="G81" s="175"/>
      <c r="H81" s="40"/>
      <c r="I81" s="30">
        <f t="shared" si="32"/>
        <v>0</v>
      </c>
      <c r="J81" s="103">
        <f t="shared" si="33"/>
        <v>0</v>
      </c>
      <c r="K81" s="29"/>
      <c r="L81" s="132"/>
      <c r="M81" s="120"/>
      <c r="N81" s="140">
        <f t="shared" si="23"/>
        <v>0</v>
      </c>
      <c r="O81" s="140">
        <f t="shared" si="23"/>
        <v>0</v>
      </c>
      <c r="P81" s="140">
        <f t="shared" si="23"/>
        <v>0</v>
      </c>
      <c r="Q81" s="140">
        <f t="shared" si="34"/>
        <v>0</v>
      </c>
      <c r="R81" s="140">
        <f t="shared" si="34"/>
        <v>0</v>
      </c>
      <c r="S81" s="140">
        <f t="shared" si="34"/>
        <v>0</v>
      </c>
      <c r="T81" s="140">
        <f t="shared" si="34"/>
        <v>0</v>
      </c>
      <c r="U81" s="140">
        <f t="shared" si="34"/>
        <v>0</v>
      </c>
      <c r="V81" s="140">
        <f t="shared" si="34"/>
        <v>0</v>
      </c>
      <c r="W81" s="140">
        <f t="shared" si="34"/>
        <v>0</v>
      </c>
      <c r="X81" s="140">
        <f t="shared" si="34"/>
        <v>0</v>
      </c>
      <c r="Y81" s="140">
        <f t="shared" si="34"/>
        <v>0</v>
      </c>
      <c r="Z81" s="140">
        <f t="shared" si="24"/>
        <v>0</v>
      </c>
      <c r="AA81" s="144"/>
      <c r="AB81" s="521">
        <f t="shared" si="25"/>
        <v>0</v>
      </c>
      <c r="AC81" s="522" t="str">
        <f>IF($B81="","",VLOOKUP($B81,社保费!$B$5:$Q$15,16,0))</f>
        <v/>
      </c>
      <c r="AD81" s="33">
        <f>福利费明细!S79</f>
        <v>0</v>
      </c>
      <c r="AE81" s="32"/>
      <c r="AF81" s="35"/>
      <c r="AG81" s="33">
        <f>福利费明细!AH79</f>
        <v>0</v>
      </c>
      <c r="AH81" s="36"/>
      <c r="AI81" s="37">
        <f t="shared" si="26"/>
        <v>0</v>
      </c>
      <c r="AJ81" s="36"/>
      <c r="AK81" s="37">
        <f t="shared" si="27"/>
        <v>0</v>
      </c>
      <c r="AL81" s="38"/>
      <c r="AM81" s="214">
        <f>福利费明细!AX79</f>
        <v>0</v>
      </c>
      <c r="AN81" s="224"/>
      <c r="AO81" s="214">
        <f>福利费明细!BL79</f>
        <v>0</v>
      </c>
      <c r="AP81" s="224"/>
      <c r="AQ81" s="214">
        <f>福利费明细!CC79</f>
        <v>0</v>
      </c>
      <c r="AR81" s="38"/>
      <c r="AS81" s="38"/>
      <c r="AT81" s="38"/>
      <c r="AU81" s="214">
        <f>福利费明细!CQ79</f>
        <v>0</v>
      </c>
      <c r="AV81" s="38"/>
      <c r="AW81" s="214">
        <f>福利费明细!DE79</f>
        <v>0</v>
      </c>
      <c r="AX81" s="38"/>
      <c r="AY81" s="38"/>
      <c r="AZ81" s="38"/>
      <c r="BA81" s="38"/>
      <c r="BB81" s="38"/>
      <c r="BC81" s="30">
        <f t="shared" si="35"/>
        <v>0</v>
      </c>
      <c r="BD81" s="30">
        <f t="shared" si="28"/>
        <v>0</v>
      </c>
      <c r="BE81" s="36">
        <f t="shared" si="36"/>
        <v>0</v>
      </c>
      <c r="BF81" s="36">
        <f t="shared" si="29"/>
        <v>0</v>
      </c>
      <c r="BG81" s="36">
        <f t="shared" si="30"/>
        <v>0</v>
      </c>
      <c r="BH81" s="33">
        <f t="shared" si="37"/>
        <v>0</v>
      </c>
      <c r="BI81" s="506"/>
      <c r="BJ81" s="39"/>
    </row>
    <row r="82" spans="1:62" ht="17.25" customHeight="1">
      <c r="A82" s="27" t="str">
        <f t="shared" si="31"/>
        <v/>
      </c>
      <c r="B82" s="41"/>
      <c r="C82" s="41"/>
      <c r="D82" s="41"/>
      <c r="E82" s="41"/>
      <c r="F82" s="41"/>
      <c r="G82" s="175"/>
      <c r="H82" s="40"/>
      <c r="I82" s="30">
        <f t="shared" si="32"/>
        <v>0</v>
      </c>
      <c r="J82" s="103">
        <f t="shared" si="33"/>
        <v>0</v>
      </c>
      <c r="K82" s="29"/>
      <c r="L82" s="132"/>
      <c r="M82" s="120"/>
      <c r="N82" s="140">
        <f t="shared" si="23"/>
        <v>0</v>
      </c>
      <c r="O82" s="140">
        <f t="shared" si="23"/>
        <v>0</v>
      </c>
      <c r="P82" s="140">
        <f t="shared" si="23"/>
        <v>0</v>
      </c>
      <c r="Q82" s="140">
        <f t="shared" si="34"/>
        <v>0</v>
      </c>
      <c r="R82" s="140">
        <f t="shared" si="34"/>
        <v>0</v>
      </c>
      <c r="S82" s="140">
        <f t="shared" si="34"/>
        <v>0</v>
      </c>
      <c r="T82" s="140">
        <f t="shared" si="34"/>
        <v>0</v>
      </c>
      <c r="U82" s="140">
        <f t="shared" si="34"/>
        <v>0</v>
      </c>
      <c r="V82" s="140">
        <f t="shared" si="34"/>
        <v>0</v>
      </c>
      <c r="W82" s="140">
        <f t="shared" si="34"/>
        <v>0</v>
      </c>
      <c r="X82" s="140">
        <f t="shared" si="34"/>
        <v>0</v>
      </c>
      <c r="Y82" s="140">
        <f t="shared" si="34"/>
        <v>0</v>
      </c>
      <c r="Z82" s="140">
        <f t="shared" si="24"/>
        <v>0</v>
      </c>
      <c r="AA82" s="144"/>
      <c r="AB82" s="521">
        <f t="shared" si="25"/>
        <v>0</v>
      </c>
      <c r="AC82" s="522" t="str">
        <f>IF($B82="","",VLOOKUP($B82,社保费!$B$5:$Q$15,16,0))</f>
        <v/>
      </c>
      <c r="AD82" s="33">
        <f>福利费明细!S80</f>
        <v>0</v>
      </c>
      <c r="AE82" s="32"/>
      <c r="AF82" s="35"/>
      <c r="AG82" s="33">
        <f>福利费明细!AH80</f>
        <v>0</v>
      </c>
      <c r="AH82" s="36"/>
      <c r="AI82" s="37">
        <f t="shared" si="26"/>
        <v>0</v>
      </c>
      <c r="AJ82" s="36"/>
      <c r="AK82" s="37">
        <f t="shared" si="27"/>
        <v>0</v>
      </c>
      <c r="AL82" s="38"/>
      <c r="AM82" s="214">
        <f>福利费明细!AX80</f>
        <v>0</v>
      </c>
      <c r="AN82" s="224"/>
      <c r="AO82" s="214">
        <f>福利费明细!BL80</f>
        <v>0</v>
      </c>
      <c r="AP82" s="224"/>
      <c r="AQ82" s="214">
        <f>福利费明细!CC80</f>
        <v>0</v>
      </c>
      <c r="AR82" s="38"/>
      <c r="AS82" s="38"/>
      <c r="AT82" s="38"/>
      <c r="AU82" s="214">
        <f>福利费明细!CQ80</f>
        <v>0</v>
      </c>
      <c r="AV82" s="38"/>
      <c r="AW82" s="214">
        <f>福利费明细!DE80</f>
        <v>0</v>
      </c>
      <c r="AX82" s="38"/>
      <c r="AY82" s="38"/>
      <c r="AZ82" s="38"/>
      <c r="BA82" s="38"/>
      <c r="BB82" s="38"/>
      <c r="BC82" s="30">
        <f t="shared" si="35"/>
        <v>0</v>
      </c>
      <c r="BD82" s="30">
        <f t="shared" si="28"/>
        <v>0</v>
      </c>
      <c r="BE82" s="36">
        <f t="shared" si="36"/>
        <v>0</v>
      </c>
      <c r="BF82" s="36">
        <f t="shared" si="29"/>
        <v>0</v>
      </c>
      <c r="BG82" s="36">
        <f t="shared" si="30"/>
        <v>0</v>
      </c>
      <c r="BH82" s="33">
        <f t="shared" si="37"/>
        <v>0</v>
      </c>
      <c r="BI82" s="506"/>
      <c r="BJ82" s="39"/>
    </row>
    <row r="83" spans="1:62" ht="17.25" customHeight="1">
      <c r="A83" s="27" t="str">
        <f t="shared" si="31"/>
        <v/>
      </c>
      <c r="B83" s="41"/>
      <c r="C83" s="41"/>
      <c r="D83" s="41"/>
      <c r="E83" s="41"/>
      <c r="F83" s="41"/>
      <c r="G83" s="175"/>
      <c r="H83" s="40"/>
      <c r="I83" s="30">
        <f t="shared" si="32"/>
        <v>0</v>
      </c>
      <c r="J83" s="103">
        <f t="shared" si="33"/>
        <v>0</v>
      </c>
      <c r="K83" s="29"/>
      <c r="L83" s="132"/>
      <c r="M83" s="120"/>
      <c r="N83" s="140">
        <f t="shared" si="23"/>
        <v>0</v>
      </c>
      <c r="O83" s="140">
        <f t="shared" si="23"/>
        <v>0</v>
      </c>
      <c r="P83" s="140">
        <f t="shared" si="23"/>
        <v>0</v>
      </c>
      <c r="Q83" s="140">
        <f t="shared" si="34"/>
        <v>0</v>
      </c>
      <c r="R83" s="140">
        <f t="shared" si="34"/>
        <v>0</v>
      </c>
      <c r="S83" s="140">
        <f t="shared" si="34"/>
        <v>0</v>
      </c>
      <c r="T83" s="140">
        <f t="shared" si="34"/>
        <v>0</v>
      </c>
      <c r="U83" s="140">
        <f t="shared" si="34"/>
        <v>0</v>
      </c>
      <c r="V83" s="140">
        <f t="shared" si="34"/>
        <v>0</v>
      </c>
      <c r="W83" s="140">
        <f t="shared" si="34"/>
        <v>0</v>
      </c>
      <c r="X83" s="140">
        <f t="shared" si="34"/>
        <v>0</v>
      </c>
      <c r="Y83" s="140">
        <f t="shared" si="34"/>
        <v>0</v>
      </c>
      <c r="Z83" s="140">
        <f t="shared" si="24"/>
        <v>0</v>
      </c>
      <c r="AA83" s="144"/>
      <c r="AB83" s="521">
        <f t="shared" si="25"/>
        <v>0</v>
      </c>
      <c r="AC83" s="522" t="str">
        <f>IF($B83="","",VLOOKUP($B83,社保费!$B$5:$Q$15,16,0))</f>
        <v/>
      </c>
      <c r="AD83" s="33">
        <f>福利费明细!S81</f>
        <v>0</v>
      </c>
      <c r="AE83" s="32"/>
      <c r="AF83" s="35"/>
      <c r="AG83" s="33">
        <f>福利费明细!AH81</f>
        <v>0</v>
      </c>
      <c r="AH83" s="36"/>
      <c r="AI83" s="37">
        <f t="shared" si="26"/>
        <v>0</v>
      </c>
      <c r="AJ83" s="36"/>
      <c r="AK83" s="37">
        <f t="shared" si="27"/>
        <v>0</v>
      </c>
      <c r="AL83" s="38"/>
      <c r="AM83" s="214">
        <f>福利费明细!AX81</f>
        <v>0</v>
      </c>
      <c r="AN83" s="224"/>
      <c r="AO83" s="214">
        <f>福利费明细!BL81</f>
        <v>0</v>
      </c>
      <c r="AP83" s="224"/>
      <c r="AQ83" s="214">
        <f>福利费明细!CC81</f>
        <v>0</v>
      </c>
      <c r="AR83" s="38"/>
      <c r="AS83" s="38"/>
      <c r="AT83" s="38"/>
      <c r="AU83" s="214">
        <f>福利费明细!CQ81</f>
        <v>0</v>
      </c>
      <c r="AV83" s="38"/>
      <c r="AW83" s="214">
        <f>福利费明细!DE81</f>
        <v>0</v>
      </c>
      <c r="AX83" s="38"/>
      <c r="AY83" s="38"/>
      <c r="AZ83" s="38"/>
      <c r="BA83" s="38"/>
      <c r="BB83" s="38"/>
      <c r="BC83" s="30">
        <f t="shared" si="35"/>
        <v>0</v>
      </c>
      <c r="BD83" s="30">
        <f t="shared" si="28"/>
        <v>0</v>
      </c>
      <c r="BE83" s="36">
        <f t="shared" si="36"/>
        <v>0</v>
      </c>
      <c r="BF83" s="36">
        <f t="shared" si="29"/>
        <v>0</v>
      </c>
      <c r="BG83" s="36">
        <f t="shared" si="30"/>
        <v>0</v>
      </c>
      <c r="BH83" s="33">
        <f t="shared" si="37"/>
        <v>0</v>
      </c>
      <c r="BI83" s="506"/>
      <c r="BJ83" s="39"/>
    </row>
    <row r="84" spans="1:62" ht="17.25" customHeight="1">
      <c r="A84" s="27" t="str">
        <f t="shared" si="31"/>
        <v/>
      </c>
      <c r="B84" s="41"/>
      <c r="C84" s="41"/>
      <c r="D84" s="41"/>
      <c r="E84" s="41"/>
      <c r="F84" s="41"/>
      <c r="G84" s="175"/>
      <c r="H84" s="40"/>
      <c r="I84" s="30">
        <f t="shared" si="32"/>
        <v>0</v>
      </c>
      <c r="J84" s="103">
        <f t="shared" si="33"/>
        <v>0</v>
      </c>
      <c r="K84" s="29"/>
      <c r="L84" s="132"/>
      <c r="M84" s="120"/>
      <c r="N84" s="140">
        <f t="shared" si="23"/>
        <v>0</v>
      </c>
      <c r="O84" s="140">
        <f t="shared" si="23"/>
        <v>0</v>
      </c>
      <c r="P84" s="140">
        <f t="shared" si="23"/>
        <v>0</v>
      </c>
      <c r="Q84" s="140">
        <f t="shared" si="34"/>
        <v>0</v>
      </c>
      <c r="R84" s="140">
        <f t="shared" si="34"/>
        <v>0</v>
      </c>
      <c r="S84" s="140">
        <f t="shared" si="34"/>
        <v>0</v>
      </c>
      <c r="T84" s="140">
        <f t="shared" si="34"/>
        <v>0</v>
      </c>
      <c r="U84" s="140">
        <f t="shared" si="34"/>
        <v>0</v>
      </c>
      <c r="V84" s="140">
        <f t="shared" si="34"/>
        <v>0</v>
      </c>
      <c r="W84" s="140">
        <f t="shared" si="34"/>
        <v>0</v>
      </c>
      <c r="X84" s="140">
        <f t="shared" si="34"/>
        <v>0</v>
      </c>
      <c r="Y84" s="140">
        <f t="shared" si="34"/>
        <v>0</v>
      </c>
      <c r="Z84" s="140">
        <f t="shared" si="24"/>
        <v>0</v>
      </c>
      <c r="AA84" s="144"/>
      <c r="AB84" s="521">
        <f t="shared" si="25"/>
        <v>0</v>
      </c>
      <c r="AC84" s="522" t="str">
        <f>IF($B84="","",VLOOKUP($B84,社保费!$B$5:$Q$15,16,0))</f>
        <v/>
      </c>
      <c r="AD84" s="33">
        <f>福利费明细!S82</f>
        <v>0</v>
      </c>
      <c r="AE84" s="32"/>
      <c r="AF84" s="35"/>
      <c r="AG84" s="33">
        <f>福利费明细!AH82</f>
        <v>0</v>
      </c>
      <c r="AH84" s="36"/>
      <c r="AI84" s="37">
        <f t="shared" si="26"/>
        <v>0</v>
      </c>
      <c r="AJ84" s="36"/>
      <c r="AK84" s="37">
        <f t="shared" si="27"/>
        <v>0</v>
      </c>
      <c r="AL84" s="38"/>
      <c r="AM84" s="214">
        <f>福利费明细!AX82</f>
        <v>0</v>
      </c>
      <c r="AN84" s="224"/>
      <c r="AO84" s="214">
        <f>福利费明细!BL82</f>
        <v>0</v>
      </c>
      <c r="AP84" s="224"/>
      <c r="AQ84" s="214">
        <f>福利费明细!CC82</f>
        <v>0</v>
      </c>
      <c r="AR84" s="38"/>
      <c r="AS84" s="38"/>
      <c r="AT84" s="38"/>
      <c r="AU84" s="214">
        <f>福利费明细!CQ82</f>
        <v>0</v>
      </c>
      <c r="AV84" s="38"/>
      <c r="AW84" s="214">
        <f>福利费明细!DE82</f>
        <v>0</v>
      </c>
      <c r="AX84" s="38"/>
      <c r="AY84" s="38"/>
      <c r="AZ84" s="38"/>
      <c r="BA84" s="38"/>
      <c r="BB84" s="38"/>
      <c r="BC84" s="30">
        <f t="shared" si="35"/>
        <v>0</v>
      </c>
      <c r="BD84" s="30">
        <f t="shared" si="28"/>
        <v>0</v>
      </c>
      <c r="BE84" s="36">
        <f t="shared" si="36"/>
        <v>0</v>
      </c>
      <c r="BF84" s="36">
        <f t="shared" si="29"/>
        <v>0</v>
      </c>
      <c r="BG84" s="36">
        <f t="shared" si="30"/>
        <v>0</v>
      </c>
      <c r="BH84" s="33">
        <f t="shared" si="37"/>
        <v>0</v>
      </c>
      <c r="BI84" s="506"/>
      <c r="BJ84" s="39"/>
    </row>
    <row r="85" spans="1:62" ht="17.25" customHeight="1">
      <c r="A85" s="27" t="str">
        <f t="shared" si="31"/>
        <v/>
      </c>
      <c r="B85" s="41"/>
      <c r="C85" s="41"/>
      <c r="D85" s="41"/>
      <c r="E85" s="41"/>
      <c r="F85" s="41"/>
      <c r="G85" s="175"/>
      <c r="H85" s="40"/>
      <c r="I85" s="30">
        <f t="shared" si="32"/>
        <v>0</v>
      </c>
      <c r="J85" s="103">
        <f t="shared" si="33"/>
        <v>0</v>
      </c>
      <c r="K85" s="29"/>
      <c r="L85" s="132"/>
      <c r="M85" s="120"/>
      <c r="N85" s="140">
        <f t="shared" si="23"/>
        <v>0</v>
      </c>
      <c r="O85" s="140">
        <f t="shared" si="23"/>
        <v>0</v>
      </c>
      <c r="P85" s="140">
        <f t="shared" si="23"/>
        <v>0</v>
      </c>
      <c r="Q85" s="140">
        <f t="shared" si="34"/>
        <v>0</v>
      </c>
      <c r="R85" s="140">
        <f t="shared" si="34"/>
        <v>0</v>
      </c>
      <c r="S85" s="140">
        <f t="shared" si="34"/>
        <v>0</v>
      </c>
      <c r="T85" s="140">
        <f t="shared" si="34"/>
        <v>0</v>
      </c>
      <c r="U85" s="140">
        <f t="shared" si="34"/>
        <v>0</v>
      </c>
      <c r="V85" s="140">
        <f t="shared" si="34"/>
        <v>0</v>
      </c>
      <c r="W85" s="140">
        <f t="shared" si="34"/>
        <v>0</v>
      </c>
      <c r="X85" s="140">
        <f t="shared" si="34"/>
        <v>0</v>
      </c>
      <c r="Y85" s="140">
        <f t="shared" si="34"/>
        <v>0</v>
      </c>
      <c r="Z85" s="140">
        <f t="shared" si="24"/>
        <v>0</v>
      </c>
      <c r="AA85" s="144"/>
      <c r="AB85" s="521">
        <f t="shared" si="25"/>
        <v>0</v>
      </c>
      <c r="AC85" s="522" t="str">
        <f>IF($B85="","",VLOOKUP($B85,社保费!$B$5:$Q$15,16,0))</f>
        <v/>
      </c>
      <c r="AD85" s="33">
        <f>福利费明细!S83</f>
        <v>0</v>
      </c>
      <c r="AE85" s="32"/>
      <c r="AF85" s="35"/>
      <c r="AG85" s="33">
        <f>福利费明细!AH83</f>
        <v>0</v>
      </c>
      <c r="AH85" s="36"/>
      <c r="AI85" s="37">
        <f t="shared" si="26"/>
        <v>0</v>
      </c>
      <c r="AJ85" s="36"/>
      <c r="AK85" s="37">
        <f t="shared" si="27"/>
        <v>0</v>
      </c>
      <c r="AL85" s="38"/>
      <c r="AM85" s="214">
        <f>福利费明细!AX83</f>
        <v>0</v>
      </c>
      <c r="AN85" s="224"/>
      <c r="AO85" s="214">
        <f>福利费明细!BL83</f>
        <v>0</v>
      </c>
      <c r="AP85" s="224"/>
      <c r="AQ85" s="214">
        <f>福利费明细!CC83</f>
        <v>0</v>
      </c>
      <c r="AR85" s="38"/>
      <c r="AS85" s="38"/>
      <c r="AT85" s="38"/>
      <c r="AU85" s="214">
        <f>福利费明细!CQ83</f>
        <v>0</v>
      </c>
      <c r="AV85" s="38"/>
      <c r="AW85" s="214">
        <f>福利费明细!DE83</f>
        <v>0</v>
      </c>
      <c r="AX85" s="38"/>
      <c r="AY85" s="38"/>
      <c r="AZ85" s="38"/>
      <c r="BA85" s="38"/>
      <c r="BB85" s="38"/>
      <c r="BC85" s="30">
        <f t="shared" si="35"/>
        <v>0</v>
      </c>
      <c r="BD85" s="30">
        <f t="shared" si="28"/>
        <v>0</v>
      </c>
      <c r="BE85" s="36">
        <f t="shared" si="36"/>
        <v>0</v>
      </c>
      <c r="BF85" s="36">
        <f t="shared" si="29"/>
        <v>0</v>
      </c>
      <c r="BG85" s="36">
        <f t="shared" si="30"/>
        <v>0</v>
      </c>
      <c r="BH85" s="33">
        <f t="shared" si="37"/>
        <v>0</v>
      </c>
      <c r="BI85" s="506"/>
      <c r="BJ85" s="39"/>
    </row>
    <row r="86" spans="1:62" ht="17.25" customHeight="1">
      <c r="A86" s="27" t="str">
        <f t="shared" si="31"/>
        <v/>
      </c>
      <c r="B86" s="41"/>
      <c r="C86" s="41"/>
      <c r="D86" s="41"/>
      <c r="E86" s="41"/>
      <c r="F86" s="41"/>
      <c r="G86" s="175"/>
      <c r="H86" s="40"/>
      <c r="I86" s="30">
        <f t="shared" si="32"/>
        <v>0</v>
      </c>
      <c r="J86" s="103">
        <f t="shared" si="33"/>
        <v>0</v>
      </c>
      <c r="K86" s="29"/>
      <c r="L86" s="132"/>
      <c r="M86" s="120"/>
      <c r="N86" s="140">
        <f t="shared" si="23"/>
        <v>0</v>
      </c>
      <c r="O86" s="140">
        <f t="shared" si="23"/>
        <v>0</v>
      </c>
      <c r="P86" s="140">
        <f t="shared" si="23"/>
        <v>0</v>
      </c>
      <c r="Q86" s="140">
        <f t="shared" si="34"/>
        <v>0</v>
      </c>
      <c r="R86" s="140">
        <f t="shared" si="34"/>
        <v>0</v>
      </c>
      <c r="S86" s="140">
        <f t="shared" si="34"/>
        <v>0</v>
      </c>
      <c r="T86" s="140">
        <f t="shared" si="34"/>
        <v>0</v>
      </c>
      <c r="U86" s="140">
        <f t="shared" si="34"/>
        <v>0</v>
      </c>
      <c r="V86" s="140">
        <f t="shared" si="34"/>
        <v>0</v>
      </c>
      <c r="W86" s="140">
        <f t="shared" si="34"/>
        <v>0</v>
      </c>
      <c r="X86" s="140">
        <f t="shared" si="34"/>
        <v>0</v>
      </c>
      <c r="Y86" s="140">
        <f t="shared" si="34"/>
        <v>0</v>
      </c>
      <c r="Z86" s="140">
        <f t="shared" si="24"/>
        <v>0</v>
      </c>
      <c r="AA86" s="144"/>
      <c r="AB86" s="521">
        <f t="shared" si="25"/>
        <v>0</v>
      </c>
      <c r="AC86" s="522" t="str">
        <f>IF($B86="","",VLOOKUP($B86,社保费!$B$5:$Q$15,16,0))</f>
        <v/>
      </c>
      <c r="AD86" s="33">
        <f>福利费明细!S84</f>
        <v>0</v>
      </c>
      <c r="AE86" s="32"/>
      <c r="AF86" s="35"/>
      <c r="AG86" s="33">
        <f>福利费明细!AH84</f>
        <v>0</v>
      </c>
      <c r="AH86" s="36"/>
      <c r="AI86" s="37">
        <f t="shared" si="26"/>
        <v>0</v>
      </c>
      <c r="AJ86" s="36"/>
      <c r="AK86" s="37">
        <f t="shared" si="27"/>
        <v>0</v>
      </c>
      <c r="AL86" s="38"/>
      <c r="AM86" s="214">
        <f>福利费明细!AX84</f>
        <v>0</v>
      </c>
      <c r="AN86" s="224"/>
      <c r="AO86" s="214">
        <f>福利费明细!BL84</f>
        <v>0</v>
      </c>
      <c r="AP86" s="224"/>
      <c r="AQ86" s="214">
        <f>福利费明细!CC84</f>
        <v>0</v>
      </c>
      <c r="AR86" s="38"/>
      <c r="AS86" s="38"/>
      <c r="AT86" s="38"/>
      <c r="AU86" s="214">
        <f>福利费明细!CQ84</f>
        <v>0</v>
      </c>
      <c r="AV86" s="38"/>
      <c r="AW86" s="214">
        <f>福利费明细!DE84</f>
        <v>0</v>
      </c>
      <c r="AX86" s="38"/>
      <c r="AY86" s="38"/>
      <c r="AZ86" s="38"/>
      <c r="BA86" s="38"/>
      <c r="BB86" s="38"/>
      <c r="BC86" s="30">
        <f t="shared" si="35"/>
        <v>0</v>
      </c>
      <c r="BD86" s="30">
        <f t="shared" si="28"/>
        <v>0</v>
      </c>
      <c r="BE86" s="36">
        <f t="shared" si="36"/>
        <v>0</v>
      </c>
      <c r="BF86" s="36">
        <f t="shared" si="29"/>
        <v>0</v>
      </c>
      <c r="BG86" s="36">
        <f t="shared" si="30"/>
        <v>0</v>
      </c>
      <c r="BH86" s="33">
        <f t="shared" si="37"/>
        <v>0</v>
      </c>
      <c r="BI86" s="506"/>
      <c r="BJ86" s="39"/>
    </row>
    <row r="87" spans="1:62" ht="17.25" customHeight="1">
      <c r="A87" s="27" t="str">
        <f t="shared" si="31"/>
        <v/>
      </c>
      <c r="B87" s="41"/>
      <c r="C87" s="41"/>
      <c r="D87" s="41"/>
      <c r="E87" s="41"/>
      <c r="F87" s="41"/>
      <c r="G87" s="175"/>
      <c r="H87" s="40"/>
      <c r="I87" s="30">
        <f t="shared" si="32"/>
        <v>0</v>
      </c>
      <c r="J87" s="103">
        <f t="shared" si="33"/>
        <v>0</v>
      </c>
      <c r="K87" s="29"/>
      <c r="L87" s="132"/>
      <c r="M87" s="120"/>
      <c r="N87" s="140">
        <f t="shared" si="23"/>
        <v>0</v>
      </c>
      <c r="O87" s="140">
        <f t="shared" si="23"/>
        <v>0</v>
      </c>
      <c r="P87" s="140">
        <f t="shared" si="23"/>
        <v>0</v>
      </c>
      <c r="Q87" s="140">
        <f t="shared" si="34"/>
        <v>0</v>
      </c>
      <c r="R87" s="140">
        <f t="shared" si="34"/>
        <v>0</v>
      </c>
      <c r="S87" s="140">
        <f t="shared" si="34"/>
        <v>0</v>
      </c>
      <c r="T87" s="140">
        <f t="shared" si="34"/>
        <v>0</v>
      </c>
      <c r="U87" s="140">
        <f t="shared" si="34"/>
        <v>0</v>
      </c>
      <c r="V87" s="140">
        <f t="shared" si="34"/>
        <v>0</v>
      </c>
      <c r="W87" s="140">
        <f t="shared" si="34"/>
        <v>0</v>
      </c>
      <c r="X87" s="140">
        <f t="shared" si="34"/>
        <v>0</v>
      </c>
      <c r="Y87" s="140">
        <f t="shared" si="34"/>
        <v>0</v>
      </c>
      <c r="Z87" s="140">
        <f t="shared" si="24"/>
        <v>0</v>
      </c>
      <c r="AA87" s="144"/>
      <c r="AB87" s="521">
        <f t="shared" si="25"/>
        <v>0</v>
      </c>
      <c r="AC87" s="522" t="str">
        <f>IF($B87="","",VLOOKUP($B87,社保费!$B$5:$Q$15,16,0))</f>
        <v/>
      </c>
      <c r="AD87" s="33">
        <f>福利费明细!S85</f>
        <v>0</v>
      </c>
      <c r="AE87" s="32"/>
      <c r="AF87" s="35"/>
      <c r="AG87" s="33">
        <f>福利费明细!AH85</f>
        <v>0</v>
      </c>
      <c r="AH87" s="36"/>
      <c r="AI87" s="37">
        <f t="shared" si="26"/>
        <v>0</v>
      </c>
      <c r="AJ87" s="36"/>
      <c r="AK87" s="37">
        <f t="shared" si="27"/>
        <v>0</v>
      </c>
      <c r="AL87" s="38"/>
      <c r="AM87" s="214">
        <f>福利费明细!AX85</f>
        <v>0</v>
      </c>
      <c r="AN87" s="224"/>
      <c r="AO87" s="214">
        <f>福利费明细!BL85</f>
        <v>0</v>
      </c>
      <c r="AP87" s="224"/>
      <c r="AQ87" s="214">
        <f>福利费明细!CC85</f>
        <v>0</v>
      </c>
      <c r="AR87" s="38"/>
      <c r="AS87" s="38"/>
      <c r="AT87" s="38"/>
      <c r="AU87" s="214">
        <f>福利费明细!CQ85</f>
        <v>0</v>
      </c>
      <c r="AV87" s="38"/>
      <c r="AW87" s="214">
        <f>福利费明细!DE85</f>
        <v>0</v>
      </c>
      <c r="AX87" s="38"/>
      <c r="AY87" s="38"/>
      <c r="AZ87" s="38"/>
      <c r="BA87" s="38"/>
      <c r="BB87" s="38"/>
      <c r="BC87" s="30">
        <f t="shared" si="35"/>
        <v>0</v>
      </c>
      <c r="BD87" s="30">
        <f t="shared" si="28"/>
        <v>0</v>
      </c>
      <c r="BE87" s="36">
        <f t="shared" si="36"/>
        <v>0</v>
      </c>
      <c r="BF87" s="36">
        <f t="shared" si="29"/>
        <v>0</v>
      </c>
      <c r="BG87" s="36">
        <f t="shared" si="30"/>
        <v>0</v>
      </c>
      <c r="BH87" s="33">
        <f t="shared" si="37"/>
        <v>0</v>
      </c>
      <c r="BI87" s="506"/>
      <c r="BJ87" s="39"/>
    </row>
    <row r="88" spans="1:62" ht="17.25" customHeight="1">
      <c r="A88" s="27" t="str">
        <f t="shared" si="31"/>
        <v/>
      </c>
      <c r="B88" s="41"/>
      <c r="C88" s="41"/>
      <c r="D88" s="41"/>
      <c r="E88" s="41"/>
      <c r="F88" s="41"/>
      <c r="G88" s="175"/>
      <c r="H88" s="40"/>
      <c r="I88" s="30">
        <f t="shared" si="32"/>
        <v>0</v>
      </c>
      <c r="J88" s="103">
        <f t="shared" si="33"/>
        <v>0</v>
      </c>
      <c r="K88" s="29"/>
      <c r="L88" s="132"/>
      <c r="M88" s="120"/>
      <c r="N88" s="140">
        <f t="shared" si="23"/>
        <v>0</v>
      </c>
      <c r="O88" s="140">
        <f t="shared" si="23"/>
        <v>0</v>
      </c>
      <c r="P88" s="140">
        <f t="shared" si="23"/>
        <v>0</v>
      </c>
      <c r="Q88" s="140">
        <f t="shared" si="34"/>
        <v>0</v>
      </c>
      <c r="R88" s="140">
        <f t="shared" si="34"/>
        <v>0</v>
      </c>
      <c r="S88" s="140">
        <f t="shared" si="34"/>
        <v>0</v>
      </c>
      <c r="T88" s="140">
        <f t="shared" si="34"/>
        <v>0</v>
      </c>
      <c r="U88" s="140">
        <f t="shared" si="34"/>
        <v>0</v>
      </c>
      <c r="V88" s="140">
        <f t="shared" si="34"/>
        <v>0</v>
      </c>
      <c r="W88" s="140">
        <f t="shared" si="34"/>
        <v>0</v>
      </c>
      <c r="X88" s="140">
        <f t="shared" si="34"/>
        <v>0</v>
      </c>
      <c r="Y88" s="140">
        <f t="shared" si="34"/>
        <v>0</v>
      </c>
      <c r="Z88" s="140">
        <f t="shared" si="24"/>
        <v>0</v>
      </c>
      <c r="AA88" s="144"/>
      <c r="AB88" s="521">
        <f t="shared" si="25"/>
        <v>0</v>
      </c>
      <c r="AC88" s="522" t="str">
        <f>IF($B88="","",VLOOKUP($B88,社保费!$B$5:$Q$15,16,0))</f>
        <v/>
      </c>
      <c r="AD88" s="33">
        <f>福利费明细!S86</f>
        <v>0</v>
      </c>
      <c r="AE88" s="32"/>
      <c r="AF88" s="35"/>
      <c r="AG88" s="33">
        <f>福利费明细!AH86</f>
        <v>0</v>
      </c>
      <c r="AH88" s="36"/>
      <c r="AI88" s="37">
        <f t="shared" si="26"/>
        <v>0</v>
      </c>
      <c r="AJ88" s="36"/>
      <c r="AK88" s="37">
        <f t="shared" si="27"/>
        <v>0</v>
      </c>
      <c r="AL88" s="38"/>
      <c r="AM88" s="214">
        <f>福利费明细!AX86</f>
        <v>0</v>
      </c>
      <c r="AN88" s="224"/>
      <c r="AO88" s="214">
        <f>福利费明细!BL86</f>
        <v>0</v>
      </c>
      <c r="AP88" s="224"/>
      <c r="AQ88" s="214">
        <f>福利费明细!CC86</f>
        <v>0</v>
      </c>
      <c r="AR88" s="38"/>
      <c r="AS88" s="38"/>
      <c r="AT88" s="38"/>
      <c r="AU88" s="214">
        <f>福利费明细!CQ86</f>
        <v>0</v>
      </c>
      <c r="AV88" s="38"/>
      <c r="AW88" s="214">
        <f>福利费明细!DE86</f>
        <v>0</v>
      </c>
      <c r="AX88" s="38"/>
      <c r="AY88" s="38"/>
      <c r="AZ88" s="38"/>
      <c r="BA88" s="38"/>
      <c r="BB88" s="38"/>
      <c r="BC88" s="30">
        <f t="shared" si="35"/>
        <v>0</v>
      </c>
      <c r="BD88" s="30">
        <f t="shared" si="28"/>
        <v>0</v>
      </c>
      <c r="BE88" s="36">
        <f t="shared" si="36"/>
        <v>0</v>
      </c>
      <c r="BF88" s="36">
        <f t="shared" si="29"/>
        <v>0</v>
      </c>
      <c r="BG88" s="36">
        <f t="shared" si="30"/>
        <v>0</v>
      </c>
      <c r="BH88" s="33">
        <f t="shared" si="37"/>
        <v>0</v>
      </c>
      <c r="BI88" s="506"/>
      <c r="BJ88" s="39"/>
    </row>
    <row r="89" spans="1:62" ht="17.25" customHeight="1">
      <c r="A89" s="27" t="str">
        <f t="shared" si="31"/>
        <v/>
      </c>
      <c r="B89" s="41"/>
      <c r="C89" s="41"/>
      <c r="D89" s="41"/>
      <c r="E89" s="41"/>
      <c r="F89" s="41"/>
      <c r="G89" s="175"/>
      <c r="H89" s="40"/>
      <c r="I89" s="30">
        <f t="shared" si="32"/>
        <v>0</v>
      </c>
      <c r="J89" s="103">
        <f t="shared" si="33"/>
        <v>0</v>
      </c>
      <c r="K89" s="29"/>
      <c r="L89" s="132"/>
      <c r="M89" s="120"/>
      <c r="N89" s="140">
        <f t="shared" si="23"/>
        <v>0</v>
      </c>
      <c r="O89" s="140">
        <f t="shared" si="23"/>
        <v>0</v>
      </c>
      <c r="P89" s="140">
        <f t="shared" si="23"/>
        <v>0</v>
      </c>
      <c r="Q89" s="140">
        <f t="shared" si="34"/>
        <v>0</v>
      </c>
      <c r="R89" s="140">
        <f t="shared" si="34"/>
        <v>0</v>
      </c>
      <c r="S89" s="140">
        <f t="shared" si="34"/>
        <v>0</v>
      </c>
      <c r="T89" s="140">
        <f t="shared" si="34"/>
        <v>0</v>
      </c>
      <c r="U89" s="140">
        <f t="shared" si="34"/>
        <v>0</v>
      </c>
      <c r="V89" s="140">
        <f t="shared" si="34"/>
        <v>0</v>
      </c>
      <c r="W89" s="140">
        <f t="shared" si="34"/>
        <v>0</v>
      </c>
      <c r="X89" s="140">
        <f t="shared" si="34"/>
        <v>0</v>
      </c>
      <c r="Y89" s="140">
        <f t="shared" si="34"/>
        <v>0</v>
      </c>
      <c r="Z89" s="140">
        <f t="shared" si="24"/>
        <v>0</v>
      </c>
      <c r="AA89" s="144"/>
      <c r="AB89" s="521">
        <f t="shared" si="25"/>
        <v>0</v>
      </c>
      <c r="AC89" s="522" t="str">
        <f>IF($B89="","",VLOOKUP($B89,社保费!$B$5:$Q$15,16,0))</f>
        <v/>
      </c>
      <c r="AD89" s="33">
        <f>福利费明细!S87</f>
        <v>0</v>
      </c>
      <c r="AE89" s="32"/>
      <c r="AF89" s="35"/>
      <c r="AG89" s="33">
        <f>福利费明细!AH87</f>
        <v>0</v>
      </c>
      <c r="AH89" s="36"/>
      <c r="AI89" s="37">
        <f t="shared" si="26"/>
        <v>0</v>
      </c>
      <c r="AJ89" s="36"/>
      <c r="AK89" s="37">
        <f t="shared" si="27"/>
        <v>0</v>
      </c>
      <c r="AL89" s="38"/>
      <c r="AM89" s="214">
        <f>福利费明细!AX87</f>
        <v>0</v>
      </c>
      <c r="AN89" s="224"/>
      <c r="AO89" s="214">
        <f>福利费明细!BL87</f>
        <v>0</v>
      </c>
      <c r="AP89" s="224"/>
      <c r="AQ89" s="214">
        <f>福利费明细!CC87</f>
        <v>0</v>
      </c>
      <c r="AR89" s="38"/>
      <c r="AS89" s="38"/>
      <c r="AT89" s="38"/>
      <c r="AU89" s="214">
        <f>福利费明细!CQ87</f>
        <v>0</v>
      </c>
      <c r="AV89" s="38"/>
      <c r="AW89" s="214">
        <f>福利费明细!DE87</f>
        <v>0</v>
      </c>
      <c r="AX89" s="38"/>
      <c r="AY89" s="38"/>
      <c r="AZ89" s="38"/>
      <c r="BA89" s="38"/>
      <c r="BB89" s="38"/>
      <c r="BC89" s="30">
        <f t="shared" si="35"/>
        <v>0</v>
      </c>
      <c r="BD89" s="30">
        <f t="shared" si="28"/>
        <v>0</v>
      </c>
      <c r="BE89" s="36">
        <f t="shared" si="36"/>
        <v>0</v>
      </c>
      <c r="BF89" s="36">
        <f t="shared" si="29"/>
        <v>0</v>
      </c>
      <c r="BG89" s="36">
        <f t="shared" si="30"/>
        <v>0</v>
      </c>
      <c r="BH89" s="33">
        <f t="shared" si="37"/>
        <v>0</v>
      </c>
      <c r="BI89" s="506"/>
      <c r="BJ89" s="39"/>
    </row>
    <row r="90" spans="1:62" ht="17.25" customHeight="1">
      <c r="A90" s="27" t="str">
        <f t="shared" si="31"/>
        <v/>
      </c>
      <c r="B90" s="41"/>
      <c r="C90" s="41"/>
      <c r="D90" s="41"/>
      <c r="E90" s="41"/>
      <c r="F90" s="41"/>
      <c r="G90" s="175"/>
      <c r="H90" s="40"/>
      <c r="I90" s="30">
        <f t="shared" si="32"/>
        <v>0</v>
      </c>
      <c r="J90" s="103">
        <f t="shared" si="33"/>
        <v>0</v>
      </c>
      <c r="K90" s="29"/>
      <c r="L90" s="132"/>
      <c r="M90" s="120"/>
      <c r="N90" s="140">
        <f t="shared" si="23"/>
        <v>0</v>
      </c>
      <c r="O90" s="140">
        <f t="shared" si="23"/>
        <v>0</v>
      </c>
      <c r="P90" s="140">
        <f t="shared" si="23"/>
        <v>0</v>
      </c>
      <c r="Q90" s="140">
        <f t="shared" si="34"/>
        <v>0</v>
      </c>
      <c r="R90" s="140">
        <f t="shared" si="34"/>
        <v>0</v>
      </c>
      <c r="S90" s="140">
        <f t="shared" si="34"/>
        <v>0</v>
      </c>
      <c r="T90" s="140">
        <f t="shared" si="34"/>
        <v>0</v>
      </c>
      <c r="U90" s="140">
        <f t="shared" si="34"/>
        <v>0</v>
      </c>
      <c r="V90" s="140">
        <f t="shared" si="34"/>
        <v>0</v>
      </c>
      <c r="W90" s="140">
        <f t="shared" si="34"/>
        <v>0</v>
      </c>
      <c r="X90" s="140">
        <f t="shared" si="34"/>
        <v>0</v>
      </c>
      <c r="Y90" s="140">
        <f t="shared" si="34"/>
        <v>0</v>
      </c>
      <c r="Z90" s="140">
        <f t="shared" si="24"/>
        <v>0</v>
      </c>
      <c r="AA90" s="144"/>
      <c r="AB90" s="521">
        <f t="shared" si="25"/>
        <v>0</v>
      </c>
      <c r="AC90" s="522" t="str">
        <f>IF($B90="","",VLOOKUP($B90,社保费!$B$5:$Q$15,16,0))</f>
        <v/>
      </c>
      <c r="AD90" s="33">
        <f>福利费明细!S88</f>
        <v>0</v>
      </c>
      <c r="AE90" s="32"/>
      <c r="AF90" s="35"/>
      <c r="AG90" s="33">
        <f>福利费明细!AH88</f>
        <v>0</v>
      </c>
      <c r="AH90" s="36"/>
      <c r="AI90" s="37">
        <f t="shared" si="26"/>
        <v>0</v>
      </c>
      <c r="AJ90" s="36"/>
      <c r="AK90" s="37">
        <f t="shared" si="27"/>
        <v>0</v>
      </c>
      <c r="AL90" s="38"/>
      <c r="AM90" s="214">
        <f>福利费明细!AX88</f>
        <v>0</v>
      </c>
      <c r="AN90" s="224"/>
      <c r="AO90" s="214">
        <f>福利费明细!BL88</f>
        <v>0</v>
      </c>
      <c r="AP90" s="224"/>
      <c r="AQ90" s="214">
        <f>福利费明细!CC88</f>
        <v>0</v>
      </c>
      <c r="AR90" s="38"/>
      <c r="AS90" s="38"/>
      <c r="AT90" s="38"/>
      <c r="AU90" s="214">
        <f>福利费明细!CQ88</f>
        <v>0</v>
      </c>
      <c r="AV90" s="38"/>
      <c r="AW90" s="214">
        <f>福利费明细!DE88</f>
        <v>0</v>
      </c>
      <c r="AX90" s="38"/>
      <c r="AY90" s="38"/>
      <c r="AZ90" s="38"/>
      <c r="BA90" s="38"/>
      <c r="BB90" s="38"/>
      <c r="BC90" s="30">
        <f t="shared" si="35"/>
        <v>0</v>
      </c>
      <c r="BD90" s="30">
        <f t="shared" si="28"/>
        <v>0</v>
      </c>
      <c r="BE90" s="36">
        <f t="shared" si="36"/>
        <v>0</v>
      </c>
      <c r="BF90" s="36">
        <f t="shared" si="29"/>
        <v>0</v>
      </c>
      <c r="BG90" s="36">
        <f t="shared" si="30"/>
        <v>0</v>
      </c>
      <c r="BH90" s="33">
        <f t="shared" si="37"/>
        <v>0</v>
      </c>
      <c r="BI90" s="506"/>
      <c r="BJ90" s="39"/>
    </row>
    <row r="91" spans="1:62" ht="17.25" customHeight="1">
      <c r="A91" s="27" t="str">
        <f t="shared" si="31"/>
        <v/>
      </c>
      <c r="B91" s="41"/>
      <c r="C91" s="41"/>
      <c r="D91" s="41"/>
      <c r="E91" s="41"/>
      <c r="F91" s="41"/>
      <c r="G91" s="175"/>
      <c r="H91" s="40"/>
      <c r="I91" s="30">
        <f t="shared" si="32"/>
        <v>0</v>
      </c>
      <c r="J91" s="103">
        <f t="shared" si="33"/>
        <v>0</v>
      </c>
      <c r="K91" s="29"/>
      <c r="L91" s="132"/>
      <c r="M91" s="120"/>
      <c r="N91" s="140">
        <f t="shared" si="23"/>
        <v>0</v>
      </c>
      <c r="O91" s="140">
        <f t="shared" si="23"/>
        <v>0</v>
      </c>
      <c r="P91" s="140">
        <f t="shared" si="23"/>
        <v>0</v>
      </c>
      <c r="Q91" s="140">
        <f t="shared" si="34"/>
        <v>0</v>
      </c>
      <c r="R91" s="140">
        <f t="shared" si="34"/>
        <v>0</v>
      </c>
      <c r="S91" s="140">
        <f t="shared" si="34"/>
        <v>0</v>
      </c>
      <c r="T91" s="140">
        <f t="shared" si="34"/>
        <v>0</v>
      </c>
      <c r="U91" s="140">
        <f t="shared" si="34"/>
        <v>0</v>
      </c>
      <c r="V91" s="140">
        <f t="shared" si="34"/>
        <v>0</v>
      </c>
      <c r="W91" s="140">
        <f t="shared" si="34"/>
        <v>0</v>
      </c>
      <c r="X91" s="140">
        <f t="shared" si="34"/>
        <v>0</v>
      </c>
      <c r="Y91" s="140">
        <f t="shared" si="34"/>
        <v>0</v>
      </c>
      <c r="Z91" s="140">
        <f t="shared" si="24"/>
        <v>0</v>
      </c>
      <c r="AA91" s="144"/>
      <c r="AB91" s="521">
        <f t="shared" si="25"/>
        <v>0</v>
      </c>
      <c r="AC91" s="522" t="str">
        <f>IF($B91="","",VLOOKUP($B91,社保费!$B$5:$Q$15,16,0))</f>
        <v/>
      </c>
      <c r="AD91" s="33">
        <f>福利费明细!S89</f>
        <v>0</v>
      </c>
      <c r="AE91" s="32"/>
      <c r="AF91" s="35"/>
      <c r="AG91" s="33">
        <f>福利费明细!AH89</f>
        <v>0</v>
      </c>
      <c r="AH91" s="36"/>
      <c r="AI91" s="37">
        <f t="shared" si="26"/>
        <v>0</v>
      </c>
      <c r="AJ91" s="36"/>
      <c r="AK91" s="37">
        <f t="shared" si="27"/>
        <v>0</v>
      </c>
      <c r="AL91" s="38"/>
      <c r="AM91" s="214">
        <f>福利费明细!AX89</f>
        <v>0</v>
      </c>
      <c r="AN91" s="224"/>
      <c r="AO91" s="214">
        <f>福利费明细!BL89</f>
        <v>0</v>
      </c>
      <c r="AP91" s="224"/>
      <c r="AQ91" s="214">
        <f>福利费明细!CC89</f>
        <v>0</v>
      </c>
      <c r="AR91" s="38"/>
      <c r="AS91" s="38"/>
      <c r="AT91" s="38"/>
      <c r="AU91" s="214">
        <f>福利费明细!CQ89</f>
        <v>0</v>
      </c>
      <c r="AV91" s="38"/>
      <c r="AW91" s="214">
        <f>福利费明细!DE89</f>
        <v>0</v>
      </c>
      <c r="AX91" s="38"/>
      <c r="AY91" s="38"/>
      <c r="AZ91" s="38"/>
      <c r="BA91" s="38"/>
      <c r="BB91" s="38"/>
      <c r="BC91" s="30">
        <f t="shared" si="35"/>
        <v>0</v>
      </c>
      <c r="BD91" s="30">
        <f t="shared" si="28"/>
        <v>0</v>
      </c>
      <c r="BE91" s="36">
        <f t="shared" si="36"/>
        <v>0</v>
      </c>
      <c r="BF91" s="36">
        <f t="shared" si="29"/>
        <v>0</v>
      </c>
      <c r="BG91" s="36">
        <f t="shared" si="30"/>
        <v>0</v>
      </c>
      <c r="BH91" s="33">
        <f t="shared" si="37"/>
        <v>0</v>
      </c>
      <c r="BI91" s="506"/>
      <c r="BJ91" s="39"/>
    </row>
    <row r="92" spans="1:62" ht="17.25" customHeight="1">
      <c r="A92" s="27" t="str">
        <f t="shared" si="31"/>
        <v/>
      </c>
      <c r="B92" s="41"/>
      <c r="C92" s="41"/>
      <c r="D92" s="41"/>
      <c r="E92" s="41"/>
      <c r="F92" s="41"/>
      <c r="G92" s="175"/>
      <c r="H92" s="40"/>
      <c r="I92" s="30">
        <f t="shared" si="32"/>
        <v>0</v>
      </c>
      <c r="J92" s="103">
        <f t="shared" si="33"/>
        <v>0</v>
      </c>
      <c r="K92" s="29"/>
      <c r="L92" s="132"/>
      <c r="M92" s="120"/>
      <c r="N92" s="140">
        <f t="shared" si="23"/>
        <v>0</v>
      </c>
      <c r="O92" s="140">
        <f t="shared" si="23"/>
        <v>0</v>
      </c>
      <c r="P92" s="140">
        <f t="shared" si="23"/>
        <v>0</v>
      </c>
      <c r="Q92" s="140">
        <f t="shared" si="34"/>
        <v>0</v>
      </c>
      <c r="R92" s="140">
        <f t="shared" si="34"/>
        <v>0</v>
      </c>
      <c r="S92" s="140">
        <f t="shared" si="34"/>
        <v>0</v>
      </c>
      <c r="T92" s="140">
        <f t="shared" si="34"/>
        <v>0</v>
      </c>
      <c r="U92" s="140">
        <f t="shared" si="34"/>
        <v>0</v>
      </c>
      <c r="V92" s="140">
        <f t="shared" si="34"/>
        <v>0</v>
      </c>
      <c r="W92" s="140">
        <f t="shared" si="34"/>
        <v>0</v>
      </c>
      <c r="X92" s="140">
        <f t="shared" si="34"/>
        <v>0</v>
      </c>
      <c r="Y92" s="140">
        <f t="shared" si="34"/>
        <v>0</v>
      </c>
      <c r="Z92" s="140">
        <f t="shared" si="24"/>
        <v>0</v>
      </c>
      <c r="AA92" s="144"/>
      <c r="AB92" s="521">
        <f t="shared" si="25"/>
        <v>0</v>
      </c>
      <c r="AC92" s="522" t="str">
        <f>IF($B92="","",VLOOKUP($B92,社保费!$B$5:$Q$15,16,0))</f>
        <v/>
      </c>
      <c r="AD92" s="33">
        <f>福利费明细!S90</f>
        <v>0</v>
      </c>
      <c r="AE92" s="32"/>
      <c r="AF92" s="35"/>
      <c r="AG92" s="33">
        <f>福利费明细!AH90</f>
        <v>0</v>
      </c>
      <c r="AH92" s="36"/>
      <c r="AI92" s="37">
        <f t="shared" si="26"/>
        <v>0</v>
      </c>
      <c r="AJ92" s="36"/>
      <c r="AK92" s="37">
        <f t="shared" si="27"/>
        <v>0</v>
      </c>
      <c r="AL92" s="38"/>
      <c r="AM92" s="214">
        <f>福利费明细!AX90</f>
        <v>0</v>
      </c>
      <c r="AN92" s="224"/>
      <c r="AO92" s="214">
        <f>福利费明细!BL90</f>
        <v>0</v>
      </c>
      <c r="AP92" s="224"/>
      <c r="AQ92" s="214">
        <f>福利费明细!CC90</f>
        <v>0</v>
      </c>
      <c r="AR92" s="38"/>
      <c r="AS92" s="38"/>
      <c r="AT92" s="38"/>
      <c r="AU92" s="214">
        <f>福利费明细!CQ90</f>
        <v>0</v>
      </c>
      <c r="AV92" s="38"/>
      <c r="AW92" s="214">
        <f>福利费明细!DE90</f>
        <v>0</v>
      </c>
      <c r="AX92" s="38"/>
      <c r="AY92" s="38"/>
      <c r="AZ92" s="38"/>
      <c r="BA92" s="38"/>
      <c r="BB92" s="38"/>
      <c r="BC92" s="30">
        <f t="shared" si="35"/>
        <v>0</v>
      </c>
      <c r="BD92" s="30">
        <f t="shared" si="28"/>
        <v>0</v>
      </c>
      <c r="BE92" s="36">
        <f t="shared" si="36"/>
        <v>0</v>
      </c>
      <c r="BF92" s="36">
        <f t="shared" si="29"/>
        <v>0</v>
      </c>
      <c r="BG92" s="36">
        <f t="shared" si="30"/>
        <v>0</v>
      </c>
      <c r="BH92" s="33">
        <f t="shared" si="37"/>
        <v>0</v>
      </c>
      <c r="BI92" s="506"/>
      <c r="BJ92" s="39"/>
    </row>
    <row r="93" spans="1:62" ht="17.25" customHeight="1">
      <c r="A93" s="27" t="str">
        <f t="shared" si="31"/>
        <v/>
      </c>
      <c r="B93" s="41"/>
      <c r="C93" s="41"/>
      <c r="D93" s="41"/>
      <c r="E93" s="41"/>
      <c r="F93" s="41"/>
      <c r="G93" s="175"/>
      <c r="H93" s="40"/>
      <c r="I93" s="30">
        <f t="shared" si="32"/>
        <v>0</v>
      </c>
      <c r="J93" s="103">
        <f t="shared" si="33"/>
        <v>0</v>
      </c>
      <c r="K93" s="29"/>
      <c r="L93" s="132"/>
      <c r="M93" s="120"/>
      <c r="N93" s="140">
        <f t="shared" si="23"/>
        <v>0</v>
      </c>
      <c r="O93" s="140">
        <f t="shared" si="23"/>
        <v>0</v>
      </c>
      <c r="P93" s="140">
        <f t="shared" si="23"/>
        <v>0</v>
      </c>
      <c r="Q93" s="140">
        <f t="shared" si="34"/>
        <v>0</v>
      </c>
      <c r="R93" s="140">
        <f t="shared" si="34"/>
        <v>0</v>
      </c>
      <c r="S93" s="140">
        <f t="shared" si="34"/>
        <v>0</v>
      </c>
      <c r="T93" s="140">
        <f t="shared" si="34"/>
        <v>0</v>
      </c>
      <c r="U93" s="140">
        <f t="shared" si="34"/>
        <v>0</v>
      </c>
      <c r="V93" s="140">
        <f t="shared" si="34"/>
        <v>0</v>
      </c>
      <c r="W93" s="140">
        <f t="shared" si="34"/>
        <v>0</v>
      </c>
      <c r="X93" s="140">
        <f t="shared" si="34"/>
        <v>0</v>
      </c>
      <c r="Y93" s="140">
        <f t="shared" si="34"/>
        <v>0</v>
      </c>
      <c r="Z93" s="140">
        <f t="shared" si="24"/>
        <v>0</v>
      </c>
      <c r="AA93" s="144"/>
      <c r="AB93" s="521">
        <f t="shared" si="25"/>
        <v>0</v>
      </c>
      <c r="AC93" s="522" t="str">
        <f>IF($B93="","",VLOOKUP($B93,社保费!$B$5:$Q$15,16,0))</f>
        <v/>
      </c>
      <c r="AD93" s="33">
        <f>福利费明细!S91</f>
        <v>0</v>
      </c>
      <c r="AE93" s="32"/>
      <c r="AF93" s="35"/>
      <c r="AG93" s="33">
        <f>福利费明细!AH91</f>
        <v>0</v>
      </c>
      <c r="AH93" s="36"/>
      <c r="AI93" s="37">
        <f t="shared" si="26"/>
        <v>0</v>
      </c>
      <c r="AJ93" s="36"/>
      <c r="AK93" s="37">
        <f t="shared" si="27"/>
        <v>0</v>
      </c>
      <c r="AL93" s="38"/>
      <c r="AM93" s="214">
        <f>福利费明细!AX91</f>
        <v>0</v>
      </c>
      <c r="AN93" s="224"/>
      <c r="AO93" s="214">
        <f>福利费明细!BL91</f>
        <v>0</v>
      </c>
      <c r="AP93" s="224"/>
      <c r="AQ93" s="214">
        <f>福利费明细!CC91</f>
        <v>0</v>
      </c>
      <c r="AR93" s="38"/>
      <c r="AS93" s="38"/>
      <c r="AT93" s="38"/>
      <c r="AU93" s="214">
        <f>福利费明细!CQ91</f>
        <v>0</v>
      </c>
      <c r="AV93" s="38"/>
      <c r="AW93" s="214">
        <f>福利费明细!DE91</f>
        <v>0</v>
      </c>
      <c r="AX93" s="38"/>
      <c r="AY93" s="38"/>
      <c r="AZ93" s="38"/>
      <c r="BA93" s="38"/>
      <c r="BB93" s="38"/>
      <c r="BC93" s="30">
        <f t="shared" si="35"/>
        <v>0</v>
      </c>
      <c r="BD93" s="30">
        <f t="shared" si="28"/>
        <v>0</v>
      </c>
      <c r="BE93" s="36">
        <f t="shared" si="36"/>
        <v>0</v>
      </c>
      <c r="BF93" s="36">
        <f t="shared" si="29"/>
        <v>0</v>
      </c>
      <c r="BG93" s="36">
        <f t="shared" si="30"/>
        <v>0</v>
      </c>
      <c r="BH93" s="33">
        <f t="shared" si="37"/>
        <v>0</v>
      </c>
      <c r="BI93" s="506"/>
      <c r="BJ93" s="39"/>
    </row>
    <row r="94" spans="1:62" ht="17.25" customHeight="1">
      <c r="A94" s="27" t="str">
        <f t="shared" si="31"/>
        <v/>
      </c>
      <c r="B94" s="41"/>
      <c r="C94" s="41"/>
      <c r="D94" s="41"/>
      <c r="E94" s="41"/>
      <c r="F94" s="41"/>
      <c r="G94" s="175"/>
      <c r="H94" s="40"/>
      <c r="I94" s="30">
        <f t="shared" si="32"/>
        <v>0</v>
      </c>
      <c r="J94" s="103">
        <f t="shared" si="33"/>
        <v>0</v>
      </c>
      <c r="K94" s="29"/>
      <c r="L94" s="132"/>
      <c r="M94" s="120"/>
      <c r="N94" s="140">
        <f t="shared" si="23"/>
        <v>0</v>
      </c>
      <c r="O94" s="140">
        <f t="shared" si="23"/>
        <v>0</v>
      </c>
      <c r="P94" s="140">
        <f t="shared" si="23"/>
        <v>0</v>
      </c>
      <c r="Q94" s="140">
        <f t="shared" si="34"/>
        <v>0</v>
      </c>
      <c r="R94" s="140">
        <f t="shared" si="34"/>
        <v>0</v>
      </c>
      <c r="S94" s="140">
        <f t="shared" si="34"/>
        <v>0</v>
      </c>
      <c r="T94" s="140">
        <f t="shared" si="34"/>
        <v>0</v>
      </c>
      <c r="U94" s="140">
        <f t="shared" si="34"/>
        <v>0</v>
      </c>
      <c r="V94" s="140">
        <f t="shared" si="34"/>
        <v>0</v>
      </c>
      <c r="W94" s="140">
        <f t="shared" si="34"/>
        <v>0</v>
      </c>
      <c r="X94" s="140">
        <f t="shared" si="34"/>
        <v>0</v>
      </c>
      <c r="Y94" s="140">
        <f t="shared" si="34"/>
        <v>0</v>
      </c>
      <c r="Z94" s="140">
        <f t="shared" si="24"/>
        <v>0</v>
      </c>
      <c r="AA94" s="144"/>
      <c r="AB94" s="521">
        <f t="shared" si="25"/>
        <v>0</v>
      </c>
      <c r="AC94" s="522" t="str">
        <f>IF($B94="","",VLOOKUP($B94,社保费!$B$5:$Q$15,16,0))</f>
        <v/>
      </c>
      <c r="AD94" s="33">
        <f>福利费明细!S92</f>
        <v>0</v>
      </c>
      <c r="AE94" s="32"/>
      <c r="AF94" s="35"/>
      <c r="AG94" s="33">
        <f>福利费明细!AH92</f>
        <v>0</v>
      </c>
      <c r="AH94" s="36"/>
      <c r="AI94" s="37">
        <f t="shared" si="26"/>
        <v>0</v>
      </c>
      <c r="AJ94" s="36"/>
      <c r="AK94" s="37">
        <f t="shared" si="27"/>
        <v>0</v>
      </c>
      <c r="AL94" s="38"/>
      <c r="AM94" s="214">
        <f>福利费明细!AX92</f>
        <v>0</v>
      </c>
      <c r="AN94" s="224"/>
      <c r="AO94" s="214">
        <f>福利费明细!BL92</f>
        <v>0</v>
      </c>
      <c r="AP94" s="224"/>
      <c r="AQ94" s="214">
        <f>福利费明细!CC92</f>
        <v>0</v>
      </c>
      <c r="AR94" s="38"/>
      <c r="AS94" s="38"/>
      <c r="AT94" s="38"/>
      <c r="AU94" s="214">
        <f>福利费明细!CQ92</f>
        <v>0</v>
      </c>
      <c r="AV94" s="38"/>
      <c r="AW94" s="214">
        <f>福利费明细!DE92</f>
        <v>0</v>
      </c>
      <c r="AX94" s="38"/>
      <c r="AY94" s="38"/>
      <c r="AZ94" s="38"/>
      <c r="BA94" s="38"/>
      <c r="BB94" s="38"/>
      <c r="BC94" s="30">
        <f t="shared" si="35"/>
        <v>0</v>
      </c>
      <c r="BD94" s="30">
        <f t="shared" si="28"/>
        <v>0</v>
      </c>
      <c r="BE94" s="36">
        <f t="shared" si="36"/>
        <v>0</v>
      </c>
      <c r="BF94" s="36">
        <f t="shared" si="29"/>
        <v>0</v>
      </c>
      <c r="BG94" s="36">
        <f t="shared" si="30"/>
        <v>0</v>
      </c>
      <c r="BH94" s="33">
        <f t="shared" si="37"/>
        <v>0</v>
      </c>
      <c r="BI94" s="506"/>
      <c r="BJ94" s="39"/>
    </row>
    <row r="95" spans="1:62" ht="17.25" customHeight="1">
      <c r="A95" s="27" t="str">
        <f t="shared" si="31"/>
        <v/>
      </c>
      <c r="B95" s="41"/>
      <c r="C95" s="41"/>
      <c r="D95" s="41"/>
      <c r="E95" s="41"/>
      <c r="F95" s="41"/>
      <c r="G95" s="175"/>
      <c r="H95" s="40"/>
      <c r="I95" s="30">
        <f t="shared" si="32"/>
        <v>0</v>
      </c>
      <c r="J95" s="103">
        <f t="shared" si="33"/>
        <v>0</v>
      </c>
      <c r="K95" s="29"/>
      <c r="L95" s="132"/>
      <c r="M95" s="120"/>
      <c r="N95" s="140">
        <f t="shared" si="23"/>
        <v>0</v>
      </c>
      <c r="O95" s="140">
        <f t="shared" si="23"/>
        <v>0</v>
      </c>
      <c r="P95" s="140">
        <f t="shared" si="23"/>
        <v>0</v>
      </c>
      <c r="Q95" s="140">
        <f t="shared" si="34"/>
        <v>0</v>
      </c>
      <c r="R95" s="140">
        <f t="shared" si="34"/>
        <v>0</v>
      </c>
      <c r="S95" s="140">
        <f t="shared" si="34"/>
        <v>0</v>
      </c>
      <c r="T95" s="140">
        <f t="shared" si="34"/>
        <v>0</v>
      </c>
      <c r="U95" s="140">
        <f t="shared" si="34"/>
        <v>0</v>
      </c>
      <c r="V95" s="140">
        <f t="shared" si="34"/>
        <v>0</v>
      </c>
      <c r="W95" s="140">
        <f t="shared" si="34"/>
        <v>0</v>
      </c>
      <c r="X95" s="140">
        <f t="shared" si="34"/>
        <v>0</v>
      </c>
      <c r="Y95" s="140">
        <f t="shared" si="34"/>
        <v>0</v>
      </c>
      <c r="Z95" s="140">
        <f t="shared" si="24"/>
        <v>0</v>
      </c>
      <c r="AA95" s="144"/>
      <c r="AB95" s="521">
        <f t="shared" si="25"/>
        <v>0</v>
      </c>
      <c r="AC95" s="522" t="str">
        <f>IF($B95="","",VLOOKUP($B95,社保费!$B$5:$Q$15,16,0))</f>
        <v/>
      </c>
      <c r="AD95" s="33">
        <f>福利费明细!S93</f>
        <v>0</v>
      </c>
      <c r="AE95" s="32"/>
      <c r="AF95" s="35"/>
      <c r="AG95" s="33">
        <f>福利费明细!AH93</f>
        <v>0</v>
      </c>
      <c r="AH95" s="36"/>
      <c r="AI95" s="37">
        <f t="shared" si="26"/>
        <v>0</v>
      </c>
      <c r="AJ95" s="36"/>
      <c r="AK95" s="37">
        <f t="shared" si="27"/>
        <v>0</v>
      </c>
      <c r="AL95" s="38"/>
      <c r="AM95" s="214">
        <f>福利费明细!AX93</f>
        <v>0</v>
      </c>
      <c r="AN95" s="224"/>
      <c r="AO95" s="214">
        <f>福利费明细!BL93</f>
        <v>0</v>
      </c>
      <c r="AP95" s="224"/>
      <c r="AQ95" s="214">
        <f>福利费明细!CC93</f>
        <v>0</v>
      </c>
      <c r="AR95" s="38"/>
      <c r="AS95" s="38"/>
      <c r="AT95" s="38"/>
      <c r="AU95" s="214">
        <f>福利费明细!CQ93</f>
        <v>0</v>
      </c>
      <c r="AV95" s="38"/>
      <c r="AW95" s="214">
        <f>福利费明细!DE93</f>
        <v>0</v>
      </c>
      <c r="AX95" s="38"/>
      <c r="AY95" s="38"/>
      <c r="AZ95" s="38"/>
      <c r="BA95" s="38"/>
      <c r="BB95" s="38"/>
      <c r="BC95" s="30">
        <f t="shared" si="35"/>
        <v>0</v>
      </c>
      <c r="BD95" s="30">
        <f t="shared" si="28"/>
        <v>0</v>
      </c>
      <c r="BE95" s="36">
        <f t="shared" si="36"/>
        <v>0</v>
      </c>
      <c r="BF95" s="36">
        <f t="shared" si="29"/>
        <v>0</v>
      </c>
      <c r="BG95" s="36">
        <f t="shared" si="30"/>
        <v>0</v>
      </c>
      <c r="BH95" s="33">
        <f t="shared" si="37"/>
        <v>0</v>
      </c>
      <c r="BI95" s="506"/>
      <c r="BJ95" s="39"/>
    </row>
    <row r="96" spans="1:62" ht="17.25" customHeight="1">
      <c r="A96" s="27" t="str">
        <f t="shared" si="31"/>
        <v/>
      </c>
      <c r="B96" s="41"/>
      <c r="C96" s="41"/>
      <c r="D96" s="41"/>
      <c r="E96" s="41"/>
      <c r="F96" s="41"/>
      <c r="G96" s="175"/>
      <c r="H96" s="40"/>
      <c r="I96" s="30">
        <f t="shared" si="32"/>
        <v>0</v>
      </c>
      <c r="J96" s="103">
        <f t="shared" si="33"/>
        <v>0</v>
      </c>
      <c r="K96" s="29"/>
      <c r="L96" s="132"/>
      <c r="M96" s="120"/>
      <c r="N96" s="140">
        <f t="shared" si="23"/>
        <v>0</v>
      </c>
      <c r="O96" s="140">
        <f t="shared" si="23"/>
        <v>0</v>
      </c>
      <c r="P96" s="140">
        <f t="shared" si="23"/>
        <v>0</v>
      </c>
      <c r="Q96" s="140">
        <f t="shared" si="34"/>
        <v>0</v>
      </c>
      <c r="R96" s="140">
        <f t="shared" si="34"/>
        <v>0</v>
      </c>
      <c r="S96" s="140">
        <f t="shared" si="34"/>
        <v>0</v>
      </c>
      <c r="T96" s="140">
        <f t="shared" si="34"/>
        <v>0</v>
      </c>
      <c r="U96" s="140">
        <f t="shared" si="34"/>
        <v>0</v>
      </c>
      <c r="V96" s="140">
        <f t="shared" si="34"/>
        <v>0</v>
      </c>
      <c r="W96" s="140">
        <f t="shared" si="34"/>
        <v>0</v>
      </c>
      <c r="X96" s="140">
        <f t="shared" si="34"/>
        <v>0</v>
      </c>
      <c r="Y96" s="140">
        <f t="shared" si="34"/>
        <v>0</v>
      </c>
      <c r="Z96" s="140">
        <f t="shared" si="24"/>
        <v>0</v>
      </c>
      <c r="AA96" s="144"/>
      <c r="AB96" s="521">
        <f t="shared" si="25"/>
        <v>0</v>
      </c>
      <c r="AC96" s="522" t="str">
        <f>IF($B96="","",VLOOKUP($B96,社保费!$B$5:$Q$15,16,0))</f>
        <v/>
      </c>
      <c r="AD96" s="33">
        <f>福利费明细!S94</f>
        <v>0</v>
      </c>
      <c r="AE96" s="32"/>
      <c r="AF96" s="35"/>
      <c r="AG96" s="33">
        <f>福利费明细!AH94</f>
        <v>0</v>
      </c>
      <c r="AH96" s="36"/>
      <c r="AI96" s="37">
        <f t="shared" si="26"/>
        <v>0</v>
      </c>
      <c r="AJ96" s="36"/>
      <c r="AK96" s="37">
        <f t="shared" si="27"/>
        <v>0</v>
      </c>
      <c r="AL96" s="38"/>
      <c r="AM96" s="214">
        <f>福利费明细!AX94</f>
        <v>0</v>
      </c>
      <c r="AN96" s="224"/>
      <c r="AO96" s="214">
        <f>福利费明细!BL94</f>
        <v>0</v>
      </c>
      <c r="AP96" s="224"/>
      <c r="AQ96" s="214">
        <f>福利费明细!CC94</f>
        <v>0</v>
      </c>
      <c r="AR96" s="38"/>
      <c r="AS96" s="38"/>
      <c r="AT96" s="38"/>
      <c r="AU96" s="214">
        <f>福利费明细!CQ94</f>
        <v>0</v>
      </c>
      <c r="AV96" s="38"/>
      <c r="AW96" s="214">
        <f>福利费明细!DE94</f>
        <v>0</v>
      </c>
      <c r="AX96" s="38"/>
      <c r="AY96" s="38"/>
      <c r="AZ96" s="38"/>
      <c r="BA96" s="38"/>
      <c r="BB96" s="38"/>
      <c r="BC96" s="30">
        <f t="shared" si="35"/>
        <v>0</v>
      </c>
      <c r="BD96" s="30">
        <f t="shared" si="28"/>
        <v>0</v>
      </c>
      <c r="BE96" s="36">
        <f t="shared" si="36"/>
        <v>0</v>
      </c>
      <c r="BF96" s="36">
        <f t="shared" si="29"/>
        <v>0</v>
      </c>
      <c r="BG96" s="36">
        <f t="shared" si="30"/>
        <v>0</v>
      </c>
      <c r="BH96" s="33">
        <f t="shared" si="37"/>
        <v>0</v>
      </c>
      <c r="BI96" s="506"/>
      <c r="BJ96" s="39"/>
    </row>
    <row r="97" spans="1:62" ht="17.25" customHeight="1">
      <c r="A97" s="27" t="str">
        <f t="shared" si="31"/>
        <v/>
      </c>
      <c r="B97" s="41"/>
      <c r="C97" s="41"/>
      <c r="D97" s="41"/>
      <c r="E97" s="41"/>
      <c r="F97" s="41"/>
      <c r="G97" s="175"/>
      <c r="H97" s="40"/>
      <c r="I97" s="30">
        <f t="shared" si="32"/>
        <v>0</v>
      </c>
      <c r="J97" s="103">
        <f t="shared" si="33"/>
        <v>0</v>
      </c>
      <c r="K97" s="29"/>
      <c r="L97" s="132"/>
      <c r="M97" s="120"/>
      <c r="N97" s="140">
        <f t="shared" si="23"/>
        <v>0</v>
      </c>
      <c r="O97" s="140">
        <f t="shared" si="23"/>
        <v>0</v>
      </c>
      <c r="P97" s="140">
        <f t="shared" si="23"/>
        <v>0</v>
      </c>
      <c r="Q97" s="140">
        <f t="shared" si="34"/>
        <v>0</v>
      </c>
      <c r="R97" s="140">
        <f t="shared" si="34"/>
        <v>0</v>
      </c>
      <c r="S97" s="140">
        <f t="shared" si="34"/>
        <v>0</v>
      </c>
      <c r="T97" s="140">
        <f t="shared" si="34"/>
        <v>0</v>
      </c>
      <c r="U97" s="140">
        <f t="shared" si="34"/>
        <v>0</v>
      </c>
      <c r="V97" s="140">
        <f t="shared" si="34"/>
        <v>0</v>
      </c>
      <c r="W97" s="140">
        <f t="shared" si="34"/>
        <v>0</v>
      </c>
      <c r="X97" s="140">
        <f t="shared" si="34"/>
        <v>0</v>
      </c>
      <c r="Y97" s="140">
        <f t="shared" si="34"/>
        <v>0</v>
      </c>
      <c r="Z97" s="140">
        <f t="shared" si="24"/>
        <v>0</v>
      </c>
      <c r="AA97" s="144"/>
      <c r="AB97" s="521">
        <f t="shared" si="25"/>
        <v>0</v>
      </c>
      <c r="AC97" s="522" t="str">
        <f>IF($B97="","",VLOOKUP($B97,社保费!$B$5:$Q$15,16,0))</f>
        <v/>
      </c>
      <c r="AD97" s="33">
        <f>福利费明细!S95</f>
        <v>0</v>
      </c>
      <c r="AE97" s="32"/>
      <c r="AF97" s="35"/>
      <c r="AG97" s="33">
        <f>福利费明细!AH95</f>
        <v>0</v>
      </c>
      <c r="AH97" s="36"/>
      <c r="AI97" s="37">
        <f t="shared" si="26"/>
        <v>0</v>
      </c>
      <c r="AJ97" s="36"/>
      <c r="AK97" s="37">
        <f t="shared" si="27"/>
        <v>0</v>
      </c>
      <c r="AL97" s="38"/>
      <c r="AM97" s="214">
        <f>福利费明细!AX95</f>
        <v>0</v>
      </c>
      <c r="AN97" s="224"/>
      <c r="AO97" s="214">
        <f>福利费明细!BL95</f>
        <v>0</v>
      </c>
      <c r="AP97" s="224"/>
      <c r="AQ97" s="214">
        <f>福利费明细!CC95</f>
        <v>0</v>
      </c>
      <c r="AR97" s="38"/>
      <c r="AS97" s="38"/>
      <c r="AT97" s="38"/>
      <c r="AU97" s="214">
        <f>福利费明细!CQ95</f>
        <v>0</v>
      </c>
      <c r="AV97" s="38"/>
      <c r="AW97" s="214">
        <f>福利费明细!DE95</f>
        <v>0</v>
      </c>
      <c r="AX97" s="38"/>
      <c r="AY97" s="38"/>
      <c r="AZ97" s="38"/>
      <c r="BA97" s="38"/>
      <c r="BB97" s="38"/>
      <c r="BC97" s="30">
        <f t="shared" si="35"/>
        <v>0</v>
      </c>
      <c r="BD97" s="30">
        <f t="shared" si="28"/>
        <v>0</v>
      </c>
      <c r="BE97" s="36">
        <f t="shared" si="36"/>
        <v>0</v>
      </c>
      <c r="BF97" s="36">
        <f t="shared" si="29"/>
        <v>0</v>
      </c>
      <c r="BG97" s="36">
        <f t="shared" si="30"/>
        <v>0</v>
      </c>
      <c r="BH97" s="33">
        <f t="shared" si="37"/>
        <v>0</v>
      </c>
      <c r="BI97" s="506"/>
      <c r="BJ97" s="39"/>
    </row>
    <row r="98" spans="1:62" ht="17.25" customHeight="1">
      <c r="A98" s="27" t="str">
        <f t="shared" si="31"/>
        <v/>
      </c>
      <c r="B98" s="41"/>
      <c r="C98" s="41"/>
      <c r="D98" s="41"/>
      <c r="E98" s="41"/>
      <c r="F98" s="41"/>
      <c r="G98" s="175"/>
      <c r="H98" s="40"/>
      <c r="I98" s="30">
        <f t="shared" si="32"/>
        <v>0</v>
      </c>
      <c r="J98" s="103">
        <f t="shared" si="33"/>
        <v>0</v>
      </c>
      <c r="K98" s="29"/>
      <c r="L98" s="132"/>
      <c r="M98" s="120"/>
      <c r="N98" s="140">
        <f t="shared" si="23"/>
        <v>0</v>
      </c>
      <c r="O98" s="140">
        <f t="shared" si="23"/>
        <v>0</v>
      </c>
      <c r="P98" s="140">
        <f t="shared" si="23"/>
        <v>0</v>
      </c>
      <c r="Q98" s="140">
        <f t="shared" si="34"/>
        <v>0</v>
      </c>
      <c r="R98" s="140">
        <f t="shared" si="34"/>
        <v>0</v>
      </c>
      <c r="S98" s="140">
        <f t="shared" si="34"/>
        <v>0</v>
      </c>
      <c r="T98" s="140">
        <f t="shared" si="34"/>
        <v>0</v>
      </c>
      <c r="U98" s="140">
        <f t="shared" si="34"/>
        <v>0</v>
      </c>
      <c r="V98" s="140">
        <f t="shared" si="34"/>
        <v>0</v>
      </c>
      <c r="W98" s="140">
        <f t="shared" si="34"/>
        <v>0</v>
      </c>
      <c r="X98" s="140">
        <f t="shared" si="34"/>
        <v>0</v>
      </c>
      <c r="Y98" s="140">
        <f t="shared" si="34"/>
        <v>0</v>
      </c>
      <c r="Z98" s="140">
        <f t="shared" si="24"/>
        <v>0</v>
      </c>
      <c r="AA98" s="144"/>
      <c r="AB98" s="521">
        <f t="shared" si="25"/>
        <v>0</v>
      </c>
      <c r="AC98" s="522" t="str">
        <f>IF($B98="","",VLOOKUP($B98,社保费!$B$5:$Q$15,16,0))</f>
        <v/>
      </c>
      <c r="AD98" s="33">
        <f>福利费明细!S96</f>
        <v>0</v>
      </c>
      <c r="AE98" s="32"/>
      <c r="AF98" s="35"/>
      <c r="AG98" s="33">
        <f>福利费明细!AH96</f>
        <v>0</v>
      </c>
      <c r="AH98" s="36"/>
      <c r="AI98" s="37">
        <f t="shared" si="26"/>
        <v>0</v>
      </c>
      <c r="AJ98" s="36"/>
      <c r="AK98" s="37">
        <f t="shared" si="27"/>
        <v>0</v>
      </c>
      <c r="AL98" s="38"/>
      <c r="AM98" s="214">
        <f>福利费明细!AX96</f>
        <v>0</v>
      </c>
      <c r="AN98" s="224"/>
      <c r="AO98" s="214">
        <f>福利费明细!BL96</f>
        <v>0</v>
      </c>
      <c r="AP98" s="224"/>
      <c r="AQ98" s="214">
        <f>福利费明细!CC96</f>
        <v>0</v>
      </c>
      <c r="AR98" s="38"/>
      <c r="AS98" s="38"/>
      <c r="AT98" s="38"/>
      <c r="AU98" s="214">
        <f>福利费明细!CQ96</f>
        <v>0</v>
      </c>
      <c r="AV98" s="38"/>
      <c r="AW98" s="214">
        <f>福利费明细!DE96</f>
        <v>0</v>
      </c>
      <c r="AX98" s="38"/>
      <c r="AY98" s="38"/>
      <c r="AZ98" s="38"/>
      <c r="BA98" s="38"/>
      <c r="BB98" s="38"/>
      <c r="BC98" s="30">
        <f t="shared" si="35"/>
        <v>0</v>
      </c>
      <c r="BD98" s="30">
        <f t="shared" si="28"/>
        <v>0</v>
      </c>
      <c r="BE98" s="36">
        <f t="shared" si="36"/>
        <v>0</v>
      </c>
      <c r="BF98" s="36">
        <f t="shared" si="29"/>
        <v>0</v>
      </c>
      <c r="BG98" s="36">
        <f t="shared" si="30"/>
        <v>0</v>
      </c>
      <c r="BH98" s="33">
        <f t="shared" si="37"/>
        <v>0</v>
      </c>
      <c r="BI98" s="506"/>
      <c r="BJ98" s="39"/>
    </row>
    <row r="99" spans="1:62" ht="17.25" customHeight="1">
      <c r="A99" s="27" t="str">
        <f t="shared" si="31"/>
        <v/>
      </c>
      <c r="B99" s="41"/>
      <c r="C99" s="41"/>
      <c r="D99" s="41"/>
      <c r="E99" s="41"/>
      <c r="F99" s="41"/>
      <c r="G99" s="175"/>
      <c r="H99" s="40"/>
      <c r="I99" s="30">
        <f t="shared" si="32"/>
        <v>0</v>
      </c>
      <c r="J99" s="103">
        <f t="shared" si="33"/>
        <v>0</v>
      </c>
      <c r="K99" s="29"/>
      <c r="L99" s="132"/>
      <c r="M99" s="120"/>
      <c r="N99" s="140">
        <f t="shared" si="23"/>
        <v>0</v>
      </c>
      <c r="O99" s="140">
        <f t="shared" si="23"/>
        <v>0</v>
      </c>
      <c r="P99" s="140">
        <f t="shared" si="23"/>
        <v>0</v>
      </c>
      <c r="Q99" s="140">
        <f t="shared" si="34"/>
        <v>0</v>
      </c>
      <c r="R99" s="140">
        <f t="shared" si="34"/>
        <v>0</v>
      </c>
      <c r="S99" s="140">
        <f t="shared" si="34"/>
        <v>0</v>
      </c>
      <c r="T99" s="140">
        <f t="shared" si="34"/>
        <v>0</v>
      </c>
      <c r="U99" s="140">
        <f t="shared" si="34"/>
        <v>0</v>
      </c>
      <c r="V99" s="140">
        <f t="shared" si="34"/>
        <v>0</v>
      </c>
      <c r="W99" s="140">
        <f t="shared" si="34"/>
        <v>0</v>
      </c>
      <c r="X99" s="140">
        <f t="shared" si="34"/>
        <v>0</v>
      </c>
      <c r="Y99" s="140">
        <f t="shared" si="34"/>
        <v>0</v>
      </c>
      <c r="Z99" s="140">
        <f t="shared" si="24"/>
        <v>0</v>
      </c>
      <c r="AA99" s="144"/>
      <c r="AB99" s="521">
        <f t="shared" si="25"/>
        <v>0</v>
      </c>
      <c r="AC99" s="522" t="str">
        <f>IF($B99="","",VLOOKUP($B99,社保费!$B$5:$Q$15,16,0))</f>
        <v/>
      </c>
      <c r="AD99" s="33">
        <f>福利费明细!S97</f>
        <v>0</v>
      </c>
      <c r="AE99" s="32"/>
      <c r="AF99" s="35"/>
      <c r="AG99" s="33">
        <f>福利费明细!AH97</f>
        <v>0</v>
      </c>
      <c r="AH99" s="36"/>
      <c r="AI99" s="37">
        <f t="shared" si="26"/>
        <v>0</v>
      </c>
      <c r="AJ99" s="36"/>
      <c r="AK99" s="37">
        <f t="shared" si="27"/>
        <v>0</v>
      </c>
      <c r="AL99" s="38"/>
      <c r="AM99" s="214">
        <f>福利费明细!AX97</f>
        <v>0</v>
      </c>
      <c r="AN99" s="224"/>
      <c r="AO99" s="214">
        <f>福利费明细!BL97</f>
        <v>0</v>
      </c>
      <c r="AP99" s="224"/>
      <c r="AQ99" s="214">
        <f>福利费明细!CC97</f>
        <v>0</v>
      </c>
      <c r="AR99" s="38"/>
      <c r="AS99" s="38"/>
      <c r="AT99" s="38"/>
      <c r="AU99" s="214">
        <f>福利费明细!CQ97</f>
        <v>0</v>
      </c>
      <c r="AV99" s="38"/>
      <c r="AW99" s="214">
        <f>福利费明细!DE97</f>
        <v>0</v>
      </c>
      <c r="AX99" s="38"/>
      <c r="AY99" s="38"/>
      <c r="AZ99" s="38"/>
      <c r="BA99" s="38"/>
      <c r="BB99" s="38"/>
      <c r="BC99" s="30">
        <f t="shared" si="35"/>
        <v>0</v>
      </c>
      <c r="BD99" s="30">
        <f t="shared" si="28"/>
        <v>0</v>
      </c>
      <c r="BE99" s="36">
        <f t="shared" si="36"/>
        <v>0</v>
      </c>
      <c r="BF99" s="36">
        <f t="shared" si="29"/>
        <v>0</v>
      </c>
      <c r="BG99" s="36">
        <f t="shared" si="30"/>
        <v>0</v>
      </c>
      <c r="BH99" s="33">
        <f t="shared" si="37"/>
        <v>0</v>
      </c>
      <c r="BI99" s="506"/>
      <c r="BJ99" s="39"/>
    </row>
    <row r="100" spans="1:62" ht="17.25" customHeight="1">
      <c r="A100" s="27" t="str">
        <f t="shared" si="31"/>
        <v/>
      </c>
      <c r="B100" s="41"/>
      <c r="C100" s="41"/>
      <c r="D100" s="41"/>
      <c r="E100" s="41"/>
      <c r="F100" s="41"/>
      <c r="G100" s="175"/>
      <c r="H100" s="40"/>
      <c r="I100" s="30">
        <f t="shared" si="32"/>
        <v>0</v>
      </c>
      <c r="J100" s="103">
        <f t="shared" si="33"/>
        <v>0</v>
      </c>
      <c r="K100" s="29"/>
      <c r="L100" s="132"/>
      <c r="M100" s="120"/>
      <c r="N100" s="140">
        <f t="shared" si="23"/>
        <v>0</v>
      </c>
      <c r="O100" s="140">
        <f t="shared" si="23"/>
        <v>0</v>
      </c>
      <c r="P100" s="140">
        <f t="shared" si="23"/>
        <v>0</v>
      </c>
      <c r="Q100" s="140">
        <f t="shared" si="34"/>
        <v>0</v>
      </c>
      <c r="R100" s="140">
        <f t="shared" si="34"/>
        <v>0</v>
      </c>
      <c r="S100" s="140">
        <f t="shared" si="34"/>
        <v>0</v>
      </c>
      <c r="T100" s="140">
        <f t="shared" si="34"/>
        <v>0</v>
      </c>
      <c r="U100" s="140">
        <f t="shared" si="34"/>
        <v>0</v>
      </c>
      <c r="V100" s="140">
        <f t="shared" si="34"/>
        <v>0</v>
      </c>
      <c r="W100" s="140">
        <f t="shared" ref="Q100:Y128" si="38">IF($L100&lt;=W$6,SUM($H100*(1+$M100),$H100*(1+$M100)*30%*50%,$K100),SUM($H100,$J100,$K100))</f>
        <v>0</v>
      </c>
      <c r="X100" s="140">
        <f t="shared" si="38"/>
        <v>0</v>
      </c>
      <c r="Y100" s="140">
        <f t="shared" si="38"/>
        <v>0</v>
      </c>
      <c r="Z100" s="140">
        <f t="shared" si="24"/>
        <v>0</v>
      </c>
      <c r="AA100" s="144"/>
      <c r="AB100" s="521">
        <f t="shared" si="25"/>
        <v>0</v>
      </c>
      <c r="AC100" s="522" t="str">
        <f>IF($B100="","",VLOOKUP($B100,社保费!$B$5:$Q$15,16,0))</f>
        <v/>
      </c>
      <c r="AD100" s="33">
        <f>福利费明细!S98</f>
        <v>0</v>
      </c>
      <c r="AE100" s="32"/>
      <c r="AF100" s="35"/>
      <c r="AG100" s="33">
        <f>福利费明细!AH98</f>
        <v>0</v>
      </c>
      <c r="AH100" s="36"/>
      <c r="AI100" s="37">
        <f t="shared" si="26"/>
        <v>0</v>
      </c>
      <c r="AJ100" s="36"/>
      <c r="AK100" s="37">
        <f t="shared" si="27"/>
        <v>0</v>
      </c>
      <c r="AL100" s="38"/>
      <c r="AM100" s="214">
        <f>福利费明细!AX98</f>
        <v>0</v>
      </c>
      <c r="AN100" s="224"/>
      <c r="AO100" s="214">
        <f>福利费明细!BL98</f>
        <v>0</v>
      </c>
      <c r="AP100" s="224"/>
      <c r="AQ100" s="214">
        <f>福利费明细!CC98</f>
        <v>0</v>
      </c>
      <c r="AR100" s="38"/>
      <c r="AS100" s="38"/>
      <c r="AT100" s="38"/>
      <c r="AU100" s="214">
        <f>福利费明细!CQ98</f>
        <v>0</v>
      </c>
      <c r="AV100" s="38"/>
      <c r="AW100" s="214">
        <f>福利费明细!DE98</f>
        <v>0</v>
      </c>
      <c r="AX100" s="38"/>
      <c r="AY100" s="38"/>
      <c r="AZ100" s="38"/>
      <c r="BA100" s="38"/>
      <c r="BB100" s="38"/>
      <c r="BC100" s="30">
        <f t="shared" si="35"/>
        <v>0</v>
      </c>
      <c r="BD100" s="30">
        <f t="shared" si="28"/>
        <v>0</v>
      </c>
      <c r="BE100" s="36">
        <f t="shared" si="36"/>
        <v>0</v>
      </c>
      <c r="BF100" s="36">
        <f t="shared" si="29"/>
        <v>0</v>
      </c>
      <c r="BG100" s="36">
        <f t="shared" si="30"/>
        <v>0</v>
      </c>
      <c r="BH100" s="33">
        <f t="shared" si="37"/>
        <v>0</v>
      </c>
      <c r="BI100" s="506"/>
      <c r="BJ100" s="39"/>
    </row>
    <row r="101" spans="1:62" ht="17.25" customHeight="1">
      <c r="A101" s="27" t="str">
        <f t="shared" si="31"/>
        <v/>
      </c>
      <c r="B101" s="41"/>
      <c r="C101" s="41"/>
      <c r="D101" s="41"/>
      <c r="E101" s="41"/>
      <c r="F101" s="41"/>
      <c r="G101" s="175"/>
      <c r="H101" s="40"/>
      <c r="I101" s="30">
        <f t="shared" si="32"/>
        <v>0</v>
      </c>
      <c r="J101" s="103">
        <f t="shared" si="33"/>
        <v>0</v>
      </c>
      <c r="K101" s="29"/>
      <c r="L101" s="132"/>
      <c r="M101" s="120"/>
      <c r="N101" s="140">
        <f t="shared" si="23"/>
        <v>0</v>
      </c>
      <c r="O101" s="140">
        <f t="shared" si="23"/>
        <v>0</v>
      </c>
      <c r="P101" s="140">
        <f t="shared" si="23"/>
        <v>0</v>
      </c>
      <c r="Q101" s="140">
        <f t="shared" si="38"/>
        <v>0</v>
      </c>
      <c r="R101" s="140">
        <f t="shared" si="38"/>
        <v>0</v>
      </c>
      <c r="S101" s="140">
        <f t="shared" si="38"/>
        <v>0</v>
      </c>
      <c r="T101" s="140">
        <f t="shared" si="38"/>
        <v>0</v>
      </c>
      <c r="U101" s="140">
        <f t="shared" si="38"/>
        <v>0</v>
      </c>
      <c r="V101" s="140">
        <f t="shared" si="38"/>
        <v>0</v>
      </c>
      <c r="W101" s="140">
        <f t="shared" si="38"/>
        <v>0</v>
      </c>
      <c r="X101" s="140">
        <f t="shared" si="38"/>
        <v>0</v>
      </c>
      <c r="Y101" s="140">
        <f t="shared" si="38"/>
        <v>0</v>
      </c>
      <c r="Z101" s="140">
        <f t="shared" si="24"/>
        <v>0</v>
      </c>
      <c r="AA101" s="144"/>
      <c r="AB101" s="521">
        <f t="shared" si="25"/>
        <v>0</v>
      </c>
      <c r="AC101" s="522" t="str">
        <f>IF($B101="","",VLOOKUP($B101,社保费!$B$5:$Q$15,16,0))</f>
        <v/>
      </c>
      <c r="AD101" s="33">
        <f>福利费明细!S99</f>
        <v>0</v>
      </c>
      <c r="AE101" s="32"/>
      <c r="AF101" s="35"/>
      <c r="AG101" s="33">
        <f>福利费明细!AH99</f>
        <v>0</v>
      </c>
      <c r="AH101" s="36"/>
      <c r="AI101" s="37">
        <f t="shared" si="26"/>
        <v>0</v>
      </c>
      <c r="AJ101" s="36"/>
      <c r="AK101" s="37">
        <f t="shared" si="27"/>
        <v>0</v>
      </c>
      <c r="AL101" s="38"/>
      <c r="AM101" s="214">
        <f>福利费明细!AX99</f>
        <v>0</v>
      </c>
      <c r="AN101" s="224"/>
      <c r="AO101" s="214">
        <f>福利费明细!BL99</f>
        <v>0</v>
      </c>
      <c r="AP101" s="224"/>
      <c r="AQ101" s="214">
        <f>福利费明细!CC99</f>
        <v>0</v>
      </c>
      <c r="AR101" s="38"/>
      <c r="AS101" s="38"/>
      <c r="AT101" s="38"/>
      <c r="AU101" s="214">
        <f>福利费明细!CQ99</f>
        <v>0</v>
      </c>
      <c r="AV101" s="38"/>
      <c r="AW101" s="214">
        <f>福利费明细!DE99</f>
        <v>0</v>
      </c>
      <c r="AX101" s="38"/>
      <c r="AY101" s="38"/>
      <c r="AZ101" s="38"/>
      <c r="BA101" s="38"/>
      <c r="BB101" s="38"/>
      <c r="BC101" s="30">
        <f t="shared" si="35"/>
        <v>0</v>
      </c>
      <c r="BD101" s="30">
        <f t="shared" si="28"/>
        <v>0</v>
      </c>
      <c r="BE101" s="36">
        <f t="shared" si="36"/>
        <v>0</v>
      </c>
      <c r="BF101" s="36">
        <f t="shared" si="29"/>
        <v>0</v>
      </c>
      <c r="BG101" s="36">
        <f t="shared" si="30"/>
        <v>0</v>
      </c>
      <c r="BH101" s="33">
        <f t="shared" si="37"/>
        <v>0</v>
      </c>
      <c r="BI101" s="506"/>
      <c r="BJ101" s="39"/>
    </row>
    <row r="102" spans="1:62" ht="17.25" customHeight="1">
      <c r="A102" s="27" t="str">
        <f t="shared" si="31"/>
        <v/>
      </c>
      <c r="B102" s="41"/>
      <c r="C102" s="41"/>
      <c r="D102" s="41"/>
      <c r="E102" s="41"/>
      <c r="F102" s="41"/>
      <c r="G102" s="175"/>
      <c r="H102" s="40"/>
      <c r="I102" s="30">
        <f t="shared" si="32"/>
        <v>0</v>
      </c>
      <c r="J102" s="103">
        <f t="shared" si="33"/>
        <v>0</v>
      </c>
      <c r="K102" s="29"/>
      <c r="L102" s="132"/>
      <c r="M102" s="120"/>
      <c r="N102" s="140">
        <f t="shared" si="23"/>
        <v>0</v>
      </c>
      <c r="O102" s="140">
        <f t="shared" si="23"/>
        <v>0</v>
      </c>
      <c r="P102" s="140">
        <f t="shared" si="23"/>
        <v>0</v>
      </c>
      <c r="Q102" s="140">
        <f t="shared" si="38"/>
        <v>0</v>
      </c>
      <c r="R102" s="140">
        <f t="shared" si="38"/>
        <v>0</v>
      </c>
      <c r="S102" s="140">
        <f t="shared" si="38"/>
        <v>0</v>
      </c>
      <c r="T102" s="140">
        <f t="shared" si="38"/>
        <v>0</v>
      </c>
      <c r="U102" s="140">
        <f t="shared" si="38"/>
        <v>0</v>
      </c>
      <c r="V102" s="140">
        <f t="shared" si="38"/>
        <v>0</v>
      </c>
      <c r="W102" s="140">
        <f t="shared" si="38"/>
        <v>0</v>
      </c>
      <c r="X102" s="140">
        <f t="shared" si="38"/>
        <v>0</v>
      </c>
      <c r="Y102" s="140">
        <f t="shared" si="38"/>
        <v>0</v>
      </c>
      <c r="Z102" s="140">
        <f t="shared" si="24"/>
        <v>0</v>
      </c>
      <c r="AA102" s="144"/>
      <c r="AB102" s="521">
        <f t="shared" si="25"/>
        <v>0</v>
      </c>
      <c r="AC102" s="522" t="str">
        <f>IF($B102="","",VLOOKUP($B102,社保费!$B$5:$Q$15,16,0))</f>
        <v/>
      </c>
      <c r="AD102" s="33">
        <f>福利费明细!S100</f>
        <v>0</v>
      </c>
      <c r="AE102" s="32"/>
      <c r="AF102" s="35"/>
      <c r="AG102" s="33">
        <f>福利费明细!AH100</f>
        <v>0</v>
      </c>
      <c r="AH102" s="36"/>
      <c r="AI102" s="37">
        <f t="shared" si="26"/>
        <v>0</v>
      </c>
      <c r="AJ102" s="36"/>
      <c r="AK102" s="37">
        <f t="shared" si="27"/>
        <v>0</v>
      </c>
      <c r="AL102" s="38"/>
      <c r="AM102" s="214">
        <f>福利费明细!AX100</f>
        <v>0</v>
      </c>
      <c r="AN102" s="224"/>
      <c r="AO102" s="214">
        <f>福利费明细!BL100</f>
        <v>0</v>
      </c>
      <c r="AP102" s="224"/>
      <c r="AQ102" s="214">
        <f>福利费明细!CC100</f>
        <v>0</v>
      </c>
      <c r="AR102" s="38"/>
      <c r="AS102" s="38"/>
      <c r="AT102" s="38"/>
      <c r="AU102" s="214">
        <f>福利费明细!CQ100</f>
        <v>0</v>
      </c>
      <c r="AV102" s="38"/>
      <c r="AW102" s="214">
        <f>福利费明细!DE100</f>
        <v>0</v>
      </c>
      <c r="AX102" s="38"/>
      <c r="AY102" s="38"/>
      <c r="AZ102" s="38"/>
      <c r="BA102" s="38"/>
      <c r="BB102" s="38"/>
      <c r="BC102" s="30">
        <f t="shared" si="35"/>
        <v>0</v>
      </c>
      <c r="BD102" s="30">
        <f t="shared" si="28"/>
        <v>0</v>
      </c>
      <c r="BE102" s="36">
        <f t="shared" si="36"/>
        <v>0</v>
      </c>
      <c r="BF102" s="36">
        <f t="shared" si="29"/>
        <v>0</v>
      </c>
      <c r="BG102" s="36">
        <f t="shared" si="30"/>
        <v>0</v>
      </c>
      <c r="BH102" s="33">
        <f t="shared" si="37"/>
        <v>0</v>
      </c>
      <c r="BI102" s="506"/>
      <c r="BJ102" s="39"/>
    </row>
    <row r="103" spans="1:62" ht="17.25" customHeight="1">
      <c r="A103" s="27" t="str">
        <f t="shared" si="31"/>
        <v/>
      </c>
      <c r="B103" s="41"/>
      <c r="C103" s="41"/>
      <c r="D103" s="41"/>
      <c r="E103" s="41"/>
      <c r="F103" s="41"/>
      <c r="G103" s="175"/>
      <c r="H103" s="40"/>
      <c r="I103" s="30">
        <f t="shared" si="32"/>
        <v>0</v>
      </c>
      <c r="J103" s="103">
        <f t="shared" si="33"/>
        <v>0</v>
      </c>
      <c r="K103" s="29"/>
      <c r="L103" s="132"/>
      <c r="M103" s="120"/>
      <c r="N103" s="140">
        <f t="shared" si="23"/>
        <v>0</v>
      </c>
      <c r="O103" s="140">
        <f t="shared" si="23"/>
        <v>0</v>
      </c>
      <c r="P103" s="140">
        <f t="shared" si="23"/>
        <v>0</v>
      </c>
      <c r="Q103" s="140">
        <f t="shared" si="38"/>
        <v>0</v>
      </c>
      <c r="R103" s="140">
        <f t="shared" si="38"/>
        <v>0</v>
      </c>
      <c r="S103" s="140">
        <f t="shared" si="38"/>
        <v>0</v>
      </c>
      <c r="T103" s="140">
        <f t="shared" si="38"/>
        <v>0</v>
      </c>
      <c r="U103" s="140">
        <f t="shared" si="38"/>
        <v>0</v>
      </c>
      <c r="V103" s="140">
        <f t="shared" si="38"/>
        <v>0</v>
      </c>
      <c r="W103" s="140">
        <f t="shared" si="38"/>
        <v>0</v>
      </c>
      <c r="X103" s="140">
        <f t="shared" si="38"/>
        <v>0</v>
      </c>
      <c r="Y103" s="140">
        <f t="shared" si="38"/>
        <v>0</v>
      </c>
      <c r="Z103" s="140">
        <f t="shared" ref="Z103:Z134" si="39">SUM(N103:Y103)</f>
        <v>0</v>
      </c>
      <c r="AA103" s="144"/>
      <c r="AB103" s="521">
        <f t="shared" ref="AB103:AB134" si="40">H103</f>
        <v>0</v>
      </c>
      <c r="AC103" s="522" t="str">
        <f>IF($B103="","",VLOOKUP($B103,社保费!$B$5:$Q$15,16,0))</f>
        <v/>
      </c>
      <c r="AD103" s="33">
        <f>福利费明细!S101</f>
        <v>0</v>
      </c>
      <c r="AE103" s="32"/>
      <c r="AF103" s="35"/>
      <c r="AG103" s="33">
        <f>福利费明细!AH101</f>
        <v>0</v>
      </c>
      <c r="AH103" s="36"/>
      <c r="AI103" s="37">
        <f t="shared" ref="AI103:AI134" si="41">IF(ISNUMBER(AH103/AA103),AH103/AA103,0)</f>
        <v>0</v>
      </c>
      <c r="AJ103" s="36"/>
      <c r="AK103" s="37">
        <f t="shared" ref="AK103:AK134" si="42">IF(ISNUMBER(AJ103/AA103),AJ103/AA103,0)</f>
        <v>0</v>
      </c>
      <c r="AL103" s="38"/>
      <c r="AM103" s="214">
        <f>福利费明细!AX101</f>
        <v>0</v>
      </c>
      <c r="AN103" s="224"/>
      <c r="AO103" s="214">
        <f>福利费明细!BL101</f>
        <v>0</v>
      </c>
      <c r="AP103" s="224"/>
      <c r="AQ103" s="214">
        <f>福利费明细!CC101</f>
        <v>0</v>
      </c>
      <c r="AR103" s="38"/>
      <c r="AS103" s="38"/>
      <c r="AT103" s="38"/>
      <c r="AU103" s="214">
        <f>福利费明细!CQ101</f>
        <v>0</v>
      </c>
      <c r="AV103" s="38"/>
      <c r="AW103" s="214">
        <f>福利费明细!DE101</f>
        <v>0</v>
      </c>
      <c r="AX103" s="38"/>
      <c r="AY103" s="38"/>
      <c r="AZ103" s="38"/>
      <c r="BA103" s="38"/>
      <c r="BB103" s="38"/>
      <c r="BC103" s="30">
        <f t="shared" si="35"/>
        <v>0</v>
      </c>
      <c r="BD103" s="30">
        <f t="shared" ref="BD103:BD134" si="43">SUM(Z103,AA103,AD103,AG103,AH103,BC103)</f>
        <v>0</v>
      </c>
      <c r="BE103" s="36">
        <f t="shared" si="36"/>
        <v>0</v>
      </c>
      <c r="BF103" s="36">
        <f t="shared" si="29"/>
        <v>0</v>
      </c>
      <c r="BG103" s="36">
        <f t="shared" si="30"/>
        <v>0</v>
      </c>
      <c r="BH103" s="33">
        <f t="shared" si="37"/>
        <v>0</v>
      </c>
      <c r="BI103" s="506"/>
      <c r="BJ103" s="39"/>
    </row>
    <row r="104" spans="1:62" ht="17.25" customHeight="1">
      <c r="A104" s="27" t="str">
        <f t="shared" si="31"/>
        <v/>
      </c>
      <c r="B104" s="41"/>
      <c r="C104" s="41"/>
      <c r="D104" s="41"/>
      <c r="E104" s="41"/>
      <c r="F104" s="41"/>
      <c r="G104" s="175"/>
      <c r="H104" s="40"/>
      <c r="I104" s="30">
        <f t="shared" si="32"/>
        <v>0</v>
      </c>
      <c r="J104" s="103">
        <f t="shared" si="33"/>
        <v>0</v>
      </c>
      <c r="K104" s="29"/>
      <c r="L104" s="132"/>
      <c r="M104" s="120"/>
      <c r="N104" s="140">
        <f t="shared" si="23"/>
        <v>0</v>
      </c>
      <c r="O104" s="140">
        <f t="shared" si="23"/>
        <v>0</v>
      </c>
      <c r="P104" s="140">
        <f t="shared" si="23"/>
        <v>0</v>
      </c>
      <c r="Q104" s="140">
        <f t="shared" si="38"/>
        <v>0</v>
      </c>
      <c r="R104" s="140">
        <f t="shared" si="38"/>
        <v>0</v>
      </c>
      <c r="S104" s="140">
        <f t="shared" si="38"/>
        <v>0</v>
      </c>
      <c r="T104" s="140">
        <f t="shared" si="38"/>
        <v>0</v>
      </c>
      <c r="U104" s="140">
        <f t="shared" si="38"/>
        <v>0</v>
      </c>
      <c r="V104" s="140">
        <f t="shared" si="38"/>
        <v>0</v>
      </c>
      <c r="W104" s="140">
        <f t="shared" si="38"/>
        <v>0</v>
      </c>
      <c r="X104" s="140">
        <f t="shared" si="38"/>
        <v>0</v>
      </c>
      <c r="Y104" s="140">
        <f t="shared" si="38"/>
        <v>0</v>
      </c>
      <c r="Z104" s="140">
        <f t="shared" si="39"/>
        <v>0</v>
      </c>
      <c r="AA104" s="144"/>
      <c r="AB104" s="521">
        <f t="shared" si="40"/>
        <v>0</v>
      </c>
      <c r="AC104" s="522" t="str">
        <f>IF($B104="","",VLOOKUP($B104,社保费!$B$5:$Q$15,16,0))</f>
        <v/>
      </c>
      <c r="AD104" s="33">
        <f>福利费明细!S102</f>
        <v>0</v>
      </c>
      <c r="AE104" s="32"/>
      <c r="AF104" s="35"/>
      <c r="AG104" s="33">
        <f>福利费明细!AH102</f>
        <v>0</v>
      </c>
      <c r="AH104" s="36"/>
      <c r="AI104" s="37">
        <f t="shared" si="41"/>
        <v>0</v>
      </c>
      <c r="AJ104" s="36"/>
      <c r="AK104" s="37">
        <f t="shared" si="42"/>
        <v>0</v>
      </c>
      <c r="AL104" s="38"/>
      <c r="AM104" s="214">
        <f>福利费明细!AX102</f>
        <v>0</v>
      </c>
      <c r="AN104" s="224"/>
      <c r="AO104" s="214">
        <f>福利费明细!BL102</f>
        <v>0</v>
      </c>
      <c r="AP104" s="224"/>
      <c r="AQ104" s="214">
        <f>福利费明细!CC102</f>
        <v>0</v>
      </c>
      <c r="AR104" s="38"/>
      <c r="AS104" s="38"/>
      <c r="AT104" s="38"/>
      <c r="AU104" s="214">
        <f>福利费明细!CQ102</f>
        <v>0</v>
      </c>
      <c r="AV104" s="38"/>
      <c r="AW104" s="214">
        <f>福利费明细!DE102</f>
        <v>0</v>
      </c>
      <c r="AX104" s="38"/>
      <c r="AY104" s="38"/>
      <c r="AZ104" s="38"/>
      <c r="BA104" s="38"/>
      <c r="BB104" s="38"/>
      <c r="BC104" s="30">
        <f t="shared" si="35"/>
        <v>0</v>
      </c>
      <c r="BD104" s="30">
        <f t="shared" si="43"/>
        <v>0</v>
      </c>
      <c r="BE104" s="36">
        <f t="shared" si="36"/>
        <v>0</v>
      </c>
      <c r="BF104" s="36">
        <f t="shared" si="29"/>
        <v>0</v>
      </c>
      <c r="BG104" s="36">
        <f t="shared" si="30"/>
        <v>0</v>
      </c>
      <c r="BH104" s="33">
        <f t="shared" si="37"/>
        <v>0</v>
      </c>
      <c r="BI104" s="506"/>
      <c r="BJ104" s="39"/>
    </row>
    <row r="105" spans="1:62" ht="17.25" customHeight="1">
      <c r="A105" s="27" t="str">
        <f t="shared" si="31"/>
        <v/>
      </c>
      <c r="B105" s="41"/>
      <c r="C105" s="41"/>
      <c r="D105" s="41"/>
      <c r="E105" s="41"/>
      <c r="F105" s="41"/>
      <c r="G105" s="175"/>
      <c r="H105" s="40"/>
      <c r="I105" s="30">
        <f t="shared" si="32"/>
        <v>0</v>
      </c>
      <c r="J105" s="103">
        <f t="shared" si="33"/>
        <v>0</v>
      </c>
      <c r="K105" s="29"/>
      <c r="L105" s="132"/>
      <c r="M105" s="120"/>
      <c r="N105" s="140">
        <f t="shared" si="23"/>
        <v>0</v>
      </c>
      <c r="O105" s="140">
        <f t="shared" si="23"/>
        <v>0</v>
      </c>
      <c r="P105" s="140">
        <f t="shared" si="23"/>
        <v>0</v>
      </c>
      <c r="Q105" s="140">
        <f t="shared" si="38"/>
        <v>0</v>
      </c>
      <c r="R105" s="140">
        <f t="shared" si="38"/>
        <v>0</v>
      </c>
      <c r="S105" s="140">
        <f t="shared" si="38"/>
        <v>0</v>
      </c>
      <c r="T105" s="140">
        <f t="shared" si="38"/>
        <v>0</v>
      </c>
      <c r="U105" s="140">
        <f t="shared" si="38"/>
        <v>0</v>
      </c>
      <c r="V105" s="140">
        <f t="shared" si="38"/>
        <v>0</v>
      </c>
      <c r="W105" s="140">
        <f t="shared" si="38"/>
        <v>0</v>
      </c>
      <c r="X105" s="140">
        <f t="shared" si="38"/>
        <v>0</v>
      </c>
      <c r="Y105" s="140">
        <f t="shared" si="38"/>
        <v>0</v>
      </c>
      <c r="Z105" s="140">
        <f t="shared" si="39"/>
        <v>0</v>
      </c>
      <c r="AA105" s="144"/>
      <c r="AB105" s="521">
        <f t="shared" si="40"/>
        <v>0</v>
      </c>
      <c r="AC105" s="522" t="str">
        <f>IF($B105="","",VLOOKUP($B105,社保费!$B$5:$Q$15,16,0))</f>
        <v/>
      </c>
      <c r="AD105" s="33">
        <f>福利费明细!S103</f>
        <v>0</v>
      </c>
      <c r="AE105" s="32"/>
      <c r="AF105" s="35"/>
      <c r="AG105" s="33">
        <f>福利费明细!AH103</f>
        <v>0</v>
      </c>
      <c r="AH105" s="36"/>
      <c r="AI105" s="37">
        <f t="shared" si="41"/>
        <v>0</v>
      </c>
      <c r="AJ105" s="36"/>
      <c r="AK105" s="37">
        <f t="shared" si="42"/>
        <v>0</v>
      </c>
      <c r="AL105" s="38"/>
      <c r="AM105" s="214">
        <f>福利费明细!AX103</f>
        <v>0</v>
      </c>
      <c r="AN105" s="224"/>
      <c r="AO105" s="214">
        <f>福利费明细!BL103</f>
        <v>0</v>
      </c>
      <c r="AP105" s="224"/>
      <c r="AQ105" s="214">
        <f>福利费明细!CC103</f>
        <v>0</v>
      </c>
      <c r="AR105" s="38"/>
      <c r="AS105" s="38"/>
      <c r="AT105" s="38"/>
      <c r="AU105" s="214">
        <f>福利费明细!CQ103</f>
        <v>0</v>
      </c>
      <c r="AV105" s="38"/>
      <c r="AW105" s="214">
        <f>福利费明细!DE103</f>
        <v>0</v>
      </c>
      <c r="AX105" s="38"/>
      <c r="AY105" s="38"/>
      <c r="AZ105" s="38"/>
      <c r="BA105" s="38"/>
      <c r="BB105" s="38"/>
      <c r="BC105" s="30">
        <f t="shared" si="35"/>
        <v>0</v>
      </c>
      <c r="BD105" s="30">
        <f t="shared" si="43"/>
        <v>0</v>
      </c>
      <c r="BE105" s="36">
        <f t="shared" si="36"/>
        <v>0</v>
      </c>
      <c r="BF105" s="36">
        <f t="shared" si="29"/>
        <v>0</v>
      </c>
      <c r="BG105" s="36">
        <f t="shared" si="30"/>
        <v>0</v>
      </c>
      <c r="BH105" s="33">
        <f t="shared" si="37"/>
        <v>0</v>
      </c>
      <c r="BI105" s="506"/>
      <c r="BJ105" s="39"/>
    </row>
    <row r="106" spans="1:62" ht="17.25" customHeight="1">
      <c r="A106" s="27" t="str">
        <f t="shared" si="31"/>
        <v/>
      </c>
      <c r="B106" s="41"/>
      <c r="C106" s="41"/>
      <c r="D106" s="41"/>
      <c r="E106" s="41"/>
      <c r="F106" s="41"/>
      <c r="G106" s="175"/>
      <c r="H106" s="40"/>
      <c r="I106" s="30">
        <f t="shared" si="32"/>
        <v>0</v>
      </c>
      <c r="J106" s="103">
        <f t="shared" si="33"/>
        <v>0</v>
      </c>
      <c r="K106" s="29"/>
      <c r="L106" s="132"/>
      <c r="M106" s="120"/>
      <c r="N106" s="140">
        <f t="shared" si="23"/>
        <v>0</v>
      </c>
      <c r="O106" s="140">
        <f t="shared" si="23"/>
        <v>0</v>
      </c>
      <c r="P106" s="140">
        <f t="shared" si="23"/>
        <v>0</v>
      </c>
      <c r="Q106" s="140">
        <f t="shared" si="38"/>
        <v>0</v>
      </c>
      <c r="R106" s="140">
        <f t="shared" si="38"/>
        <v>0</v>
      </c>
      <c r="S106" s="140">
        <f t="shared" si="38"/>
        <v>0</v>
      </c>
      <c r="T106" s="140">
        <f t="shared" si="38"/>
        <v>0</v>
      </c>
      <c r="U106" s="140">
        <f t="shared" si="38"/>
        <v>0</v>
      </c>
      <c r="V106" s="140">
        <f t="shared" si="38"/>
        <v>0</v>
      </c>
      <c r="W106" s="140">
        <f t="shared" si="38"/>
        <v>0</v>
      </c>
      <c r="X106" s="140">
        <f t="shared" si="38"/>
        <v>0</v>
      </c>
      <c r="Y106" s="140">
        <f t="shared" si="38"/>
        <v>0</v>
      </c>
      <c r="Z106" s="140">
        <f t="shared" si="39"/>
        <v>0</v>
      </c>
      <c r="AA106" s="144"/>
      <c r="AB106" s="521">
        <f t="shared" si="40"/>
        <v>0</v>
      </c>
      <c r="AC106" s="522" t="str">
        <f>IF($B106="","",VLOOKUP($B106,社保费!$B$5:$Q$15,16,0))</f>
        <v/>
      </c>
      <c r="AD106" s="33">
        <f>福利费明细!S104</f>
        <v>0</v>
      </c>
      <c r="AE106" s="32"/>
      <c r="AF106" s="35"/>
      <c r="AG106" s="33">
        <f>福利费明细!AH104</f>
        <v>0</v>
      </c>
      <c r="AH106" s="36"/>
      <c r="AI106" s="37">
        <f t="shared" si="41"/>
        <v>0</v>
      </c>
      <c r="AJ106" s="36"/>
      <c r="AK106" s="37">
        <f t="shared" si="42"/>
        <v>0</v>
      </c>
      <c r="AL106" s="38"/>
      <c r="AM106" s="214">
        <f>福利费明细!AX104</f>
        <v>0</v>
      </c>
      <c r="AN106" s="224"/>
      <c r="AO106" s="214">
        <f>福利费明细!BL104</f>
        <v>0</v>
      </c>
      <c r="AP106" s="224"/>
      <c r="AQ106" s="214">
        <f>福利费明细!CC104</f>
        <v>0</v>
      </c>
      <c r="AR106" s="38"/>
      <c r="AS106" s="38"/>
      <c r="AT106" s="38"/>
      <c r="AU106" s="214">
        <f>福利费明细!CQ104</f>
        <v>0</v>
      </c>
      <c r="AV106" s="38"/>
      <c r="AW106" s="214">
        <f>福利费明细!DE104</f>
        <v>0</v>
      </c>
      <c r="AX106" s="38"/>
      <c r="AY106" s="38"/>
      <c r="AZ106" s="38"/>
      <c r="BA106" s="38"/>
      <c r="BB106" s="38"/>
      <c r="BC106" s="30">
        <f t="shared" si="35"/>
        <v>0</v>
      </c>
      <c r="BD106" s="30">
        <f t="shared" si="43"/>
        <v>0</v>
      </c>
      <c r="BE106" s="36">
        <f t="shared" si="36"/>
        <v>0</v>
      </c>
      <c r="BF106" s="36">
        <f t="shared" si="29"/>
        <v>0</v>
      </c>
      <c r="BG106" s="36">
        <f t="shared" si="30"/>
        <v>0</v>
      </c>
      <c r="BH106" s="33">
        <f t="shared" si="37"/>
        <v>0</v>
      </c>
      <c r="BI106" s="506"/>
      <c r="BJ106" s="39"/>
    </row>
    <row r="107" spans="1:62" ht="17.25" customHeight="1">
      <c r="A107" s="27" t="str">
        <f t="shared" si="31"/>
        <v/>
      </c>
      <c r="B107" s="41"/>
      <c r="C107" s="41"/>
      <c r="D107" s="41"/>
      <c r="E107" s="41"/>
      <c r="F107" s="41"/>
      <c r="G107" s="175"/>
      <c r="H107" s="40"/>
      <c r="I107" s="30">
        <f t="shared" si="32"/>
        <v>0</v>
      </c>
      <c r="J107" s="103">
        <f t="shared" si="33"/>
        <v>0</v>
      </c>
      <c r="K107" s="29"/>
      <c r="L107" s="132"/>
      <c r="M107" s="120"/>
      <c r="N107" s="140">
        <f t="shared" si="23"/>
        <v>0</v>
      </c>
      <c r="O107" s="140">
        <f t="shared" si="23"/>
        <v>0</v>
      </c>
      <c r="P107" s="140">
        <f t="shared" si="23"/>
        <v>0</v>
      </c>
      <c r="Q107" s="140">
        <f t="shared" si="38"/>
        <v>0</v>
      </c>
      <c r="R107" s="140">
        <f t="shared" si="38"/>
        <v>0</v>
      </c>
      <c r="S107" s="140">
        <f t="shared" si="38"/>
        <v>0</v>
      </c>
      <c r="T107" s="140">
        <f t="shared" si="38"/>
        <v>0</v>
      </c>
      <c r="U107" s="140">
        <f t="shared" si="38"/>
        <v>0</v>
      </c>
      <c r="V107" s="140">
        <f t="shared" si="38"/>
        <v>0</v>
      </c>
      <c r="W107" s="140">
        <f t="shared" si="38"/>
        <v>0</v>
      </c>
      <c r="X107" s="140">
        <f t="shared" si="38"/>
        <v>0</v>
      </c>
      <c r="Y107" s="140">
        <f t="shared" si="38"/>
        <v>0</v>
      </c>
      <c r="Z107" s="140">
        <f t="shared" si="39"/>
        <v>0</v>
      </c>
      <c r="AA107" s="144"/>
      <c r="AB107" s="521">
        <f t="shared" si="40"/>
        <v>0</v>
      </c>
      <c r="AC107" s="522" t="str">
        <f>IF($B107="","",VLOOKUP($B107,社保费!$B$5:$Q$15,16,0))</f>
        <v/>
      </c>
      <c r="AD107" s="33">
        <f>福利费明细!S105</f>
        <v>0</v>
      </c>
      <c r="AE107" s="32"/>
      <c r="AF107" s="35"/>
      <c r="AG107" s="33">
        <f>福利费明细!AH105</f>
        <v>0</v>
      </c>
      <c r="AH107" s="36"/>
      <c r="AI107" s="37">
        <f t="shared" si="41"/>
        <v>0</v>
      </c>
      <c r="AJ107" s="36"/>
      <c r="AK107" s="37">
        <f t="shared" si="42"/>
        <v>0</v>
      </c>
      <c r="AL107" s="38"/>
      <c r="AM107" s="214">
        <f>福利费明细!AX105</f>
        <v>0</v>
      </c>
      <c r="AN107" s="224"/>
      <c r="AO107" s="214">
        <f>福利费明细!BL105</f>
        <v>0</v>
      </c>
      <c r="AP107" s="224"/>
      <c r="AQ107" s="214">
        <f>福利费明细!CC105</f>
        <v>0</v>
      </c>
      <c r="AR107" s="38"/>
      <c r="AS107" s="38"/>
      <c r="AT107" s="38"/>
      <c r="AU107" s="214">
        <f>福利费明细!CQ105</f>
        <v>0</v>
      </c>
      <c r="AV107" s="38"/>
      <c r="AW107" s="214">
        <f>福利费明细!DE105</f>
        <v>0</v>
      </c>
      <c r="AX107" s="38"/>
      <c r="AY107" s="38"/>
      <c r="AZ107" s="38"/>
      <c r="BA107" s="38"/>
      <c r="BB107" s="38"/>
      <c r="BC107" s="30">
        <f t="shared" si="35"/>
        <v>0</v>
      </c>
      <c r="BD107" s="30">
        <f t="shared" si="43"/>
        <v>0</v>
      </c>
      <c r="BE107" s="36">
        <f t="shared" si="36"/>
        <v>0</v>
      </c>
      <c r="BF107" s="36">
        <f t="shared" si="29"/>
        <v>0</v>
      </c>
      <c r="BG107" s="36">
        <f t="shared" si="30"/>
        <v>0</v>
      </c>
      <c r="BH107" s="33">
        <f t="shared" si="37"/>
        <v>0</v>
      </c>
      <c r="BI107" s="506"/>
      <c r="BJ107" s="39"/>
    </row>
    <row r="108" spans="1:62" ht="17.25" customHeight="1">
      <c r="A108" s="27" t="str">
        <f t="shared" si="31"/>
        <v/>
      </c>
      <c r="B108" s="41"/>
      <c r="C108" s="41"/>
      <c r="D108" s="41"/>
      <c r="E108" s="41"/>
      <c r="F108" s="41"/>
      <c r="G108" s="175"/>
      <c r="H108" s="40"/>
      <c r="I108" s="30">
        <f t="shared" si="32"/>
        <v>0</v>
      </c>
      <c r="J108" s="103">
        <f t="shared" si="33"/>
        <v>0</v>
      </c>
      <c r="K108" s="29"/>
      <c r="L108" s="132"/>
      <c r="M108" s="120"/>
      <c r="N108" s="140">
        <f t="shared" si="23"/>
        <v>0</v>
      </c>
      <c r="O108" s="140">
        <f t="shared" si="23"/>
        <v>0</v>
      </c>
      <c r="P108" s="140">
        <f t="shared" si="23"/>
        <v>0</v>
      </c>
      <c r="Q108" s="140">
        <f t="shared" si="38"/>
        <v>0</v>
      </c>
      <c r="R108" s="140">
        <f t="shared" si="38"/>
        <v>0</v>
      </c>
      <c r="S108" s="140">
        <f t="shared" si="38"/>
        <v>0</v>
      </c>
      <c r="T108" s="140">
        <f t="shared" si="38"/>
        <v>0</v>
      </c>
      <c r="U108" s="140">
        <f t="shared" si="38"/>
        <v>0</v>
      </c>
      <c r="V108" s="140">
        <f t="shared" si="38"/>
        <v>0</v>
      </c>
      <c r="W108" s="140">
        <f t="shared" si="38"/>
        <v>0</v>
      </c>
      <c r="X108" s="140">
        <f t="shared" si="38"/>
        <v>0</v>
      </c>
      <c r="Y108" s="140">
        <f t="shared" si="38"/>
        <v>0</v>
      </c>
      <c r="Z108" s="140">
        <f t="shared" si="39"/>
        <v>0</v>
      </c>
      <c r="AA108" s="144"/>
      <c r="AB108" s="521">
        <f t="shared" si="40"/>
        <v>0</v>
      </c>
      <c r="AC108" s="522" t="str">
        <f>IF($B108="","",VLOOKUP($B108,社保费!$B$5:$Q$15,16,0))</f>
        <v/>
      </c>
      <c r="AD108" s="33">
        <f>福利费明细!S106</f>
        <v>0</v>
      </c>
      <c r="AE108" s="32"/>
      <c r="AF108" s="35"/>
      <c r="AG108" s="33">
        <f>福利费明细!AH106</f>
        <v>0</v>
      </c>
      <c r="AH108" s="36"/>
      <c r="AI108" s="37">
        <f t="shared" si="41"/>
        <v>0</v>
      </c>
      <c r="AJ108" s="36"/>
      <c r="AK108" s="37">
        <f t="shared" si="42"/>
        <v>0</v>
      </c>
      <c r="AL108" s="38"/>
      <c r="AM108" s="214">
        <f>福利费明细!AX106</f>
        <v>0</v>
      </c>
      <c r="AN108" s="224"/>
      <c r="AO108" s="214">
        <f>福利费明细!BL106</f>
        <v>0</v>
      </c>
      <c r="AP108" s="224"/>
      <c r="AQ108" s="214">
        <f>福利费明细!CC106</f>
        <v>0</v>
      </c>
      <c r="AR108" s="38"/>
      <c r="AS108" s="38"/>
      <c r="AT108" s="38"/>
      <c r="AU108" s="214">
        <f>福利费明细!CQ106</f>
        <v>0</v>
      </c>
      <c r="AV108" s="38"/>
      <c r="AW108" s="214">
        <f>福利费明细!DE106</f>
        <v>0</v>
      </c>
      <c r="AX108" s="38"/>
      <c r="AY108" s="38"/>
      <c r="AZ108" s="38"/>
      <c r="BA108" s="38"/>
      <c r="BB108" s="38"/>
      <c r="BC108" s="30">
        <f t="shared" si="35"/>
        <v>0</v>
      </c>
      <c r="BD108" s="30">
        <f t="shared" si="43"/>
        <v>0</v>
      </c>
      <c r="BE108" s="36">
        <f t="shared" si="36"/>
        <v>0</v>
      </c>
      <c r="BF108" s="36">
        <f t="shared" si="29"/>
        <v>0</v>
      </c>
      <c r="BG108" s="36">
        <f t="shared" si="30"/>
        <v>0</v>
      </c>
      <c r="BH108" s="33">
        <f t="shared" si="37"/>
        <v>0</v>
      </c>
      <c r="BI108" s="506"/>
      <c r="BJ108" s="39"/>
    </row>
    <row r="109" spans="1:62" ht="17.25" customHeight="1">
      <c r="A109" s="27" t="str">
        <f t="shared" si="31"/>
        <v/>
      </c>
      <c r="B109" s="41"/>
      <c r="C109" s="41"/>
      <c r="D109" s="41"/>
      <c r="E109" s="41"/>
      <c r="F109" s="41"/>
      <c r="G109" s="175"/>
      <c r="H109" s="40"/>
      <c r="I109" s="30">
        <f t="shared" si="32"/>
        <v>0</v>
      </c>
      <c r="J109" s="103">
        <f t="shared" si="33"/>
        <v>0</v>
      </c>
      <c r="K109" s="29"/>
      <c r="L109" s="132"/>
      <c r="M109" s="120"/>
      <c r="N109" s="140">
        <f t="shared" ref="N109:Y145" si="44">IF($L109&lt;=N$6,SUM($H109*(1+$M109),$H109*(1+$M109)*30%*50%,$K109),SUM($H109,$J109,$K109))</f>
        <v>0</v>
      </c>
      <c r="O109" s="140">
        <f t="shared" si="44"/>
        <v>0</v>
      </c>
      <c r="P109" s="140">
        <f t="shared" si="44"/>
        <v>0</v>
      </c>
      <c r="Q109" s="140">
        <f t="shared" si="38"/>
        <v>0</v>
      </c>
      <c r="R109" s="140">
        <f t="shared" si="38"/>
        <v>0</v>
      </c>
      <c r="S109" s="140">
        <f t="shared" si="38"/>
        <v>0</v>
      </c>
      <c r="T109" s="140">
        <f t="shared" si="38"/>
        <v>0</v>
      </c>
      <c r="U109" s="140">
        <f t="shared" si="38"/>
        <v>0</v>
      </c>
      <c r="V109" s="140">
        <f t="shared" si="38"/>
        <v>0</v>
      </c>
      <c r="W109" s="140">
        <f t="shared" si="38"/>
        <v>0</v>
      </c>
      <c r="X109" s="140">
        <f t="shared" si="38"/>
        <v>0</v>
      </c>
      <c r="Y109" s="140">
        <f t="shared" si="38"/>
        <v>0</v>
      </c>
      <c r="Z109" s="140">
        <f t="shared" si="39"/>
        <v>0</v>
      </c>
      <c r="AA109" s="144"/>
      <c r="AB109" s="521">
        <f t="shared" si="40"/>
        <v>0</v>
      </c>
      <c r="AC109" s="522" t="str">
        <f>IF($B109="","",VLOOKUP($B109,社保费!$B$5:$Q$15,16,0))</f>
        <v/>
      </c>
      <c r="AD109" s="33">
        <f>福利费明细!S107</f>
        <v>0</v>
      </c>
      <c r="AE109" s="32"/>
      <c r="AF109" s="35"/>
      <c r="AG109" s="33">
        <f>福利费明细!AH107</f>
        <v>0</v>
      </c>
      <c r="AH109" s="36"/>
      <c r="AI109" s="37">
        <f t="shared" si="41"/>
        <v>0</v>
      </c>
      <c r="AJ109" s="36"/>
      <c r="AK109" s="37">
        <f t="shared" si="42"/>
        <v>0</v>
      </c>
      <c r="AL109" s="38"/>
      <c r="AM109" s="214">
        <f>福利费明细!AX107</f>
        <v>0</v>
      </c>
      <c r="AN109" s="224"/>
      <c r="AO109" s="214">
        <f>福利费明细!BL107</f>
        <v>0</v>
      </c>
      <c r="AP109" s="224"/>
      <c r="AQ109" s="214">
        <f>福利费明细!CC107</f>
        <v>0</v>
      </c>
      <c r="AR109" s="38"/>
      <c r="AS109" s="38"/>
      <c r="AT109" s="38"/>
      <c r="AU109" s="214">
        <f>福利费明细!CQ107</f>
        <v>0</v>
      </c>
      <c r="AV109" s="38"/>
      <c r="AW109" s="214">
        <f>福利费明细!DE107</f>
        <v>0</v>
      </c>
      <c r="AX109" s="38"/>
      <c r="AY109" s="38"/>
      <c r="AZ109" s="38"/>
      <c r="BA109" s="38"/>
      <c r="BB109" s="38"/>
      <c r="BC109" s="30">
        <f t="shared" si="35"/>
        <v>0</v>
      </c>
      <c r="BD109" s="30">
        <f t="shared" si="43"/>
        <v>0</v>
      </c>
      <c r="BE109" s="36">
        <f t="shared" si="36"/>
        <v>0</v>
      </c>
      <c r="BF109" s="36">
        <f t="shared" si="29"/>
        <v>0</v>
      </c>
      <c r="BG109" s="36">
        <f t="shared" si="30"/>
        <v>0</v>
      </c>
      <c r="BH109" s="33">
        <f t="shared" si="37"/>
        <v>0</v>
      </c>
      <c r="BI109" s="506"/>
      <c r="BJ109" s="39"/>
    </row>
    <row r="110" spans="1:62" ht="17.25" customHeight="1">
      <c r="A110" s="27" t="str">
        <f t="shared" si="31"/>
        <v/>
      </c>
      <c r="B110" s="41"/>
      <c r="C110" s="41"/>
      <c r="D110" s="41"/>
      <c r="E110" s="41"/>
      <c r="F110" s="41"/>
      <c r="G110" s="175"/>
      <c r="H110" s="40"/>
      <c r="I110" s="30">
        <f t="shared" si="32"/>
        <v>0</v>
      </c>
      <c r="J110" s="103">
        <f t="shared" si="33"/>
        <v>0</v>
      </c>
      <c r="K110" s="29"/>
      <c r="L110" s="132"/>
      <c r="M110" s="120"/>
      <c r="N110" s="140">
        <f t="shared" si="44"/>
        <v>0</v>
      </c>
      <c r="O110" s="140">
        <f t="shared" si="44"/>
        <v>0</v>
      </c>
      <c r="P110" s="140">
        <f t="shared" si="44"/>
        <v>0</v>
      </c>
      <c r="Q110" s="140">
        <f t="shared" si="38"/>
        <v>0</v>
      </c>
      <c r="R110" s="140">
        <f t="shared" si="38"/>
        <v>0</v>
      </c>
      <c r="S110" s="140">
        <f t="shared" si="38"/>
        <v>0</v>
      </c>
      <c r="T110" s="140">
        <f t="shared" si="38"/>
        <v>0</v>
      </c>
      <c r="U110" s="140">
        <f t="shared" si="38"/>
        <v>0</v>
      </c>
      <c r="V110" s="140">
        <f t="shared" si="38"/>
        <v>0</v>
      </c>
      <c r="W110" s="140">
        <f t="shared" si="38"/>
        <v>0</v>
      </c>
      <c r="X110" s="140">
        <f t="shared" si="38"/>
        <v>0</v>
      </c>
      <c r="Y110" s="140">
        <f t="shared" si="38"/>
        <v>0</v>
      </c>
      <c r="Z110" s="140">
        <f t="shared" si="39"/>
        <v>0</v>
      </c>
      <c r="AA110" s="144"/>
      <c r="AB110" s="521">
        <f t="shared" si="40"/>
        <v>0</v>
      </c>
      <c r="AC110" s="522" t="str">
        <f>IF($B110="","",VLOOKUP($B110,社保费!$B$5:$Q$15,16,0))</f>
        <v/>
      </c>
      <c r="AD110" s="33">
        <f>福利费明细!S108</f>
        <v>0</v>
      </c>
      <c r="AE110" s="32"/>
      <c r="AF110" s="35"/>
      <c r="AG110" s="33">
        <f>福利费明细!AH108</f>
        <v>0</v>
      </c>
      <c r="AH110" s="36"/>
      <c r="AI110" s="37">
        <f t="shared" si="41"/>
        <v>0</v>
      </c>
      <c r="AJ110" s="36"/>
      <c r="AK110" s="37">
        <f t="shared" si="42"/>
        <v>0</v>
      </c>
      <c r="AL110" s="38"/>
      <c r="AM110" s="214">
        <f>福利费明细!AX108</f>
        <v>0</v>
      </c>
      <c r="AN110" s="224"/>
      <c r="AO110" s="214">
        <f>福利费明细!BL108</f>
        <v>0</v>
      </c>
      <c r="AP110" s="224"/>
      <c r="AQ110" s="214">
        <f>福利费明细!CC108</f>
        <v>0</v>
      </c>
      <c r="AR110" s="38"/>
      <c r="AS110" s="38"/>
      <c r="AT110" s="38"/>
      <c r="AU110" s="214">
        <f>福利费明细!CQ108</f>
        <v>0</v>
      </c>
      <c r="AV110" s="38"/>
      <c r="AW110" s="214">
        <f>福利费明细!DE108</f>
        <v>0</v>
      </c>
      <c r="AX110" s="38"/>
      <c r="AY110" s="38"/>
      <c r="AZ110" s="38"/>
      <c r="BA110" s="38"/>
      <c r="BB110" s="38"/>
      <c r="BC110" s="30">
        <f t="shared" si="35"/>
        <v>0</v>
      </c>
      <c r="BD110" s="30">
        <f t="shared" si="43"/>
        <v>0</v>
      </c>
      <c r="BE110" s="36">
        <f t="shared" si="36"/>
        <v>0</v>
      </c>
      <c r="BF110" s="36">
        <f t="shared" si="29"/>
        <v>0</v>
      </c>
      <c r="BG110" s="36">
        <f t="shared" si="30"/>
        <v>0</v>
      </c>
      <c r="BH110" s="33">
        <f t="shared" si="37"/>
        <v>0</v>
      </c>
      <c r="BI110" s="506"/>
      <c r="BJ110" s="39"/>
    </row>
    <row r="111" spans="1:62" ht="17.25" customHeight="1">
      <c r="A111" s="27" t="str">
        <f t="shared" si="31"/>
        <v/>
      </c>
      <c r="B111" s="41"/>
      <c r="C111" s="41"/>
      <c r="D111" s="41"/>
      <c r="E111" s="41"/>
      <c r="F111" s="41"/>
      <c r="G111" s="175"/>
      <c r="H111" s="40"/>
      <c r="I111" s="30">
        <f t="shared" si="32"/>
        <v>0</v>
      </c>
      <c r="J111" s="103">
        <f t="shared" si="33"/>
        <v>0</v>
      </c>
      <c r="K111" s="29"/>
      <c r="L111" s="132"/>
      <c r="M111" s="120"/>
      <c r="N111" s="140">
        <f t="shared" si="44"/>
        <v>0</v>
      </c>
      <c r="O111" s="140">
        <f t="shared" si="44"/>
        <v>0</v>
      </c>
      <c r="P111" s="140">
        <f t="shared" si="44"/>
        <v>0</v>
      </c>
      <c r="Q111" s="140">
        <f t="shared" si="38"/>
        <v>0</v>
      </c>
      <c r="R111" s="140">
        <f t="shared" si="38"/>
        <v>0</v>
      </c>
      <c r="S111" s="140">
        <f t="shared" si="38"/>
        <v>0</v>
      </c>
      <c r="T111" s="140">
        <f t="shared" si="38"/>
        <v>0</v>
      </c>
      <c r="U111" s="140">
        <f t="shared" si="38"/>
        <v>0</v>
      </c>
      <c r="V111" s="140">
        <f t="shared" si="38"/>
        <v>0</v>
      </c>
      <c r="W111" s="140">
        <f t="shared" si="38"/>
        <v>0</v>
      </c>
      <c r="X111" s="140">
        <f t="shared" si="38"/>
        <v>0</v>
      </c>
      <c r="Y111" s="140">
        <f t="shared" si="38"/>
        <v>0</v>
      </c>
      <c r="Z111" s="140">
        <f t="shared" si="39"/>
        <v>0</v>
      </c>
      <c r="AA111" s="144"/>
      <c r="AB111" s="521">
        <f t="shared" si="40"/>
        <v>0</v>
      </c>
      <c r="AC111" s="522" t="str">
        <f>IF($B111="","",VLOOKUP($B111,社保费!$B$5:$Q$15,16,0))</f>
        <v/>
      </c>
      <c r="AD111" s="33">
        <f>福利费明细!S109</f>
        <v>0</v>
      </c>
      <c r="AE111" s="32"/>
      <c r="AF111" s="35"/>
      <c r="AG111" s="33">
        <f>福利费明细!AH109</f>
        <v>0</v>
      </c>
      <c r="AH111" s="36"/>
      <c r="AI111" s="37">
        <f t="shared" si="41"/>
        <v>0</v>
      </c>
      <c r="AJ111" s="36"/>
      <c r="AK111" s="37">
        <f t="shared" si="42"/>
        <v>0</v>
      </c>
      <c r="AL111" s="38"/>
      <c r="AM111" s="214">
        <f>福利费明细!AX109</f>
        <v>0</v>
      </c>
      <c r="AN111" s="224"/>
      <c r="AO111" s="214">
        <f>福利费明细!BL109</f>
        <v>0</v>
      </c>
      <c r="AP111" s="224"/>
      <c r="AQ111" s="214">
        <f>福利费明细!CC109</f>
        <v>0</v>
      </c>
      <c r="AR111" s="38"/>
      <c r="AS111" s="38"/>
      <c r="AT111" s="38"/>
      <c r="AU111" s="214">
        <f>福利费明细!CQ109</f>
        <v>0</v>
      </c>
      <c r="AV111" s="38"/>
      <c r="AW111" s="214">
        <f>福利费明细!DE109</f>
        <v>0</v>
      </c>
      <c r="AX111" s="38"/>
      <c r="AY111" s="38"/>
      <c r="AZ111" s="38"/>
      <c r="BA111" s="38"/>
      <c r="BB111" s="38"/>
      <c r="BC111" s="30">
        <f t="shared" si="35"/>
        <v>0</v>
      </c>
      <c r="BD111" s="30">
        <f t="shared" si="43"/>
        <v>0</v>
      </c>
      <c r="BE111" s="36">
        <f t="shared" si="36"/>
        <v>0</v>
      </c>
      <c r="BF111" s="36">
        <f t="shared" si="29"/>
        <v>0</v>
      </c>
      <c r="BG111" s="36">
        <f t="shared" si="30"/>
        <v>0</v>
      </c>
      <c r="BH111" s="33">
        <f t="shared" si="37"/>
        <v>0</v>
      </c>
      <c r="BI111" s="506"/>
      <c r="BJ111" s="39"/>
    </row>
    <row r="112" spans="1:62" ht="17.25" customHeight="1">
      <c r="A112" s="27" t="str">
        <f t="shared" si="31"/>
        <v/>
      </c>
      <c r="B112" s="41"/>
      <c r="C112" s="41"/>
      <c r="D112" s="41"/>
      <c r="E112" s="41"/>
      <c r="F112" s="41"/>
      <c r="G112" s="175"/>
      <c r="H112" s="40"/>
      <c r="I112" s="30">
        <f t="shared" si="32"/>
        <v>0</v>
      </c>
      <c r="J112" s="103">
        <f t="shared" si="33"/>
        <v>0</v>
      </c>
      <c r="K112" s="29"/>
      <c r="L112" s="132"/>
      <c r="M112" s="120"/>
      <c r="N112" s="140">
        <f t="shared" si="44"/>
        <v>0</v>
      </c>
      <c r="O112" s="140">
        <f t="shared" si="44"/>
        <v>0</v>
      </c>
      <c r="P112" s="140">
        <f t="shared" si="44"/>
        <v>0</v>
      </c>
      <c r="Q112" s="140">
        <f t="shared" si="38"/>
        <v>0</v>
      </c>
      <c r="R112" s="140">
        <f t="shared" si="38"/>
        <v>0</v>
      </c>
      <c r="S112" s="140">
        <f t="shared" si="38"/>
        <v>0</v>
      </c>
      <c r="T112" s="140">
        <f t="shared" si="38"/>
        <v>0</v>
      </c>
      <c r="U112" s="140">
        <f t="shared" si="38"/>
        <v>0</v>
      </c>
      <c r="V112" s="140">
        <f t="shared" si="38"/>
        <v>0</v>
      </c>
      <c r="W112" s="140">
        <f t="shared" si="38"/>
        <v>0</v>
      </c>
      <c r="X112" s="140">
        <f t="shared" si="38"/>
        <v>0</v>
      </c>
      <c r="Y112" s="140">
        <f t="shared" si="38"/>
        <v>0</v>
      </c>
      <c r="Z112" s="140">
        <f t="shared" si="39"/>
        <v>0</v>
      </c>
      <c r="AA112" s="144"/>
      <c r="AB112" s="521">
        <f t="shared" si="40"/>
        <v>0</v>
      </c>
      <c r="AC112" s="522" t="str">
        <f>IF($B112="","",VLOOKUP($B112,社保费!$B$5:$Q$15,16,0))</f>
        <v/>
      </c>
      <c r="AD112" s="33">
        <f>福利费明细!S110</f>
        <v>0</v>
      </c>
      <c r="AE112" s="32"/>
      <c r="AF112" s="35"/>
      <c r="AG112" s="33">
        <f>福利费明细!AH110</f>
        <v>0</v>
      </c>
      <c r="AH112" s="36"/>
      <c r="AI112" s="37">
        <f t="shared" si="41"/>
        <v>0</v>
      </c>
      <c r="AJ112" s="36"/>
      <c r="AK112" s="37">
        <f t="shared" si="42"/>
        <v>0</v>
      </c>
      <c r="AL112" s="38"/>
      <c r="AM112" s="214">
        <f>福利费明细!AX110</f>
        <v>0</v>
      </c>
      <c r="AN112" s="224"/>
      <c r="AO112" s="214">
        <f>福利费明细!BL110</f>
        <v>0</v>
      </c>
      <c r="AP112" s="224"/>
      <c r="AQ112" s="214">
        <f>福利费明细!CC110</f>
        <v>0</v>
      </c>
      <c r="AR112" s="38"/>
      <c r="AS112" s="38"/>
      <c r="AT112" s="38"/>
      <c r="AU112" s="214">
        <f>福利费明细!CQ110</f>
        <v>0</v>
      </c>
      <c r="AV112" s="38"/>
      <c r="AW112" s="214">
        <f>福利费明细!DE110</f>
        <v>0</v>
      </c>
      <c r="AX112" s="38"/>
      <c r="AY112" s="38"/>
      <c r="AZ112" s="38"/>
      <c r="BA112" s="38"/>
      <c r="BB112" s="38"/>
      <c r="BC112" s="30">
        <f t="shared" si="35"/>
        <v>0</v>
      </c>
      <c r="BD112" s="30">
        <f t="shared" si="43"/>
        <v>0</v>
      </c>
      <c r="BE112" s="36">
        <f t="shared" si="36"/>
        <v>0</v>
      </c>
      <c r="BF112" s="36">
        <f t="shared" si="29"/>
        <v>0</v>
      </c>
      <c r="BG112" s="36">
        <f t="shared" si="30"/>
        <v>0</v>
      </c>
      <c r="BH112" s="33">
        <f t="shared" si="37"/>
        <v>0</v>
      </c>
      <c r="BI112" s="506"/>
      <c r="BJ112" s="39"/>
    </row>
    <row r="113" spans="1:62" ht="17.25" customHeight="1">
      <c r="A113" s="27" t="str">
        <f t="shared" si="31"/>
        <v/>
      </c>
      <c r="B113" s="41"/>
      <c r="C113" s="41"/>
      <c r="D113" s="41"/>
      <c r="E113" s="41"/>
      <c r="F113" s="41"/>
      <c r="G113" s="175"/>
      <c r="H113" s="40"/>
      <c r="I113" s="30">
        <f t="shared" si="32"/>
        <v>0</v>
      </c>
      <c r="J113" s="103">
        <f t="shared" si="33"/>
        <v>0</v>
      </c>
      <c r="K113" s="29"/>
      <c r="L113" s="132"/>
      <c r="M113" s="120"/>
      <c r="N113" s="140">
        <f t="shared" si="44"/>
        <v>0</v>
      </c>
      <c r="O113" s="140">
        <f t="shared" si="44"/>
        <v>0</v>
      </c>
      <c r="P113" s="140">
        <f t="shared" si="44"/>
        <v>0</v>
      </c>
      <c r="Q113" s="140">
        <f t="shared" si="38"/>
        <v>0</v>
      </c>
      <c r="R113" s="140">
        <f t="shared" si="38"/>
        <v>0</v>
      </c>
      <c r="S113" s="140">
        <f t="shared" si="38"/>
        <v>0</v>
      </c>
      <c r="T113" s="140">
        <f t="shared" si="38"/>
        <v>0</v>
      </c>
      <c r="U113" s="140">
        <f t="shared" si="38"/>
        <v>0</v>
      </c>
      <c r="V113" s="140">
        <f t="shared" si="38"/>
        <v>0</v>
      </c>
      <c r="W113" s="140">
        <f t="shared" si="38"/>
        <v>0</v>
      </c>
      <c r="X113" s="140">
        <f t="shared" si="38"/>
        <v>0</v>
      </c>
      <c r="Y113" s="140">
        <f t="shared" si="38"/>
        <v>0</v>
      </c>
      <c r="Z113" s="140">
        <f t="shared" si="39"/>
        <v>0</v>
      </c>
      <c r="AA113" s="144"/>
      <c r="AB113" s="521">
        <f t="shared" si="40"/>
        <v>0</v>
      </c>
      <c r="AC113" s="522" t="str">
        <f>IF($B113="","",VLOOKUP($B113,社保费!$B$5:$Q$15,16,0))</f>
        <v/>
      </c>
      <c r="AD113" s="33">
        <f>福利费明细!S111</f>
        <v>0</v>
      </c>
      <c r="AE113" s="32"/>
      <c r="AF113" s="35"/>
      <c r="AG113" s="33">
        <f>福利费明细!AH111</f>
        <v>0</v>
      </c>
      <c r="AH113" s="36"/>
      <c r="AI113" s="37">
        <f t="shared" si="41"/>
        <v>0</v>
      </c>
      <c r="AJ113" s="36"/>
      <c r="AK113" s="37">
        <f t="shared" si="42"/>
        <v>0</v>
      </c>
      <c r="AL113" s="38"/>
      <c r="AM113" s="214">
        <f>福利费明细!AX111</f>
        <v>0</v>
      </c>
      <c r="AN113" s="224"/>
      <c r="AO113" s="214">
        <f>福利费明细!BL111</f>
        <v>0</v>
      </c>
      <c r="AP113" s="224"/>
      <c r="AQ113" s="214">
        <f>福利费明细!CC111</f>
        <v>0</v>
      </c>
      <c r="AR113" s="38"/>
      <c r="AS113" s="38"/>
      <c r="AT113" s="38"/>
      <c r="AU113" s="214">
        <f>福利费明细!CQ111</f>
        <v>0</v>
      </c>
      <c r="AV113" s="38"/>
      <c r="AW113" s="214">
        <f>福利费明细!DE111</f>
        <v>0</v>
      </c>
      <c r="AX113" s="38"/>
      <c r="AY113" s="38"/>
      <c r="AZ113" s="38"/>
      <c r="BA113" s="38"/>
      <c r="BB113" s="38"/>
      <c r="BC113" s="30">
        <f t="shared" si="35"/>
        <v>0</v>
      </c>
      <c r="BD113" s="30">
        <f t="shared" si="43"/>
        <v>0</v>
      </c>
      <c r="BE113" s="36">
        <f t="shared" si="36"/>
        <v>0</v>
      </c>
      <c r="BF113" s="36">
        <f t="shared" si="29"/>
        <v>0</v>
      </c>
      <c r="BG113" s="36">
        <f t="shared" si="30"/>
        <v>0</v>
      </c>
      <c r="BH113" s="33">
        <f t="shared" si="37"/>
        <v>0</v>
      </c>
      <c r="BI113" s="506"/>
      <c r="BJ113" s="39"/>
    </row>
    <row r="114" spans="1:62" ht="17.25" customHeight="1">
      <c r="A114" s="27" t="str">
        <f t="shared" si="31"/>
        <v/>
      </c>
      <c r="B114" s="41"/>
      <c r="C114" s="41"/>
      <c r="D114" s="41"/>
      <c r="E114" s="41"/>
      <c r="F114" s="41"/>
      <c r="G114" s="175"/>
      <c r="H114" s="40"/>
      <c r="I114" s="30">
        <f t="shared" si="32"/>
        <v>0</v>
      </c>
      <c r="J114" s="103">
        <f t="shared" si="33"/>
        <v>0</v>
      </c>
      <c r="K114" s="29"/>
      <c r="L114" s="132"/>
      <c r="M114" s="120"/>
      <c r="N114" s="140">
        <f t="shared" si="44"/>
        <v>0</v>
      </c>
      <c r="O114" s="140">
        <f t="shared" si="44"/>
        <v>0</v>
      </c>
      <c r="P114" s="140">
        <f t="shared" si="44"/>
        <v>0</v>
      </c>
      <c r="Q114" s="140">
        <f t="shared" si="38"/>
        <v>0</v>
      </c>
      <c r="R114" s="140">
        <f t="shared" si="38"/>
        <v>0</v>
      </c>
      <c r="S114" s="140">
        <f t="shared" si="38"/>
        <v>0</v>
      </c>
      <c r="T114" s="140">
        <f t="shared" si="38"/>
        <v>0</v>
      </c>
      <c r="U114" s="140">
        <f t="shared" si="38"/>
        <v>0</v>
      </c>
      <c r="V114" s="140">
        <f t="shared" si="38"/>
        <v>0</v>
      </c>
      <c r="W114" s="140">
        <f t="shared" si="38"/>
        <v>0</v>
      </c>
      <c r="X114" s="140">
        <f t="shared" si="38"/>
        <v>0</v>
      </c>
      <c r="Y114" s="140">
        <f t="shared" si="38"/>
        <v>0</v>
      </c>
      <c r="Z114" s="140">
        <f t="shared" si="39"/>
        <v>0</v>
      </c>
      <c r="AA114" s="144"/>
      <c r="AB114" s="521">
        <f t="shared" si="40"/>
        <v>0</v>
      </c>
      <c r="AC114" s="522" t="str">
        <f>IF($B114="","",VLOOKUP($B114,社保费!$B$5:$Q$15,16,0))</f>
        <v/>
      </c>
      <c r="AD114" s="33">
        <f>福利费明细!S112</f>
        <v>0</v>
      </c>
      <c r="AE114" s="32"/>
      <c r="AF114" s="35"/>
      <c r="AG114" s="33">
        <f>福利费明细!AH112</f>
        <v>0</v>
      </c>
      <c r="AH114" s="36"/>
      <c r="AI114" s="37">
        <f t="shared" si="41"/>
        <v>0</v>
      </c>
      <c r="AJ114" s="36"/>
      <c r="AK114" s="37">
        <f t="shared" si="42"/>
        <v>0</v>
      </c>
      <c r="AL114" s="38"/>
      <c r="AM114" s="214">
        <f>福利费明细!AX112</f>
        <v>0</v>
      </c>
      <c r="AN114" s="224"/>
      <c r="AO114" s="214">
        <f>福利费明细!BL112</f>
        <v>0</v>
      </c>
      <c r="AP114" s="224"/>
      <c r="AQ114" s="214">
        <f>福利费明细!CC112</f>
        <v>0</v>
      </c>
      <c r="AR114" s="38"/>
      <c r="AS114" s="38"/>
      <c r="AT114" s="38"/>
      <c r="AU114" s="214">
        <f>福利费明细!CQ112</f>
        <v>0</v>
      </c>
      <c r="AV114" s="38"/>
      <c r="AW114" s="214">
        <f>福利费明细!DE112</f>
        <v>0</v>
      </c>
      <c r="AX114" s="38"/>
      <c r="AY114" s="38"/>
      <c r="AZ114" s="38"/>
      <c r="BA114" s="38"/>
      <c r="BB114" s="38"/>
      <c r="BC114" s="30">
        <f t="shared" si="35"/>
        <v>0</v>
      </c>
      <c r="BD114" s="30">
        <f t="shared" si="43"/>
        <v>0</v>
      </c>
      <c r="BE114" s="36">
        <f t="shared" si="36"/>
        <v>0</v>
      </c>
      <c r="BF114" s="36">
        <f t="shared" si="29"/>
        <v>0</v>
      </c>
      <c r="BG114" s="36">
        <f t="shared" si="30"/>
        <v>0</v>
      </c>
      <c r="BH114" s="33">
        <f t="shared" si="37"/>
        <v>0</v>
      </c>
      <c r="BI114" s="506"/>
      <c r="BJ114" s="39"/>
    </row>
    <row r="115" spans="1:62" ht="17.25" customHeight="1">
      <c r="A115" s="27" t="str">
        <f t="shared" si="31"/>
        <v/>
      </c>
      <c r="B115" s="41"/>
      <c r="C115" s="41"/>
      <c r="D115" s="41"/>
      <c r="E115" s="41"/>
      <c r="F115" s="41"/>
      <c r="G115" s="175"/>
      <c r="H115" s="40"/>
      <c r="I115" s="30">
        <f t="shared" si="32"/>
        <v>0</v>
      </c>
      <c r="J115" s="103">
        <f t="shared" si="33"/>
        <v>0</v>
      </c>
      <c r="K115" s="29"/>
      <c r="L115" s="132"/>
      <c r="M115" s="120"/>
      <c r="N115" s="140">
        <f t="shared" si="44"/>
        <v>0</v>
      </c>
      <c r="O115" s="140">
        <f t="shared" si="44"/>
        <v>0</v>
      </c>
      <c r="P115" s="140">
        <f t="shared" si="44"/>
        <v>0</v>
      </c>
      <c r="Q115" s="140">
        <f t="shared" si="38"/>
        <v>0</v>
      </c>
      <c r="R115" s="140">
        <f t="shared" si="38"/>
        <v>0</v>
      </c>
      <c r="S115" s="140">
        <f t="shared" si="38"/>
        <v>0</v>
      </c>
      <c r="T115" s="140">
        <f t="shared" si="38"/>
        <v>0</v>
      </c>
      <c r="U115" s="140">
        <f t="shared" si="38"/>
        <v>0</v>
      </c>
      <c r="V115" s="140">
        <f t="shared" si="38"/>
        <v>0</v>
      </c>
      <c r="W115" s="140">
        <f t="shared" si="38"/>
        <v>0</v>
      </c>
      <c r="X115" s="140">
        <f t="shared" si="38"/>
        <v>0</v>
      </c>
      <c r="Y115" s="140">
        <f t="shared" si="38"/>
        <v>0</v>
      </c>
      <c r="Z115" s="140">
        <f t="shared" si="39"/>
        <v>0</v>
      </c>
      <c r="AA115" s="144"/>
      <c r="AB115" s="521">
        <f t="shared" si="40"/>
        <v>0</v>
      </c>
      <c r="AC115" s="522" t="str">
        <f>IF($B115="","",VLOOKUP($B115,社保费!$B$5:$Q$15,16,0))</f>
        <v/>
      </c>
      <c r="AD115" s="33">
        <f>福利费明细!S113</f>
        <v>0</v>
      </c>
      <c r="AE115" s="32"/>
      <c r="AF115" s="35"/>
      <c r="AG115" s="33">
        <f>福利费明细!AH113</f>
        <v>0</v>
      </c>
      <c r="AH115" s="36"/>
      <c r="AI115" s="37">
        <f t="shared" si="41"/>
        <v>0</v>
      </c>
      <c r="AJ115" s="36"/>
      <c r="AK115" s="37">
        <f t="shared" si="42"/>
        <v>0</v>
      </c>
      <c r="AL115" s="38"/>
      <c r="AM115" s="214">
        <f>福利费明细!AX113</f>
        <v>0</v>
      </c>
      <c r="AN115" s="224"/>
      <c r="AO115" s="214">
        <f>福利费明细!BL113</f>
        <v>0</v>
      </c>
      <c r="AP115" s="224"/>
      <c r="AQ115" s="214">
        <f>福利费明细!CC113</f>
        <v>0</v>
      </c>
      <c r="AR115" s="38"/>
      <c r="AS115" s="38"/>
      <c r="AT115" s="38"/>
      <c r="AU115" s="214">
        <f>福利费明细!CQ113</f>
        <v>0</v>
      </c>
      <c r="AV115" s="38"/>
      <c r="AW115" s="214">
        <f>福利费明细!DE113</f>
        <v>0</v>
      </c>
      <c r="AX115" s="38"/>
      <c r="AY115" s="38"/>
      <c r="AZ115" s="38"/>
      <c r="BA115" s="38"/>
      <c r="BB115" s="38"/>
      <c r="BC115" s="30">
        <f t="shared" si="35"/>
        <v>0</v>
      </c>
      <c r="BD115" s="30">
        <f t="shared" si="43"/>
        <v>0</v>
      </c>
      <c r="BE115" s="36">
        <f t="shared" si="36"/>
        <v>0</v>
      </c>
      <c r="BF115" s="36">
        <f t="shared" si="29"/>
        <v>0</v>
      </c>
      <c r="BG115" s="36">
        <f t="shared" si="30"/>
        <v>0</v>
      </c>
      <c r="BH115" s="33">
        <f t="shared" si="37"/>
        <v>0</v>
      </c>
      <c r="BI115" s="506"/>
      <c r="BJ115" s="39"/>
    </row>
    <row r="116" spans="1:62" ht="17.25" customHeight="1">
      <c r="A116" s="27" t="str">
        <f t="shared" si="31"/>
        <v/>
      </c>
      <c r="B116" s="41"/>
      <c r="C116" s="41"/>
      <c r="D116" s="41"/>
      <c r="E116" s="41"/>
      <c r="F116" s="41"/>
      <c r="G116" s="175"/>
      <c r="H116" s="40"/>
      <c r="I116" s="30">
        <f t="shared" si="32"/>
        <v>0</v>
      </c>
      <c r="J116" s="103">
        <f t="shared" si="33"/>
        <v>0</v>
      </c>
      <c r="K116" s="29"/>
      <c r="L116" s="132"/>
      <c r="M116" s="120"/>
      <c r="N116" s="140">
        <f t="shared" si="44"/>
        <v>0</v>
      </c>
      <c r="O116" s="140">
        <f t="shared" si="44"/>
        <v>0</v>
      </c>
      <c r="P116" s="140">
        <f t="shared" si="44"/>
        <v>0</v>
      </c>
      <c r="Q116" s="140">
        <f t="shared" si="38"/>
        <v>0</v>
      </c>
      <c r="R116" s="140">
        <f t="shared" si="38"/>
        <v>0</v>
      </c>
      <c r="S116" s="140">
        <f t="shared" si="38"/>
        <v>0</v>
      </c>
      <c r="T116" s="140">
        <f t="shared" si="38"/>
        <v>0</v>
      </c>
      <c r="U116" s="140">
        <f t="shared" si="38"/>
        <v>0</v>
      </c>
      <c r="V116" s="140">
        <f t="shared" si="38"/>
        <v>0</v>
      </c>
      <c r="W116" s="140">
        <f t="shared" si="38"/>
        <v>0</v>
      </c>
      <c r="X116" s="140">
        <f t="shared" si="38"/>
        <v>0</v>
      </c>
      <c r="Y116" s="140">
        <f t="shared" si="38"/>
        <v>0</v>
      </c>
      <c r="Z116" s="140">
        <f t="shared" si="39"/>
        <v>0</v>
      </c>
      <c r="AA116" s="144"/>
      <c r="AB116" s="521">
        <f t="shared" si="40"/>
        <v>0</v>
      </c>
      <c r="AC116" s="522" t="str">
        <f>IF($B116="","",VLOOKUP($B116,社保费!$B$5:$Q$15,16,0))</f>
        <v/>
      </c>
      <c r="AD116" s="33">
        <f>福利费明细!S114</f>
        <v>0</v>
      </c>
      <c r="AE116" s="32"/>
      <c r="AF116" s="35"/>
      <c r="AG116" s="33">
        <f>福利费明细!AH114</f>
        <v>0</v>
      </c>
      <c r="AH116" s="36"/>
      <c r="AI116" s="37">
        <f t="shared" si="41"/>
        <v>0</v>
      </c>
      <c r="AJ116" s="36"/>
      <c r="AK116" s="37">
        <f t="shared" si="42"/>
        <v>0</v>
      </c>
      <c r="AL116" s="38"/>
      <c r="AM116" s="214">
        <f>福利费明细!AX114</f>
        <v>0</v>
      </c>
      <c r="AN116" s="224"/>
      <c r="AO116" s="214">
        <f>福利费明细!BL114</f>
        <v>0</v>
      </c>
      <c r="AP116" s="224"/>
      <c r="AQ116" s="214">
        <f>福利费明细!CC114</f>
        <v>0</v>
      </c>
      <c r="AR116" s="38"/>
      <c r="AS116" s="38"/>
      <c r="AT116" s="38"/>
      <c r="AU116" s="214">
        <f>福利费明细!CQ114</f>
        <v>0</v>
      </c>
      <c r="AV116" s="38"/>
      <c r="AW116" s="214">
        <f>福利费明细!DE114</f>
        <v>0</v>
      </c>
      <c r="AX116" s="38"/>
      <c r="AY116" s="38"/>
      <c r="AZ116" s="38"/>
      <c r="BA116" s="38"/>
      <c r="BB116" s="38"/>
      <c r="BC116" s="30">
        <f t="shared" si="35"/>
        <v>0</v>
      </c>
      <c r="BD116" s="30">
        <f t="shared" si="43"/>
        <v>0</v>
      </c>
      <c r="BE116" s="36">
        <f t="shared" si="36"/>
        <v>0</v>
      </c>
      <c r="BF116" s="36">
        <f t="shared" si="29"/>
        <v>0</v>
      </c>
      <c r="BG116" s="36">
        <f t="shared" si="30"/>
        <v>0</v>
      </c>
      <c r="BH116" s="33">
        <f t="shared" si="37"/>
        <v>0</v>
      </c>
      <c r="BI116" s="506"/>
      <c r="BJ116" s="39"/>
    </row>
    <row r="117" spans="1:62" ht="17.25" customHeight="1">
      <c r="A117" s="27" t="str">
        <f t="shared" si="31"/>
        <v/>
      </c>
      <c r="B117" s="41"/>
      <c r="C117" s="41"/>
      <c r="D117" s="41"/>
      <c r="E117" s="41"/>
      <c r="F117" s="41"/>
      <c r="G117" s="175"/>
      <c r="H117" s="40"/>
      <c r="I117" s="30">
        <f t="shared" si="32"/>
        <v>0</v>
      </c>
      <c r="J117" s="103">
        <f t="shared" si="33"/>
        <v>0</v>
      </c>
      <c r="K117" s="29"/>
      <c r="L117" s="132"/>
      <c r="M117" s="120"/>
      <c r="N117" s="140">
        <f t="shared" si="44"/>
        <v>0</v>
      </c>
      <c r="O117" s="140">
        <f t="shared" si="44"/>
        <v>0</v>
      </c>
      <c r="P117" s="140">
        <f t="shared" si="44"/>
        <v>0</v>
      </c>
      <c r="Q117" s="140">
        <f t="shared" si="38"/>
        <v>0</v>
      </c>
      <c r="R117" s="140">
        <f t="shared" si="38"/>
        <v>0</v>
      </c>
      <c r="S117" s="140">
        <f t="shared" si="38"/>
        <v>0</v>
      </c>
      <c r="T117" s="140">
        <f t="shared" si="38"/>
        <v>0</v>
      </c>
      <c r="U117" s="140">
        <f t="shared" si="38"/>
        <v>0</v>
      </c>
      <c r="V117" s="140">
        <f t="shared" si="38"/>
        <v>0</v>
      </c>
      <c r="W117" s="140">
        <f t="shared" si="38"/>
        <v>0</v>
      </c>
      <c r="X117" s="140">
        <f t="shared" si="38"/>
        <v>0</v>
      </c>
      <c r="Y117" s="140">
        <f t="shared" si="38"/>
        <v>0</v>
      </c>
      <c r="Z117" s="140">
        <f t="shared" si="39"/>
        <v>0</v>
      </c>
      <c r="AA117" s="144"/>
      <c r="AB117" s="521">
        <f t="shared" si="40"/>
        <v>0</v>
      </c>
      <c r="AC117" s="522" t="str">
        <f>IF($B117="","",VLOOKUP($B117,社保费!$B$5:$Q$15,16,0))</f>
        <v/>
      </c>
      <c r="AD117" s="33">
        <f>福利费明细!S115</f>
        <v>0</v>
      </c>
      <c r="AE117" s="32"/>
      <c r="AF117" s="35"/>
      <c r="AG117" s="33">
        <f>福利费明细!AH115</f>
        <v>0</v>
      </c>
      <c r="AH117" s="36"/>
      <c r="AI117" s="37">
        <f t="shared" si="41"/>
        <v>0</v>
      </c>
      <c r="AJ117" s="36"/>
      <c r="AK117" s="37">
        <f t="shared" si="42"/>
        <v>0</v>
      </c>
      <c r="AL117" s="38"/>
      <c r="AM117" s="214">
        <f>福利费明细!AX115</f>
        <v>0</v>
      </c>
      <c r="AN117" s="224"/>
      <c r="AO117" s="214">
        <f>福利费明细!BL115</f>
        <v>0</v>
      </c>
      <c r="AP117" s="224"/>
      <c r="AQ117" s="214">
        <f>福利费明细!CC115</f>
        <v>0</v>
      </c>
      <c r="AR117" s="38"/>
      <c r="AS117" s="38"/>
      <c r="AT117" s="38"/>
      <c r="AU117" s="214">
        <f>福利费明细!CQ115</f>
        <v>0</v>
      </c>
      <c r="AV117" s="38"/>
      <c r="AW117" s="214">
        <f>福利费明细!DE115</f>
        <v>0</v>
      </c>
      <c r="AX117" s="38"/>
      <c r="AY117" s="38"/>
      <c r="AZ117" s="38"/>
      <c r="BA117" s="38"/>
      <c r="BB117" s="38"/>
      <c r="BC117" s="30">
        <f t="shared" si="35"/>
        <v>0</v>
      </c>
      <c r="BD117" s="30">
        <f t="shared" si="43"/>
        <v>0</v>
      </c>
      <c r="BE117" s="36">
        <f t="shared" si="36"/>
        <v>0</v>
      </c>
      <c r="BF117" s="36">
        <f t="shared" si="29"/>
        <v>0</v>
      </c>
      <c r="BG117" s="36">
        <f t="shared" si="30"/>
        <v>0</v>
      </c>
      <c r="BH117" s="33">
        <f t="shared" si="37"/>
        <v>0</v>
      </c>
      <c r="BI117" s="506"/>
      <c r="BJ117" s="39"/>
    </row>
    <row r="118" spans="1:62" ht="17.25" customHeight="1">
      <c r="A118" s="27" t="str">
        <f t="shared" si="31"/>
        <v/>
      </c>
      <c r="B118" s="41"/>
      <c r="C118" s="41"/>
      <c r="D118" s="41"/>
      <c r="E118" s="41"/>
      <c r="F118" s="41"/>
      <c r="G118" s="175"/>
      <c r="H118" s="40"/>
      <c r="I118" s="30">
        <f t="shared" si="32"/>
        <v>0</v>
      </c>
      <c r="J118" s="103">
        <f t="shared" si="33"/>
        <v>0</v>
      </c>
      <c r="K118" s="29"/>
      <c r="L118" s="132"/>
      <c r="M118" s="120"/>
      <c r="N118" s="140">
        <f t="shared" si="44"/>
        <v>0</v>
      </c>
      <c r="O118" s="140">
        <f t="shared" si="44"/>
        <v>0</v>
      </c>
      <c r="P118" s="140">
        <f t="shared" si="44"/>
        <v>0</v>
      </c>
      <c r="Q118" s="140">
        <f t="shared" si="38"/>
        <v>0</v>
      </c>
      <c r="R118" s="140">
        <f t="shared" si="38"/>
        <v>0</v>
      </c>
      <c r="S118" s="140">
        <f t="shared" si="38"/>
        <v>0</v>
      </c>
      <c r="T118" s="140">
        <f t="shared" si="38"/>
        <v>0</v>
      </c>
      <c r="U118" s="140">
        <f t="shared" si="38"/>
        <v>0</v>
      </c>
      <c r="V118" s="140">
        <f t="shared" si="38"/>
        <v>0</v>
      </c>
      <c r="W118" s="140">
        <f t="shared" si="38"/>
        <v>0</v>
      </c>
      <c r="X118" s="140">
        <f t="shared" si="38"/>
        <v>0</v>
      </c>
      <c r="Y118" s="140">
        <f t="shared" si="38"/>
        <v>0</v>
      </c>
      <c r="Z118" s="140">
        <f t="shared" si="39"/>
        <v>0</v>
      </c>
      <c r="AA118" s="144"/>
      <c r="AB118" s="521">
        <f t="shared" si="40"/>
        <v>0</v>
      </c>
      <c r="AC118" s="522" t="str">
        <f>IF($B118="","",VLOOKUP($B118,社保费!$B$5:$Q$15,16,0))</f>
        <v/>
      </c>
      <c r="AD118" s="33">
        <f>福利费明细!S116</f>
        <v>0</v>
      </c>
      <c r="AE118" s="32"/>
      <c r="AF118" s="35"/>
      <c r="AG118" s="33">
        <f>福利费明细!AH116</f>
        <v>0</v>
      </c>
      <c r="AH118" s="36"/>
      <c r="AI118" s="37">
        <f t="shared" si="41"/>
        <v>0</v>
      </c>
      <c r="AJ118" s="36"/>
      <c r="AK118" s="37">
        <f t="shared" si="42"/>
        <v>0</v>
      </c>
      <c r="AL118" s="38"/>
      <c r="AM118" s="214">
        <f>福利费明细!AX116</f>
        <v>0</v>
      </c>
      <c r="AN118" s="224"/>
      <c r="AO118" s="214">
        <f>福利费明细!BL116</f>
        <v>0</v>
      </c>
      <c r="AP118" s="224"/>
      <c r="AQ118" s="214">
        <f>福利费明细!CC116</f>
        <v>0</v>
      </c>
      <c r="AR118" s="38"/>
      <c r="AS118" s="38"/>
      <c r="AT118" s="38"/>
      <c r="AU118" s="214">
        <f>福利费明细!CQ116</f>
        <v>0</v>
      </c>
      <c r="AV118" s="38"/>
      <c r="AW118" s="214">
        <f>福利费明细!DE116</f>
        <v>0</v>
      </c>
      <c r="AX118" s="38"/>
      <c r="AY118" s="38"/>
      <c r="AZ118" s="38"/>
      <c r="BA118" s="38"/>
      <c r="BB118" s="38"/>
      <c r="BC118" s="30">
        <f t="shared" si="35"/>
        <v>0</v>
      </c>
      <c r="BD118" s="30">
        <f t="shared" si="43"/>
        <v>0</v>
      </c>
      <c r="BE118" s="36">
        <f t="shared" si="36"/>
        <v>0</v>
      </c>
      <c r="BF118" s="36">
        <f t="shared" si="29"/>
        <v>0</v>
      </c>
      <c r="BG118" s="36">
        <f t="shared" si="30"/>
        <v>0</v>
      </c>
      <c r="BH118" s="33">
        <f t="shared" si="37"/>
        <v>0</v>
      </c>
      <c r="BI118" s="506"/>
      <c r="BJ118" s="39"/>
    </row>
    <row r="119" spans="1:62" ht="17.25" customHeight="1">
      <c r="A119" s="27" t="str">
        <f t="shared" si="31"/>
        <v/>
      </c>
      <c r="B119" s="41"/>
      <c r="C119" s="41"/>
      <c r="D119" s="41"/>
      <c r="E119" s="41"/>
      <c r="F119" s="41"/>
      <c r="G119" s="175"/>
      <c r="H119" s="40"/>
      <c r="I119" s="30">
        <f t="shared" si="32"/>
        <v>0</v>
      </c>
      <c r="J119" s="103">
        <f t="shared" si="33"/>
        <v>0</v>
      </c>
      <c r="K119" s="29"/>
      <c r="L119" s="132"/>
      <c r="M119" s="120"/>
      <c r="N119" s="140">
        <f t="shared" si="44"/>
        <v>0</v>
      </c>
      <c r="O119" s="140">
        <f t="shared" si="44"/>
        <v>0</v>
      </c>
      <c r="P119" s="140">
        <f t="shared" si="44"/>
        <v>0</v>
      </c>
      <c r="Q119" s="140">
        <f t="shared" si="38"/>
        <v>0</v>
      </c>
      <c r="R119" s="140">
        <f t="shared" si="38"/>
        <v>0</v>
      </c>
      <c r="S119" s="140">
        <f t="shared" si="38"/>
        <v>0</v>
      </c>
      <c r="T119" s="140">
        <f t="shared" si="38"/>
        <v>0</v>
      </c>
      <c r="U119" s="140">
        <f t="shared" si="38"/>
        <v>0</v>
      </c>
      <c r="V119" s="140">
        <f t="shared" si="38"/>
        <v>0</v>
      </c>
      <c r="W119" s="140">
        <f t="shared" si="38"/>
        <v>0</v>
      </c>
      <c r="X119" s="140">
        <f t="shared" si="38"/>
        <v>0</v>
      </c>
      <c r="Y119" s="140">
        <f t="shared" si="38"/>
        <v>0</v>
      </c>
      <c r="Z119" s="140">
        <f t="shared" si="39"/>
        <v>0</v>
      </c>
      <c r="AA119" s="144"/>
      <c r="AB119" s="521">
        <f t="shared" si="40"/>
        <v>0</v>
      </c>
      <c r="AC119" s="522" t="str">
        <f>IF($B119="","",VLOOKUP($B119,社保费!$B$5:$Q$15,16,0))</f>
        <v/>
      </c>
      <c r="AD119" s="33">
        <f>福利费明细!S117</f>
        <v>0</v>
      </c>
      <c r="AE119" s="32"/>
      <c r="AF119" s="35"/>
      <c r="AG119" s="33">
        <f>福利费明细!AH117</f>
        <v>0</v>
      </c>
      <c r="AH119" s="36"/>
      <c r="AI119" s="37">
        <f t="shared" si="41"/>
        <v>0</v>
      </c>
      <c r="AJ119" s="36"/>
      <c r="AK119" s="37">
        <f t="shared" si="42"/>
        <v>0</v>
      </c>
      <c r="AL119" s="38"/>
      <c r="AM119" s="214">
        <f>福利费明细!AX117</f>
        <v>0</v>
      </c>
      <c r="AN119" s="224"/>
      <c r="AO119" s="214">
        <f>福利费明细!BL117</f>
        <v>0</v>
      </c>
      <c r="AP119" s="224"/>
      <c r="AQ119" s="214">
        <f>福利费明细!CC117</f>
        <v>0</v>
      </c>
      <c r="AR119" s="38"/>
      <c r="AS119" s="38"/>
      <c r="AT119" s="38"/>
      <c r="AU119" s="214">
        <f>福利费明细!CQ117</f>
        <v>0</v>
      </c>
      <c r="AV119" s="38"/>
      <c r="AW119" s="214">
        <f>福利费明细!DE117</f>
        <v>0</v>
      </c>
      <c r="AX119" s="38"/>
      <c r="AY119" s="38"/>
      <c r="AZ119" s="38"/>
      <c r="BA119" s="38"/>
      <c r="BB119" s="38"/>
      <c r="BC119" s="30">
        <f t="shared" si="35"/>
        <v>0</v>
      </c>
      <c r="BD119" s="30">
        <f t="shared" si="43"/>
        <v>0</v>
      </c>
      <c r="BE119" s="36">
        <f t="shared" si="36"/>
        <v>0</v>
      </c>
      <c r="BF119" s="36">
        <f t="shared" si="29"/>
        <v>0</v>
      </c>
      <c r="BG119" s="36">
        <f t="shared" si="30"/>
        <v>0</v>
      </c>
      <c r="BH119" s="33">
        <f t="shared" si="37"/>
        <v>0</v>
      </c>
      <c r="BI119" s="506"/>
      <c r="BJ119" s="39"/>
    </row>
    <row r="120" spans="1:62" ht="17.25" customHeight="1">
      <c r="A120" s="27" t="str">
        <f t="shared" si="31"/>
        <v/>
      </c>
      <c r="B120" s="41"/>
      <c r="C120" s="41"/>
      <c r="D120" s="41"/>
      <c r="E120" s="41"/>
      <c r="F120" s="41"/>
      <c r="G120" s="175"/>
      <c r="H120" s="40"/>
      <c r="I120" s="30">
        <f t="shared" si="32"/>
        <v>0</v>
      </c>
      <c r="J120" s="103">
        <f t="shared" si="33"/>
        <v>0</v>
      </c>
      <c r="K120" s="29"/>
      <c r="L120" s="132"/>
      <c r="M120" s="120"/>
      <c r="N120" s="140">
        <f t="shared" si="44"/>
        <v>0</v>
      </c>
      <c r="O120" s="140">
        <f t="shared" si="44"/>
        <v>0</v>
      </c>
      <c r="P120" s="140">
        <f t="shared" si="44"/>
        <v>0</v>
      </c>
      <c r="Q120" s="140">
        <f t="shared" si="38"/>
        <v>0</v>
      </c>
      <c r="R120" s="140">
        <f t="shared" si="38"/>
        <v>0</v>
      </c>
      <c r="S120" s="140">
        <f t="shared" si="38"/>
        <v>0</v>
      </c>
      <c r="T120" s="140">
        <f t="shared" si="38"/>
        <v>0</v>
      </c>
      <c r="U120" s="140">
        <f t="shared" si="38"/>
        <v>0</v>
      </c>
      <c r="V120" s="140">
        <f t="shared" si="38"/>
        <v>0</v>
      </c>
      <c r="W120" s="140">
        <f t="shared" si="38"/>
        <v>0</v>
      </c>
      <c r="X120" s="140">
        <f t="shared" si="38"/>
        <v>0</v>
      </c>
      <c r="Y120" s="140">
        <f t="shared" si="38"/>
        <v>0</v>
      </c>
      <c r="Z120" s="140">
        <f t="shared" si="39"/>
        <v>0</v>
      </c>
      <c r="AA120" s="144"/>
      <c r="AB120" s="521">
        <f t="shared" si="40"/>
        <v>0</v>
      </c>
      <c r="AC120" s="522" t="str">
        <f>IF($B120="","",VLOOKUP($B120,社保费!$B$5:$Q$15,16,0))</f>
        <v/>
      </c>
      <c r="AD120" s="33">
        <f>福利费明细!S118</f>
        <v>0</v>
      </c>
      <c r="AE120" s="32"/>
      <c r="AF120" s="35"/>
      <c r="AG120" s="33">
        <f>福利费明细!AH118</f>
        <v>0</v>
      </c>
      <c r="AH120" s="36"/>
      <c r="AI120" s="37">
        <f t="shared" si="41"/>
        <v>0</v>
      </c>
      <c r="AJ120" s="36"/>
      <c r="AK120" s="37">
        <f t="shared" si="42"/>
        <v>0</v>
      </c>
      <c r="AL120" s="38"/>
      <c r="AM120" s="214">
        <f>福利费明细!AX118</f>
        <v>0</v>
      </c>
      <c r="AN120" s="224"/>
      <c r="AO120" s="214">
        <f>福利费明细!BL118</f>
        <v>0</v>
      </c>
      <c r="AP120" s="224"/>
      <c r="AQ120" s="214">
        <f>福利费明细!CC118</f>
        <v>0</v>
      </c>
      <c r="AR120" s="38"/>
      <c r="AS120" s="38"/>
      <c r="AT120" s="38"/>
      <c r="AU120" s="214">
        <f>福利费明细!CQ118</f>
        <v>0</v>
      </c>
      <c r="AV120" s="38"/>
      <c r="AW120" s="214">
        <f>福利费明细!DE118</f>
        <v>0</v>
      </c>
      <c r="AX120" s="38"/>
      <c r="AY120" s="38"/>
      <c r="AZ120" s="38"/>
      <c r="BA120" s="38"/>
      <c r="BB120" s="38"/>
      <c r="BC120" s="30">
        <f t="shared" si="35"/>
        <v>0</v>
      </c>
      <c r="BD120" s="30">
        <f t="shared" si="43"/>
        <v>0</v>
      </c>
      <c r="BE120" s="36">
        <f t="shared" si="36"/>
        <v>0</v>
      </c>
      <c r="BF120" s="36">
        <f t="shared" si="29"/>
        <v>0</v>
      </c>
      <c r="BG120" s="36">
        <f t="shared" si="30"/>
        <v>0</v>
      </c>
      <c r="BH120" s="33">
        <f t="shared" si="37"/>
        <v>0</v>
      </c>
      <c r="BI120" s="506"/>
      <c r="BJ120" s="39"/>
    </row>
    <row r="121" spans="1:62" ht="17.25" customHeight="1">
      <c r="A121" s="27" t="str">
        <f t="shared" si="31"/>
        <v/>
      </c>
      <c r="B121" s="41"/>
      <c r="C121" s="41"/>
      <c r="D121" s="41"/>
      <c r="E121" s="41"/>
      <c r="F121" s="41"/>
      <c r="G121" s="175"/>
      <c r="H121" s="40"/>
      <c r="I121" s="30">
        <f t="shared" si="32"/>
        <v>0</v>
      </c>
      <c r="J121" s="103">
        <f t="shared" si="33"/>
        <v>0</v>
      </c>
      <c r="K121" s="29"/>
      <c r="L121" s="132"/>
      <c r="M121" s="120"/>
      <c r="N121" s="140">
        <f t="shared" si="44"/>
        <v>0</v>
      </c>
      <c r="O121" s="140">
        <f t="shared" si="44"/>
        <v>0</v>
      </c>
      <c r="P121" s="140">
        <f t="shared" si="44"/>
        <v>0</v>
      </c>
      <c r="Q121" s="140">
        <f t="shared" si="38"/>
        <v>0</v>
      </c>
      <c r="R121" s="140">
        <f t="shared" si="38"/>
        <v>0</v>
      </c>
      <c r="S121" s="140">
        <f t="shared" si="38"/>
        <v>0</v>
      </c>
      <c r="T121" s="140">
        <f t="shared" si="38"/>
        <v>0</v>
      </c>
      <c r="U121" s="140">
        <f t="shared" si="38"/>
        <v>0</v>
      </c>
      <c r="V121" s="140">
        <f t="shared" si="38"/>
        <v>0</v>
      </c>
      <c r="W121" s="140">
        <f t="shared" si="38"/>
        <v>0</v>
      </c>
      <c r="X121" s="140">
        <f t="shared" si="38"/>
        <v>0</v>
      </c>
      <c r="Y121" s="140">
        <f t="shared" si="38"/>
        <v>0</v>
      </c>
      <c r="Z121" s="140">
        <f t="shared" si="39"/>
        <v>0</v>
      </c>
      <c r="AA121" s="144"/>
      <c r="AB121" s="521">
        <f t="shared" si="40"/>
        <v>0</v>
      </c>
      <c r="AC121" s="522" t="str">
        <f>IF($B121="","",VLOOKUP($B121,社保费!$B$5:$Q$15,16,0))</f>
        <v/>
      </c>
      <c r="AD121" s="33">
        <f>福利费明细!S119</f>
        <v>0</v>
      </c>
      <c r="AE121" s="32"/>
      <c r="AF121" s="35"/>
      <c r="AG121" s="33">
        <f>福利费明细!AH119</f>
        <v>0</v>
      </c>
      <c r="AH121" s="36"/>
      <c r="AI121" s="37">
        <f t="shared" si="41"/>
        <v>0</v>
      </c>
      <c r="AJ121" s="36"/>
      <c r="AK121" s="37">
        <f t="shared" si="42"/>
        <v>0</v>
      </c>
      <c r="AL121" s="38"/>
      <c r="AM121" s="214">
        <f>福利费明细!AX119</f>
        <v>0</v>
      </c>
      <c r="AN121" s="224"/>
      <c r="AO121" s="214">
        <f>福利费明细!BL119</f>
        <v>0</v>
      </c>
      <c r="AP121" s="224"/>
      <c r="AQ121" s="214">
        <f>福利费明细!CC119</f>
        <v>0</v>
      </c>
      <c r="AR121" s="38"/>
      <c r="AS121" s="38"/>
      <c r="AT121" s="38"/>
      <c r="AU121" s="214">
        <f>福利费明细!CQ119</f>
        <v>0</v>
      </c>
      <c r="AV121" s="38"/>
      <c r="AW121" s="214">
        <f>福利费明细!DE119</f>
        <v>0</v>
      </c>
      <c r="AX121" s="38"/>
      <c r="AY121" s="38"/>
      <c r="AZ121" s="38"/>
      <c r="BA121" s="38"/>
      <c r="BB121" s="38"/>
      <c r="BC121" s="30">
        <f t="shared" si="35"/>
        <v>0</v>
      </c>
      <c r="BD121" s="30">
        <f t="shared" si="43"/>
        <v>0</v>
      </c>
      <c r="BE121" s="36">
        <f t="shared" si="36"/>
        <v>0</v>
      </c>
      <c r="BF121" s="36">
        <f t="shared" si="29"/>
        <v>0</v>
      </c>
      <c r="BG121" s="36">
        <f t="shared" si="30"/>
        <v>0</v>
      </c>
      <c r="BH121" s="33">
        <f t="shared" si="37"/>
        <v>0</v>
      </c>
      <c r="BI121" s="506"/>
      <c r="BJ121" s="39"/>
    </row>
    <row r="122" spans="1:62" ht="17.25" customHeight="1">
      <c r="A122" s="27" t="str">
        <f t="shared" si="31"/>
        <v/>
      </c>
      <c r="B122" s="41"/>
      <c r="C122" s="41"/>
      <c r="D122" s="41"/>
      <c r="E122" s="41"/>
      <c r="F122" s="41"/>
      <c r="G122" s="175"/>
      <c r="H122" s="40"/>
      <c r="I122" s="30">
        <f t="shared" si="32"/>
        <v>0</v>
      </c>
      <c r="J122" s="103">
        <f t="shared" si="33"/>
        <v>0</v>
      </c>
      <c r="K122" s="29"/>
      <c r="L122" s="132"/>
      <c r="M122" s="120"/>
      <c r="N122" s="140">
        <f t="shared" si="44"/>
        <v>0</v>
      </c>
      <c r="O122" s="140">
        <f t="shared" si="44"/>
        <v>0</v>
      </c>
      <c r="P122" s="140">
        <f t="shared" si="44"/>
        <v>0</v>
      </c>
      <c r="Q122" s="140">
        <f t="shared" si="38"/>
        <v>0</v>
      </c>
      <c r="R122" s="140">
        <f t="shared" si="38"/>
        <v>0</v>
      </c>
      <c r="S122" s="140">
        <f t="shared" si="38"/>
        <v>0</v>
      </c>
      <c r="T122" s="140">
        <f t="shared" si="38"/>
        <v>0</v>
      </c>
      <c r="U122" s="140">
        <f t="shared" si="38"/>
        <v>0</v>
      </c>
      <c r="V122" s="140">
        <f t="shared" si="38"/>
        <v>0</v>
      </c>
      <c r="W122" s="140">
        <f t="shared" si="38"/>
        <v>0</v>
      </c>
      <c r="X122" s="140">
        <f t="shared" si="38"/>
        <v>0</v>
      </c>
      <c r="Y122" s="140">
        <f t="shared" si="38"/>
        <v>0</v>
      </c>
      <c r="Z122" s="140">
        <f t="shared" si="39"/>
        <v>0</v>
      </c>
      <c r="AA122" s="144"/>
      <c r="AB122" s="521">
        <f t="shared" si="40"/>
        <v>0</v>
      </c>
      <c r="AC122" s="522" t="str">
        <f>IF($B122="","",VLOOKUP($B122,社保费!$B$5:$Q$15,16,0))</f>
        <v/>
      </c>
      <c r="AD122" s="33">
        <f>福利费明细!S120</f>
        <v>0</v>
      </c>
      <c r="AE122" s="32"/>
      <c r="AF122" s="35"/>
      <c r="AG122" s="33">
        <f>福利费明细!AH120</f>
        <v>0</v>
      </c>
      <c r="AH122" s="36"/>
      <c r="AI122" s="37">
        <f t="shared" si="41"/>
        <v>0</v>
      </c>
      <c r="AJ122" s="36"/>
      <c r="AK122" s="37">
        <f t="shared" si="42"/>
        <v>0</v>
      </c>
      <c r="AL122" s="38"/>
      <c r="AM122" s="214">
        <f>福利费明细!AX120</f>
        <v>0</v>
      </c>
      <c r="AN122" s="224"/>
      <c r="AO122" s="214">
        <f>福利费明细!BL120</f>
        <v>0</v>
      </c>
      <c r="AP122" s="224"/>
      <c r="AQ122" s="214">
        <f>福利费明细!CC120</f>
        <v>0</v>
      </c>
      <c r="AR122" s="38"/>
      <c r="AS122" s="38"/>
      <c r="AT122" s="38"/>
      <c r="AU122" s="214">
        <f>福利费明细!CQ120</f>
        <v>0</v>
      </c>
      <c r="AV122" s="38"/>
      <c r="AW122" s="214">
        <f>福利费明细!DE120</f>
        <v>0</v>
      </c>
      <c r="AX122" s="38"/>
      <c r="AY122" s="38"/>
      <c r="AZ122" s="38"/>
      <c r="BA122" s="38"/>
      <c r="BB122" s="38"/>
      <c r="BC122" s="30">
        <f t="shared" si="35"/>
        <v>0</v>
      </c>
      <c r="BD122" s="30">
        <f t="shared" si="43"/>
        <v>0</v>
      </c>
      <c r="BE122" s="36">
        <f t="shared" si="36"/>
        <v>0</v>
      </c>
      <c r="BF122" s="36">
        <f t="shared" si="29"/>
        <v>0</v>
      </c>
      <c r="BG122" s="36">
        <f t="shared" si="30"/>
        <v>0</v>
      </c>
      <c r="BH122" s="33">
        <f t="shared" si="37"/>
        <v>0</v>
      </c>
      <c r="BI122" s="506"/>
      <c r="BJ122" s="39"/>
    </row>
    <row r="123" spans="1:62" ht="17.25" customHeight="1">
      <c r="A123" s="27" t="str">
        <f t="shared" si="31"/>
        <v/>
      </c>
      <c r="B123" s="41"/>
      <c r="C123" s="41"/>
      <c r="D123" s="41"/>
      <c r="E123" s="41"/>
      <c r="F123" s="41"/>
      <c r="G123" s="175"/>
      <c r="H123" s="40"/>
      <c r="I123" s="30">
        <f t="shared" si="32"/>
        <v>0</v>
      </c>
      <c r="J123" s="103">
        <f t="shared" si="33"/>
        <v>0</v>
      </c>
      <c r="K123" s="29"/>
      <c r="L123" s="132"/>
      <c r="M123" s="120"/>
      <c r="N123" s="140">
        <f t="shared" si="44"/>
        <v>0</v>
      </c>
      <c r="O123" s="140">
        <f t="shared" si="44"/>
        <v>0</v>
      </c>
      <c r="P123" s="140">
        <f t="shared" si="44"/>
        <v>0</v>
      </c>
      <c r="Q123" s="140">
        <f t="shared" si="38"/>
        <v>0</v>
      </c>
      <c r="R123" s="140">
        <f t="shared" si="38"/>
        <v>0</v>
      </c>
      <c r="S123" s="140">
        <f t="shared" si="38"/>
        <v>0</v>
      </c>
      <c r="T123" s="140">
        <f t="shared" si="38"/>
        <v>0</v>
      </c>
      <c r="U123" s="140">
        <f t="shared" si="38"/>
        <v>0</v>
      </c>
      <c r="V123" s="140">
        <f t="shared" si="38"/>
        <v>0</v>
      </c>
      <c r="W123" s="140">
        <f t="shared" si="38"/>
        <v>0</v>
      </c>
      <c r="X123" s="140">
        <f t="shared" si="38"/>
        <v>0</v>
      </c>
      <c r="Y123" s="140">
        <f t="shared" si="38"/>
        <v>0</v>
      </c>
      <c r="Z123" s="140">
        <f t="shared" si="39"/>
        <v>0</v>
      </c>
      <c r="AA123" s="144"/>
      <c r="AB123" s="521">
        <f t="shared" si="40"/>
        <v>0</v>
      </c>
      <c r="AC123" s="522" t="str">
        <f>IF($B123="","",VLOOKUP($B123,社保费!$B$5:$Q$15,16,0))</f>
        <v/>
      </c>
      <c r="AD123" s="33">
        <f>福利费明细!S121</f>
        <v>0</v>
      </c>
      <c r="AE123" s="32"/>
      <c r="AF123" s="35"/>
      <c r="AG123" s="33">
        <f>福利费明细!AH121</f>
        <v>0</v>
      </c>
      <c r="AH123" s="36"/>
      <c r="AI123" s="37">
        <f t="shared" si="41"/>
        <v>0</v>
      </c>
      <c r="AJ123" s="36"/>
      <c r="AK123" s="37">
        <f t="shared" si="42"/>
        <v>0</v>
      </c>
      <c r="AL123" s="38"/>
      <c r="AM123" s="214">
        <f>福利费明细!AX121</f>
        <v>0</v>
      </c>
      <c r="AN123" s="224"/>
      <c r="AO123" s="214">
        <f>福利费明细!BL121</f>
        <v>0</v>
      </c>
      <c r="AP123" s="224"/>
      <c r="AQ123" s="214">
        <f>福利费明细!CC121</f>
        <v>0</v>
      </c>
      <c r="AR123" s="38"/>
      <c r="AS123" s="38"/>
      <c r="AT123" s="38"/>
      <c r="AU123" s="214">
        <f>福利费明细!CQ121</f>
        <v>0</v>
      </c>
      <c r="AV123" s="38"/>
      <c r="AW123" s="214">
        <f>福利费明细!DE121</f>
        <v>0</v>
      </c>
      <c r="AX123" s="38"/>
      <c r="AY123" s="38"/>
      <c r="AZ123" s="38"/>
      <c r="BA123" s="38"/>
      <c r="BB123" s="38"/>
      <c r="BC123" s="30">
        <f t="shared" si="35"/>
        <v>0</v>
      </c>
      <c r="BD123" s="30">
        <f t="shared" si="43"/>
        <v>0</v>
      </c>
      <c r="BE123" s="36">
        <f t="shared" si="36"/>
        <v>0</v>
      </c>
      <c r="BF123" s="36">
        <f t="shared" si="29"/>
        <v>0</v>
      </c>
      <c r="BG123" s="36">
        <f t="shared" si="30"/>
        <v>0</v>
      </c>
      <c r="BH123" s="33">
        <f t="shared" si="37"/>
        <v>0</v>
      </c>
      <c r="BI123" s="506"/>
      <c r="BJ123" s="39"/>
    </row>
    <row r="124" spans="1:62" ht="17.25" customHeight="1">
      <c r="A124" s="27" t="str">
        <f t="shared" si="31"/>
        <v/>
      </c>
      <c r="B124" s="41"/>
      <c r="C124" s="41"/>
      <c r="D124" s="41"/>
      <c r="E124" s="41"/>
      <c r="F124" s="41"/>
      <c r="G124" s="175"/>
      <c r="H124" s="40"/>
      <c r="I124" s="30">
        <f t="shared" si="32"/>
        <v>0</v>
      </c>
      <c r="J124" s="103">
        <f t="shared" si="33"/>
        <v>0</v>
      </c>
      <c r="K124" s="29"/>
      <c r="L124" s="132"/>
      <c r="M124" s="120"/>
      <c r="N124" s="140">
        <f t="shared" si="44"/>
        <v>0</v>
      </c>
      <c r="O124" s="140">
        <f t="shared" si="44"/>
        <v>0</v>
      </c>
      <c r="P124" s="140">
        <f t="shared" si="44"/>
        <v>0</v>
      </c>
      <c r="Q124" s="140">
        <f t="shared" si="38"/>
        <v>0</v>
      </c>
      <c r="R124" s="140">
        <f t="shared" si="38"/>
        <v>0</v>
      </c>
      <c r="S124" s="140">
        <f t="shared" si="38"/>
        <v>0</v>
      </c>
      <c r="T124" s="140">
        <f t="shared" si="38"/>
        <v>0</v>
      </c>
      <c r="U124" s="140">
        <f t="shared" si="38"/>
        <v>0</v>
      </c>
      <c r="V124" s="140">
        <f t="shared" si="38"/>
        <v>0</v>
      </c>
      <c r="W124" s="140">
        <f t="shared" si="38"/>
        <v>0</v>
      </c>
      <c r="X124" s="140">
        <f t="shared" si="38"/>
        <v>0</v>
      </c>
      <c r="Y124" s="140">
        <f t="shared" si="38"/>
        <v>0</v>
      </c>
      <c r="Z124" s="140">
        <f t="shared" si="39"/>
        <v>0</v>
      </c>
      <c r="AA124" s="144"/>
      <c r="AB124" s="521">
        <f t="shared" si="40"/>
        <v>0</v>
      </c>
      <c r="AC124" s="522" t="str">
        <f>IF($B124="","",VLOOKUP($B124,社保费!$B$5:$Q$15,16,0))</f>
        <v/>
      </c>
      <c r="AD124" s="33">
        <f>福利费明细!S122</f>
        <v>0</v>
      </c>
      <c r="AE124" s="32"/>
      <c r="AF124" s="35"/>
      <c r="AG124" s="33">
        <f>福利费明细!AH122</f>
        <v>0</v>
      </c>
      <c r="AH124" s="36"/>
      <c r="AI124" s="37">
        <f t="shared" si="41"/>
        <v>0</v>
      </c>
      <c r="AJ124" s="36"/>
      <c r="AK124" s="37">
        <f t="shared" si="42"/>
        <v>0</v>
      </c>
      <c r="AL124" s="38"/>
      <c r="AM124" s="214">
        <f>福利费明细!AX122</f>
        <v>0</v>
      </c>
      <c r="AN124" s="224"/>
      <c r="AO124" s="214">
        <f>福利费明细!BL122</f>
        <v>0</v>
      </c>
      <c r="AP124" s="224"/>
      <c r="AQ124" s="214">
        <f>福利费明细!CC122</f>
        <v>0</v>
      </c>
      <c r="AR124" s="38"/>
      <c r="AS124" s="38"/>
      <c r="AT124" s="38"/>
      <c r="AU124" s="214">
        <f>福利费明细!CQ122</f>
        <v>0</v>
      </c>
      <c r="AV124" s="38"/>
      <c r="AW124" s="214">
        <f>福利费明细!DE122</f>
        <v>0</v>
      </c>
      <c r="AX124" s="38"/>
      <c r="AY124" s="38"/>
      <c r="AZ124" s="38"/>
      <c r="BA124" s="38"/>
      <c r="BB124" s="38"/>
      <c r="BC124" s="30">
        <f t="shared" si="35"/>
        <v>0</v>
      </c>
      <c r="BD124" s="30">
        <f t="shared" si="43"/>
        <v>0</v>
      </c>
      <c r="BE124" s="36">
        <f t="shared" si="36"/>
        <v>0</v>
      </c>
      <c r="BF124" s="36">
        <f t="shared" si="29"/>
        <v>0</v>
      </c>
      <c r="BG124" s="36">
        <f t="shared" si="30"/>
        <v>0</v>
      </c>
      <c r="BH124" s="33">
        <f t="shared" si="37"/>
        <v>0</v>
      </c>
      <c r="BI124" s="506"/>
      <c r="BJ124" s="39"/>
    </row>
    <row r="125" spans="1:62" ht="17.25" customHeight="1">
      <c r="A125" s="27" t="str">
        <f t="shared" si="31"/>
        <v/>
      </c>
      <c r="B125" s="41"/>
      <c r="C125" s="41"/>
      <c r="D125" s="41"/>
      <c r="E125" s="41"/>
      <c r="F125" s="41"/>
      <c r="G125" s="175"/>
      <c r="H125" s="40"/>
      <c r="I125" s="30">
        <f t="shared" si="32"/>
        <v>0</v>
      </c>
      <c r="J125" s="103">
        <f t="shared" si="33"/>
        <v>0</v>
      </c>
      <c r="K125" s="29"/>
      <c r="L125" s="132"/>
      <c r="M125" s="120"/>
      <c r="N125" s="140">
        <f t="shared" si="44"/>
        <v>0</v>
      </c>
      <c r="O125" s="140">
        <f t="shared" si="44"/>
        <v>0</v>
      </c>
      <c r="P125" s="140">
        <f t="shared" si="44"/>
        <v>0</v>
      </c>
      <c r="Q125" s="140">
        <f t="shared" si="38"/>
        <v>0</v>
      </c>
      <c r="R125" s="140">
        <f t="shared" si="38"/>
        <v>0</v>
      </c>
      <c r="S125" s="140">
        <f t="shared" si="38"/>
        <v>0</v>
      </c>
      <c r="T125" s="140">
        <f t="shared" si="38"/>
        <v>0</v>
      </c>
      <c r="U125" s="140">
        <f t="shared" si="38"/>
        <v>0</v>
      </c>
      <c r="V125" s="140">
        <f t="shared" si="38"/>
        <v>0</v>
      </c>
      <c r="W125" s="140">
        <f t="shared" si="38"/>
        <v>0</v>
      </c>
      <c r="X125" s="140">
        <f t="shared" si="38"/>
        <v>0</v>
      </c>
      <c r="Y125" s="140">
        <f t="shared" si="38"/>
        <v>0</v>
      </c>
      <c r="Z125" s="140">
        <f t="shared" si="39"/>
        <v>0</v>
      </c>
      <c r="AA125" s="144"/>
      <c r="AB125" s="521">
        <f t="shared" si="40"/>
        <v>0</v>
      </c>
      <c r="AC125" s="522" t="str">
        <f>IF($B125="","",VLOOKUP($B125,社保费!$B$5:$Q$15,16,0))</f>
        <v/>
      </c>
      <c r="AD125" s="33">
        <f>福利费明细!S123</f>
        <v>0</v>
      </c>
      <c r="AE125" s="32"/>
      <c r="AF125" s="35"/>
      <c r="AG125" s="33">
        <f>福利费明细!AH123</f>
        <v>0</v>
      </c>
      <c r="AH125" s="36"/>
      <c r="AI125" s="37">
        <f t="shared" si="41"/>
        <v>0</v>
      </c>
      <c r="AJ125" s="36"/>
      <c r="AK125" s="37">
        <f t="shared" si="42"/>
        <v>0</v>
      </c>
      <c r="AL125" s="38"/>
      <c r="AM125" s="214">
        <f>福利费明细!AX123</f>
        <v>0</v>
      </c>
      <c r="AN125" s="224"/>
      <c r="AO125" s="214">
        <f>福利费明细!BL123</f>
        <v>0</v>
      </c>
      <c r="AP125" s="224"/>
      <c r="AQ125" s="214">
        <f>福利费明细!CC123</f>
        <v>0</v>
      </c>
      <c r="AR125" s="38"/>
      <c r="AS125" s="38"/>
      <c r="AT125" s="38"/>
      <c r="AU125" s="214">
        <f>福利费明细!CQ123</f>
        <v>0</v>
      </c>
      <c r="AV125" s="38"/>
      <c r="AW125" s="214">
        <f>福利费明细!DE123</f>
        <v>0</v>
      </c>
      <c r="AX125" s="38"/>
      <c r="AY125" s="38"/>
      <c r="AZ125" s="38"/>
      <c r="BA125" s="38"/>
      <c r="BB125" s="38"/>
      <c r="BC125" s="30">
        <f t="shared" si="35"/>
        <v>0</v>
      </c>
      <c r="BD125" s="30">
        <f t="shared" si="43"/>
        <v>0</v>
      </c>
      <c r="BE125" s="36">
        <f t="shared" si="36"/>
        <v>0</v>
      </c>
      <c r="BF125" s="36">
        <f t="shared" si="29"/>
        <v>0</v>
      </c>
      <c r="BG125" s="36">
        <f t="shared" si="30"/>
        <v>0</v>
      </c>
      <c r="BH125" s="33">
        <f t="shared" si="37"/>
        <v>0</v>
      </c>
      <c r="BI125" s="506"/>
      <c r="BJ125" s="39"/>
    </row>
    <row r="126" spans="1:62" ht="17.25" customHeight="1">
      <c r="A126" s="27" t="str">
        <f t="shared" si="31"/>
        <v/>
      </c>
      <c r="B126" s="41"/>
      <c r="C126" s="41"/>
      <c r="D126" s="41"/>
      <c r="E126" s="41"/>
      <c r="F126" s="41"/>
      <c r="G126" s="175"/>
      <c r="H126" s="40"/>
      <c r="I126" s="30">
        <f t="shared" si="32"/>
        <v>0</v>
      </c>
      <c r="J126" s="103">
        <f t="shared" si="33"/>
        <v>0</v>
      </c>
      <c r="K126" s="29"/>
      <c r="L126" s="132"/>
      <c r="M126" s="120"/>
      <c r="N126" s="140">
        <f t="shared" si="44"/>
        <v>0</v>
      </c>
      <c r="O126" s="140">
        <f t="shared" si="44"/>
        <v>0</v>
      </c>
      <c r="P126" s="140">
        <f t="shared" si="44"/>
        <v>0</v>
      </c>
      <c r="Q126" s="140">
        <f t="shared" si="38"/>
        <v>0</v>
      </c>
      <c r="R126" s="140">
        <f t="shared" si="38"/>
        <v>0</v>
      </c>
      <c r="S126" s="140">
        <f t="shared" si="38"/>
        <v>0</v>
      </c>
      <c r="T126" s="140">
        <f t="shared" si="38"/>
        <v>0</v>
      </c>
      <c r="U126" s="140">
        <f t="shared" si="38"/>
        <v>0</v>
      </c>
      <c r="V126" s="140">
        <f t="shared" si="38"/>
        <v>0</v>
      </c>
      <c r="W126" s="140">
        <f t="shared" si="38"/>
        <v>0</v>
      </c>
      <c r="X126" s="140">
        <f t="shared" si="38"/>
        <v>0</v>
      </c>
      <c r="Y126" s="140">
        <f t="shared" si="38"/>
        <v>0</v>
      </c>
      <c r="Z126" s="140">
        <f t="shared" si="39"/>
        <v>0</v>
      </c>
      <c r="AA126" s="144"/>
      <c r="AB126" s="521">
        <f t="shared" si="40"/>
        <v>0</v>
      </c>
      <c r="AC126" s="522" t="str">
        <f>IF($B126="","",VLOOKUP($B126,社保费!$B$5:$Q$15,16,0))</f>
        <v/>
      </c>
      <c r="AD126" s="33">
        <f>福利费明细!S124</f>
        <v>0</v>
      </c>
      <c r="AE126" s="32"/>
      <c r="AF126" s="35"/>
      <c r="AG126" s="33">
        <f>福利费明细!AH124</f>
        <v>0</v>
      </c>
      <c r="AH126" s="36"/>
      <c r="AI126" s="37">
        <f t="shared" si="41"/>
        <v>0</v>
      </c>
      <c r="AJ126" s="36"/>
      <c r="AK126" s="37">
        <f t="shared" si="42"/>
        <v>0</v>
      </c>
      <c r="AL126" s="38"/>
      <c r="AM126" s="214">
        <f>福利费明细!AX124</f>
        <v>0</v>
      </c>
      <c r="AN126" s="224"/>
      <c r="AO126" s="214">
        <f>福利费明细!BL124</f>
        <v>0</v>
      </c>
      <c r="AP126" s="224"/>
      <c r="AQ126" s="214">
        <f>福利费明细!CC124</f>
        <v>0</v>
      </c>
      <c r="AR126" s="38"/>
      <c r="AS126" s="38"/>
      <c r="AT126" s="38"/>
      <c r="AU126" s="214">
        <f>福利费明细!CQ124</f>
        <v>0</v>
      </c>
      <c r="AV126" s="38"/>
      <c r="AW126" s="214">
        <f>福利费明细!DE124</f>
        <v>0</v>
      </c>
      <c r="AX126" s="38"/>
      <c r="AY126" s="38"/>
      <c r="AZ126" s="38"/>
      <c r="BA126" s="38"/>
      <c r="BB126" s="38"/>
      <c r="BC126" s="30">
        <f t="shared" si="35"/>
        <v>0</v>
      </c>
      <c r="BD126" s="30">
        <f t="shared" si="43"/>
        <v>0</v>
      </c>
      <c r="BE126" s="36">
        <f t="shared" si="36"/>
        <v>0</v>
      </c>
      <c r="BF126" s="36">
        <f t="shared" si="29"/>
        <v>0</v>
      </c>
      <c r="BG126" s="36">
        <f t="shared" si="30"/>
        <v>0</v>
      </c>
      <c r="BH126" s="33">
        <f t="shared" si="37"/>
        <v>0</v>
      </c>
      <c r="BI126" s="506"/>
      <c r="BJ126" s="39"/>
    </row>
    <row r="127" spans="1:62" ht="17.25" customHeight="1">
      <c r="A127" s="27" t="str">
        <f t="shared" si="31"/>
        <v/>
      </c>
      <c r="B127" s="41"/>
      <c r="C127" s="41"/>
      <c r="D127" s="41"/>
      <c r="E127" s="41"/>
      <c r="F127" s="41"/>
      <c r="G127" s="175"/>
      <c r="H127" s="40"/>
      <c r="I127" s="30">
        <f t="shared" si="32"/>
        <v>0</v>
      </c>
      <c r="J127" s="103">
        <f t="shared" si="33"/>
        <v>0</v>
      </c>
      <c r="K127" s="29"/>
      <c r="L127" s="132"/>
      <c r="M127" s="120"/>
      <c r="N127" s="140">
        <f t="shared" si="44"/>
        <v>0</v>
      </c>
      <c r="O127" s="140">
        <f t="shared" si="44"/>
        <v>0</v>
      </c>
      <c r="P127" s="140">
        <f t="shared" si="44"/>
        <v>0</v>
      </c>
      <c r="Q127" s="140">
        <f t="shared" si="38"/>
        <v>0</v>
      </c>
      <c r="R127" s="140">
        <f t="shared" si="38"/>
        <v>0</v>
      </c>
      <c r="S127" s="140">
        <f t="shared" si="38"/>
        <v>0</v>
      </c>
      <c r="T127" s="140">
        <f t="shared" si="38"/>
        <v>0</v>
      </c>
      <c r="U127" s="140">
        <f t="shared" si="38"/>
        <v>0</v>
      </c>
      <c r="V127" s="140">
        <f t="shared" si="38"/>
        <v>0</v>
      </c>
      <c r="W127" s="140">
        <f t="shared" si="38"/>
        <v>0</v>
      </c>
      <c r="X127" s="140">
        <f t="shared" si="38"/>
        <v>0</v>
      </c>
      <c r="Y127" s="140">
        <f t="shared" si="38"/>
        <v>0</v>
      </c>
      <c r="Z127" s="140">
        <f t="shared" si="39"/>
        <v>0</v>
      </c>
      <c r="AA127" s="144"/>
      <c r="AB127" s="521">
        <f t="shared" si="40"/>
        <v>0</v>
      </c>
      <c r="AC127" s="522" t="str">
        <f>IF($B127="","",VLOOKUP($B127,社保费!$B$5:$Q$15,16,0))</f>
        <v/>
      </c>
      <c r="AD127" s="33">
        <f>福利费明细!S125</f>
        <v>0</v>
      </c>
      <c r="AE127" s="32"/>
      <c r="AF127" s="35"/>
      <c r="AG127" s="33">
        <f>福利费明细!AH125</f>
        <v>0</v>
      </c>
      <c r="AH127" s="36"/>
      <c r="AI127" s="37">
        <f t="shared" si="41"/>
        <v>0</v>
      </c>
      <c r="AJ127" s="36"/>
      <c r="AK127" s="37">
        <f t="shared" si="42"/>
        <v>0</v>
      </c>
      <c r="AL127" s="38"/>
      <c r="AM127" s="214">
        <f>福利费明细!AX125</f>
        <v>0</v>
      </c>
      <c r="AN127" s="224"/>
      <c r="AO127" s="214">
        <f>福利费明细!BL125</f>
        <v>0</v>
      </c>
      <c r="AP127" s="224"/>
      <c r="AQ127" s="214">
        <f>福利费明细!CC125</f>
        <v>0</v>
      </c>
      <c r="AR127" s="38"/>
      <c r="AS127" s="38"/>
      <c r="AT127" s="38"/>
      <c r="AU127" s="214">
        <f>福利费明细!CQ125</f>
        <v>0</v>
      </c>
      <c r="AV127" s="38"/>
      <c r="AW127" s="214">
        <f>福利费明细!DE125</f>
        <v>0</v>
      </c>
      <c r="AX127" s="38"/>
      <c r="AY127" s="38"/>
      <c r="AZ127" s="38"/>
      <c r="BA127" s="38"/>
      <c r="BB127" s="38"/>
      <c r="BC127" s="30">
        <f t="shared" si="35"/>
        <v>0</v>
      </c>
      <c r="BD127" s="30">
        <f t="shared" si="43"/>
        <v>0</v>
      </c>
      <c r="BE127" s="36">
        <f t="shared" si="36"/>
        <v>0</v>
      </c>
      <c r="BF127" s="36">
        <f t="shared" si="29"/>
        <v>0</v>
      </c>
      <c r="BG127" s="36">
        <f t="shared" si="30"/>
        <v>0</v>
      </c>
      <c r="BH127" s="33">
        <f t="shared" si="37"/>
        <v>0</v>
      </c>
      <c r="BI127" s="506"/>
      <c r="BJ127" s="39"/>
    </row>
    <row r="128" spans="1:62" ht="17.25" customHeight="1">
      <c r="A128" s="27" t="str">
        <f t="shared" si="31"/>
        <v/>
      </c>
      <c r="B128" s="41"/>
      <c r="C128" s="41"/>
      <c r="D128" s="41"/>
      <c r="E128" s="41"/>
      <c r="F128" s="41"/>
      <c r="G128" s="175"/>
      <c r="H128" s="40"/>
      <c r="I128" s="30">
        <f t="shared" si="32"/>
        <v>0</v>
      </c>
      <c r="J128" s="103">
        <f t="shared" si="33"/>
        <v>0</v>
      </c>
      <c r="K128" s="29"/>
      <c r="L128" s="132"/>
      <c r="M128" s="120"/>
      <c r="N128" s="140">
        <f t="shared" si="44"/>
        <v>0</v>
      </c>
      <c r="O128" s="140">
        <f t="shared" si="44"/>
        <v>0</v>
      </c>
      <c r="P128" s="140">
        <f t="shared" si="44"/>
        <v>0</v>
      </c>
      <c r="Q128" s="140">
        <f t="shared" si="38"/>
        <v>0</v>
      </c>
      <c r="R128" s="140">
        <f t="shared" si="38"/>
        <v>0</v>
      </c>
      <c r="S128" s="140">
        <f t="shared" si="38"/>
        <v>0</v>
      </c>
      <c r="T128" s="140">
        <f t="shared" si="38"/>
        <v>0</v>
      </c>
      <c r="U128" s="140">
        <f t="shared" si="38"/>
        <v>0</v>
      </c>
      <c r="V128" s="140">
        <f t="shared" si="38"/>
        <v>0</v>
      </c>
      <c r="W128" s="140">
        <f t="shared" si="38"/>
        <v>0</v>
      </c>
      <c r="X128" s="140">
        <f t="shared" si="38"/>
        <v>0</v>
      </c>
      <c r="Y128" s="140">
        <f t="shared" si="38"/>
        <v>0</v>
      </c>
      <c r="Z128" s="140">
        <f t="shared" si="39"/>
        <v>0</v>
      </c>
      <c r="AA128" s="144"/>
      <c r="AB128" s="521">
        <f t="shared" si="40"/>
        <v>0</v>
      </c>
      <c r="AC128" s="522" t="str">
        <f>IF($B128="","",VLOOKUP($B128,社保费!$B$5:$Q$15,16,0))</f>
        <v/>
      </c>
      <c r="AD128" s="33">
        <f>福利费明细!S126</f>
        <v>0</v>
      </c>
      <c r="AE128" s="32"/>
      <c r="AF128" s="35"/>
      <c r="AG128" s="33">
        <f>福利费明细!AH126</f>
        <v>0</v>
      </c>
      <c r="AH128" s="36"/>
      <c r="AI128" s="37">
        <f t="shared" si="41"/>
        <v>0</v>
      </c>
      <c r="AJ128" s="36"/>
      <c r="AK128" s="37">
        <f t="shared" si="42"/>
        <v>0</v>
      </c>
      <c r="AL128" s="38"/>
      <c r="AM128" s="214">
        <f>福利费明细!AX126</f>
        <v>0</v>
      </c>
      <c r="AN128" s="224"/>
      <c r="AO128" s="214">
        <f>福利费明细!BL126</f>
        <v>0</v>
      </c>
      <c r="AP128" s="224"/>
      <c r="AQ128" s="214">
        <f>福利费明细!CC126</f>
        <v>0</v>
      </c>
      <c r="AR128" s="38"/>
      <c r="AS128" s="38"/>
      <c r="AT128" s="38"/>
      <c r="AU128" s="214">
        <f>福利费明细!CQ126</f>
        <v>0</v>
      </c>
      <c r="AV128" s="38"/>
      <c r="AW128" s="214">
        <f>福利费明细!DE126</f>
        <v>0</v>
      </c>
      <c r="AX128" s="38"/>
      <c r="AY128" s="38"/>
      <c r="AZ128" s="38"/>
      <c r="BA128" s="38"/>
      <c r="BB128" s="38"/>
      <c r="BC128" s="30">
        <f t="shared" si="35"/>
        <v>0</v>
      </c>
      <c r="BD128" s="30">
        <f t="shared" si="43"/>
        <v>0</v>
      </c>
      <c r="BE128" s="36">
        <f t="shared" si="36"/>
        <v>0</v>
      </c>
      <c r="BF128" s="36">
        <f t="shared" si="29"/>
        <v>0</v>
      </c>
      <c r="BG128" s="36">
        <f t="shared" si="30"/>
        <v>0</v>
      </c>
      <c r="BH128" s="33">
        <f t="shared" si="37"/>
        <v>0</v>
      </c>
      <c r="BI128" s="506"/>
      <c r="BJ128" s="39"/>
    </row>
    <row r="129" spans="1:62" ht="17.25" customHeight="1">
      <c r="A129" s="27" t="str">
        <f t="shared" si="31"/>
        <v/>
      </c>
      <c r="B129" s="41"/>
      <c r="C129" s="41"/>
      <c r="D129" s="41"/>
      <c r="E129" s="41"/>
      <c r="F129" s="41"/>
      <c r="G129" s="175"/>
      <c r="H129" s="40"/>
      <c r="I129" s="30">
        <f t="shared" si="32"/>
        <v>0</v>
      </c>
      <c r="J129" s="103">
        <f t="shared" si="33"/>
        <v>0</v>
      </c>
      <c r="K129" s="29"/>
      <c r="L129" s="132"/>
      <c r="M129" s="120"/>
      <c r="N129" s="140">
        <f t="shared" si="44"/>
        <v>0</v>
      </c>
      <c r="O129" s="140">
        <f t="shared" si="44"/>
        <v>0</v>
      </c>
      <c r="P129" s="140">
        <f t="shared" si="44"/>
        <v>0</v>
      </c>
      <c r="Q129" s="140">
        <f t="shared" si="44"/>
        <v>0</v>
      </c>
      <c r="R129" s="140">
        <f t="shared" si="44"/>
        <v>0</v>
      </c>
      <c r="S129" s="140">
        <f t="shared" si="44"/>
        <v>0</v>
      </c>
      <c r="T129" s="140">
        <f t="shared" si="44"/>
        <v>0</v>
      </c>
      <c r="U129" s="140">
        <f t="shared" si="44"/>
        <v>0</v>
      </c>
      <c r="V129" s="140">
        <f t="shared" si="44"/>
        <v>0</v>
      </c>
      <c r="W129" s="140">
        <f t="shared" si="44"/>
        <v>0</v>
      </c>
      <c r="X129" s="140">
        <f t="shared" si="44"/>
        <v>0</v>
      </c>
      <c r="Y129" s="140">
        <f t="shared" si="44"/>
        <v>0</v>
      </c>
      <c r="Z129" s="140">
        <f t="shared" si="39"/>
        <v>0</v>
      </c>
      <c r="AA129" s="144"/>
      <c r="AB129" s="521">
        <f t="shared" si="40"/>
        <v>0</v>
      </c>
      <c r="AC129" s="522" t="str">
        <f>IF($B129="","",VLOOKUP($B129,社保费!$B$5:$Q$15,16,0))</f>
        <v/>
      </c>
      <c r="AD129" s="33">
        <f>福利费明细!S127</f>
        <v>0</v>
      </c>
      <c r="AE129" s="32"/>
      <c r="AF129" s="35"/>
      <c r="AG129" s="33">
        <f>福利费明细!AH127</f>
        <v>0</v>
      </c>
      <c r="AH129" s="36"/>
      <c r="AI129" s="37">
        <f t="shared" si="41"/>
        <v>0</v>
      </c>
      <c r="AJ129" s="36"/>
      <c r="AK129" s="37">
        <f t="shared" si="42"/>
        <v>0</v>
      </c>
      <c r="AL129" s="38"/>
      <c r="AM129" s="214">
        <f>福利费明细!AX127</f>
        <v>0</v>
      </c>
      <c r="AN129" s="224"/>
      <c r="AO129" s="214">
        <f>福利费明细!BL127</f>
        <v>0</v>
      </c>
      <c r="AP129" s="224"/>
      <c r="AQ129" s="214">
        <f>福利费明细!CC127</f>
        <v>0</v>
      </c>
      <c r="AR129" s="38"/>
      <c r="AS129" s="38"/>
      <c r="AT129" s="38"/>
      <c r="AU129" s="214">
        <f>福利费明细!CQ127</f>
        <v>0</v>
      </c>
      <c r="AV129" s="38"/>
      <c r="AW129" s="214">
        <f>福利费明细!DE127</f>
        <v>0</v>
      </c>
      <c r="AX129" s="38"/>
      <c r="AY129" s="38"/>
      <c r="AZ129" s="38"/>
      <c r="BA129" s="38"/>
      <c r="BB129" s="38"/>
      <c r="BC129" s="30">
        <f t="shared" si="35"/>
        <v>0</v>
      </c>
      <c r="BD129" s="30">
        <f t="shared" si="43"/>
        <v>0</v>
      </c>
      <c r="BE129" s="36">
        <f t="shared" si="36"/>
        <v>0</v>
      </c>
      <c r="BF129" s="36">
        <f t="shared" si="29"/>
        <v>0</v>
      </c>
      <c r="BG129" s="36">
        <f t="shared" si="30"/>
        <v>0</v>
      </c>
      <c r="BH129" s="33">
        <f t="shared" si="37"/>
        <v>0</v>
      </c>
      <c r="BI129" s="506"/>
      <c r="BJ129" s="39"/>
    </row>
    <row r="130" spans="1:62" ht="17.25" customHeight="1">
      <c r="A130" s="27" t="str">
        <f t="shared" si="31"/>
        <v/>
      </c>
      <c r="B130" s="41"/>
      <c r="C130" s="41"/>
      <c r="D130" s="41"/>
      <c r="E130" s="41"/>
      <c r="F130" s="41"/>
      <c r="G130" s="175"/>
      <c r="H130" s="40"/>
      <c r="I130" s="30">
        <f t="shared" si="32"/>
        <v>0</v>
      </c>
      <c r="J130" s="103">
        <f t="shared" si="33"/>
        <v>0</v>
      </c>
      <c r="K130" s="29"/>
      <c r="L130" s="132"/>
      <c r="M130" s="120"/>
      <c r="N130" s="140">
        <f t="shared" si="44"/>
        <v>0</v>
      </c>
      <c r="O130" s="140">
        <f t="shared" si="44"/>
        <v>0</v>
      </c>
      <c r="P130" s="140">
        <f t="shared" si="44"/>
        <v>0</v>
      </c>
      <c r="Q130" s="140">
        <f t="shared" si="44"/>
        <v>0</v>
      </c>
      <c r="R130" s="140">
        <f t="shared" si="44"/>
        <v>0</v>
      </c>
      <c r="S130" s="140">
        <f t="shared" si="44"/>
        <v>0</v>
      </c>
      <c r="T130" s="140">
        <f t="shared" si="44"/>
        <v>0</v>
      </c>
      <c r="U130" s="140">
        <f t="shared" si="44"/>
        <v>0</v>
      </c>
      <c r="V130" s="140">
        <f t="shared" si="44"/>
        <v>0</v>
      </c>
      <c r="W130" s="140">
        <f t="shared" si="44"/>
        <v>0</v>
      </c>
      <c r="X130" s="140">
        <f t="shared" si="44"/>
        <v>0</v>
      </c>
      <c r="Y130" s="140">
        <f t="shared" si="44"/>
        <v>0</v>
      </c>
      <c r="Z130" s="140">
        <f t="shared" si="39"/>
        <v>0</v>
      </c>
      <c r="AA130" s="144"/>
      <c r="AB130" s="521">
        <f t="shared" si="40"/>
        <v>0</v>
      </c>
      <c r="AC130" s="522" t="str">
        <f>IF($B130="","",VLOOKUP($B130,社保费!$B$5:$Q$15,16,0))</f>
        <v/>
      </c>
      <c r="AD130" s="33">
        <f>福利费明细!S128</f>
        <v>0</v>
      </c>
      <c r="AE130" s="32"/>
      <c r="AF130" s="35"/>
      <c r="AG130" s="33">
        <f>福利费明细!AH128</f>
        <v>0</v>
      </c>
      <c r="AH130" s="36"/>
      <c r="AI130" s="37">
        <f t="shared" si="41"/>
        <v>0</v>
      </c>
      <c r="AJ130" s="36"/>
      <c r="AK130" s="37">
        <f t="shared" si="42"/>
        <v>0</v>
      </c>
      <c r="AL130" s="38"/>
      <c r="AM130" s="214">
        <f>福利费明细!AX128</f>
        <v>0</v>
      </c>
      <c r="AN130" s="224"/>
      <c r="AO130" s="214">
        <f>福利费明细!BL128</f>
        <v>0</v>
      </c>
      <c r="AP130" s="224"/>
      <c r="AQ130" s="214">
        <f>福利费明细!CC128</f>
        <v>0</v>
      </c>
      <c r="AR130" s="38"/>
      <c r="AS130" s="38"/>
      <c r="AT130" s="38"/>
      <c r="AU130" s="214">
        <f>福利费明细!CQ128</f>
        <v>0</v>
      </c>
      <c r="AV130" s="38"/>
      <c r="AW130" s="214">
        <f>福利费明细!DE128</f>
        <v>0</v>
      </c>
      <c r="AX130" s="38"/>
      <c r="AY130" s="38"/>
      <c r="AZ130" s="38"/>
      <c r="BA130" s="38"/>
      <c r="BB130" s="38"/>
      <c r="BC130" s="30">
        <f t="shared" si="35"/>
        <v>0</v>
      </c>
      <c r="BD130" s="30">
        <f t="shared" si="43"/>
        <v>0</v>
      </c>
      <c r="BE130" s="36">
        <f t="shared" si="36"/>
        <v>0</v>
      </c>
      <c r="BF130" s="36">
        <f t="shared" si="29"/>
        <v>0</v>
      </c>
      <c r="BG130" s="36">
        <f t="shared" si="30"/>
        <v>0</v>
      </c>
      <c r="BH130" s="33">
        <f t="shared" si="37"/>
        <v>0</v>
      </c>
      <c r="BI130" s="506"/>
      <c r="BJ130" s="39"/>
    </row>
    <row r="131" spans="1:62" ht="17.25" customHeight="1">
      <c r="A131" s="27" t="str">
        <f t="shared" si="31"/>
        <v/>
      </c>
      <c r="B131" s="41"/>
      <c r="C131" s="41"/>
      <c r="D131" s="41"/>
      <c r="E131" s="41"/>
      <c r="F131" s="41"/>
      <c r="G131" s="175"/>
      <c r="H131" s="40"/>
      <c r="I131" s="30">
        <f t="shared" si="32"/>
        <v>0</v>
      </c>
      <c r="J131" s="103">
        <f t="shared" si="33"/>
        <v>0</v>
      </c>
      <c r="K131" s="29"/>
      <c r="L131" s="132"/>
      <c r="M131" s="120"/>
      <c r="N131" s="140">
        <f t="shared" si="44"/>
        <v>0</v>
      </c>
      <c r="O131" s="140">
        <f t="shared" si="44"/>
        <v>0</v>
      </c>
      <c r="P131" s="140">
        <f t="shared" si="44"/>
        <v>0</v>
      </c>
      <c r="Q131" s="140">
        <f t="shared" si="44"/>
        <v>0</v>
      </c>
      <c r="R131" s="140">
        <f t="shared" si="44"/>
        <v>0</v>
      </c>
      <c r="S131" s="140">
        <f t="shared" si="44"/>
        <v>0</v>
      </c>
      <c r="T131" s="140">
        <f t="shared" si="44"/>
        <v>0</v>
      </c>
      <c r="U131" s="140">
        <f t="shared" si="44"/>
        <v>0</v>
      </c>
      <c r="V131" s="140">
        <f t="shared" si="44"/>
        <v>0</v>
      </c>
      <c r="W131" s="140">
        <f t="shared" si="44"/>
        <v>0</v>
      </c>
      <c r="X131" s="140">
        <f t="shared" si="44"/>
        <v>0</v>
      </c>
      <c r="Y131" s="140">
        <f t="shared" si="44"/>
        <v>0</v>
      </c>
      <c r="Z131" s="140">
        <f t="shared" si="39"/>
        <v>0</v>
      </c>
      <c r="AA131" s="144"/>
      <c r="AB131" s="521">
        <f t="shared" si="40"/>
        <v>0</v>
      </c>
      <c r="AC131" s="522" t="str">
        <f>IF($B131="","",VLOOKUP($B131,社保费!$B$5:$Q$15,16,0))</f>
        <v/>
      </c>
      <c r="AD131" s="33">
        <f>福利费明细!S129</f>
        <v>0</v>
      </c>
      <c r="AE131" s="32"/>
      <c r="AF131" s="35"/>
      <c r="AG131" s="33">
        <f>福利费明细!AH129</f>
        <v>0</v>
      </c>
      <c r="AH131" s="36"/>
      <c r="AI131" s="37">
        <f t="shared" si="41"/>
        <v>0</v>
      </c>
      <c r="AJ131" s="36"/>
      <c r="AK131" s="37">
        <f t="shared" si="42"/>
        <v>0</v>
      </c>
      <c r="AL131" s="38"/>
      <c r="AM131" s="214">
        <f>福利费明细!AX129</f>
        <v>0</v>
      </c>
      <c r="AN131" s="224"/>
      <c r="AO131" s="214">
        <f>福利费明细!BL129</f>
        <v>0</v>
      </c>
      <c r="AP131" s="224"/>
      <c r="AQ131" s="214">
        <f>福利费明细!CC129</f>
        <v>0</v>
      </c>
      <c r="AR131" s="38"/>
      <c r="AS131" s="38"/>
      <c r="AT131" s="38"/>
      <c r="AU131" s="214">
        <f>福利费明细!CQ129</f>
        <v>0</v>
      </c>
      <c r="AV131" s="38"/>
      <c r="AW131" s="214">
        <f>福利费明细!DE129</f>
        <v>0</v>
      </c>
      <c r="AX131" s="38"/>
      <c r="AY131" s="38"/>
      <c r="AZ131" s="38"/>
      <c r="BA131" s="38"/>
      <c r="BB131" s="38"/>
      <c r="BC131" s="30">
        <f t="shared" si="35"/>
        <v>0</v>
      </c>
      <c r="BD131" s="30">
        <f t="shared" si="43"/>
        <v>0</v>
      </c>
      <c r="BE131" s="36">
        <f t="shared" si="36"/>
        <v>0</v>
      </c>
      <c r="BF131" s="36">
        <f t="shared" si="29"/>
        <v>0</v>
      </c>
      <c r="BG131" s="36">
        <f t="shared" si="30"/>
        <v>0</v>
      </c>
      <c r="BH131" s="33">
        <f t="shared" si="37"/>
        <v>0</v>
      </c>
      <c r="BI131" s="506"/>
      <c r="BJ131" s="39"/>
    </row>
    <row r="132" spans="1:62" ht="17.25" customHeight="1">
      <c r="A132" s="27" t="str">
        <f t="shared" si="31"/>
        <v/>
      </c>
      <c r="B132" s="41"/>
      <c r="C132" s="41"/>
      <c r="D132" s="41"/>
      <c r="E132" s="41"/>
      <c r="F132" s="41"/>
      <c r="G132" s="175"/>
      <c r="H132" s="40"/>
      <c r="I132" s="30">
        <f t="shared" si="32"/>
        <v>0</v>
      </c>
      <c r="J132" s="103">
        <f t="shared" si="33"/>
        <v>0</v>
      </c>
      <c r="K132" s="29"/>
      <c r="L132" s="132"/>
      <c r="M132" s="120"/>
      <c r="N132" s="140">
        <f t="shared" si="44"/>
        <v>0</v>
      </c>
      <c r="O132" s="140">
        <f t="shared" si="44"/>
        <v>0</v>
      </c>
      <c r="P132" s="140">
        <f t="shared" si="44"/>
        <v>0</v>
      </c>
      <c r="Q132" s="140">
        <f t="shared" si="44"/>
        <v>0</v>
      </c>
      <c r="R132" s="140">
        <f t="shared" si="44"/>
        <v>0</v>
      </c>
      <c r="S132" s="140">
        <f t="shared" si="44"/>
        <v>0</v>
      </c>
      <c r="T132" s="140">
        <f t="shared" si="44"/>
        <v>0</v>
      </c>
      <c r="U132" s="140">
        <f t="shared" si="44"/>
        <v>0</v>
      </c>
      <c r="V132" s="140">
        <f t="shared" si="44"/>
        <v>0</v>
      </c>
      <c r="W132" s="140">
        <f t="shared" si="44"/>
        <v>0</v>
      </c>
      <c r="X132" s="140">
        <f t="shared" si="44"/>
        <v>0</v>
      </c>
      <c r="Y132" s="140">
        <f t="shared" si="44"/>
        <v>0</v>
      </c>
      <c r="Z132" s="140">
        <f t="shared" si="39"/>
        <v>0</v>
      </c>
      <c r="AA132" s="144"/>
      <c r="AB132" s="521">
        <f t="shared" si="40"/>
        <v>0</v>
      </c>
      <c r="AC132" s="522" t="str">
        <f>IF($B132="","",VLOOKUP($B132,社保费!$B$5:$Q$15,16,0))</f>
        <v/>
      </c>
      <c r="AD132" s="33">
        <f>福利费明细!S130</f>
        <v>0</v>
      </c>
      <c r="AE132" s="32"/>
      <c r="AF132" s="35"/>
      <c r="AG132" s="33">
        <f>福利费明细!AH130</f>
        <v>0</v>
      </c>
      <c r="AH132" s="36"/>
      <c r="AI132" s="37">
        <f t="shared" si="41"/>
        <v>0</v>
      </c>
      <c r="AJ132" s="36"/>
      <c r="AK132" s="37">
        <f t="shared" si="42"/>
        <v>0</v>
      </c>
      <c r="AL132" s="38"/>
      <c r="AM132" s="214">
        <f>福利费明细!AX130</f>
        <v>0</v>
      </c>
      <c r="AN132" s="224"/>
      <c r="AO132" s="214">
        <f>福利费明细!BL130</f>
        <v>0</v>
      </c>
      <c r="AP132" s="224"/>
      <c r="AQ132" s="214">
        <f>福利费明细!CC130</f>
        <v>0</v>
      </c>
      <c r="AR132" s="38"/>
      <c r="AS132" s="38"/>
      <c r="AT132" s="38"/>
      <c r="AU132" s="214">
        <f>福利费明细!CQ130</f>
        <v>0</v>
      </c>
      <c r="AV132" s="38"/>
      <c r="AW132" s="214">
        <f>福利费明细!DE130</f>
        <v>0</v>
      </c>
      <c r="AX132" s="38"/>
      <c r="AY132" s="38"/>
      <c r="AZ132" s="38"/>
      <c r="BA132" s="38"/>
      <c r="BB132" s="38"/>
      <c r="BC132" s="30">
        <f t="shared" si="35"/>
        <v>0</v>
      </c>
      <c r="BD132" s="30">
        <f t="shared" si="43"/>
        <v>0</v>
      </c>
      <c r="BE132" s="36">
        <f t="shared" si="36"/>
        <v>0</v>
      </c>
      <c r="BF132" s="36">
        <f t="shared" si="29"/>
        <v>0</v>
      </c>
      <c r="BG132" s="36">
        <f t="shared" si="30"/>
        <v>0</v>
      </c>
      <c r="BH132" s="33">
        <f t="shared" si="37"/>
        <v>0</v>
      </c>
      <c r="BI132" s="506"/>
      <c r="BJ132" s="39"/>
    </row>
    <row r="133" spans="1:62" ht="17.25" customHeight="1">
      <c r="A133" s="27" t="str">
        <f t="shared" si="31"/>
        <v/>
      </c>
      <c r="B133" s="41"/>
      <c r="C133" s="41"/>
      <c r="D133" s="41"/>
      <c r="E133" s="41"/>
      <c r="F133" s="41"/>
      <c r="G133" s="175"/>
      <c r="H133" s="40"/>
      <c r="I133" s="30">
        <f t="shared" si="32"/>
        <v>0</v>
      </c>
      <c r="J133" s="103">
        <f t="shared" si="33"/>
        <v>0</v>
      </c>
      <c r="K133" s="29"/>
      <c r="L133" s="132"/>
      <c r="M133" s="120"/>
      <c r="N133" s="140">
        <f t="shared" si="44"/>
        <v>0</v>
      </c>
      <c r="O133" s="140">
        <f t="shared" si="44"/>
        <v>0</v>
      </c>
      <c r="P133" s="140">
        <f t="shared" si="44"/>
        <v>0</v>
      </c>
      <c r="Q133" s="140">
        <f t="shared" si="44"/>
        <v>0</v>
      </c>
      <c r="R133" s="140">
        <f t="shared" si="44"/>
        <v>0</v>
      </c>
      <c r="S133" s="140">
        <f t="shared" si="44"/>
        <v>0</v>
      </c>
      <c r="T133" s="140">
        <f t="shared" si="44"/>
        <v>0</v>
      </c>
      <c r="U133" s="140">
        <f t="shared" si="44"/>
        <v>0</v>
      </c>
      <c r="V133" s="140">
        <f t="shared" si="44"/>
        <v>0</v>
      </c>
      <c r="W133" s="140">
        <f t="shared" si="44"/>
        <v>0</v>
      </c>
      <c r="X133" s="140">
        <f t="shared" si="44"/>
        <v>0</v>
      </c>
      <c r="Y133" s="140">
        <f t="shared" si="44"/>
        <v>0</v>
      </c>
      <c r="Z133" s="140">
        <f t="shared" si="39"/>
        <v>0</v>
      </c>
      <c r="AA133" s="144"/>
      <c r="AB133" s="521">
        <f t="shared" si="40"/>
        <v>0</v>
      </c>
      <c r="AC133" s="522" t="str">
        <f>IF($B133="","",VLOOKUP($B133,社保费!$B$5:$Q$15,16,0))</f>
        <v/>
      </c>
      <c r="AD133" s="33">
        <f>福利费明细!S131</f>
        <v>0</v>
      </c>
      <c r="AE133" s="32"/>
      <c r="AF133" s="35"/>
      <c r="AG133" s="33">
        <f>福利费明细!AH131</f>
        <v>0</v>
      </c>
      <c r="AH133" s="36"/>
      <c r="AI133" s="37">
        <f t="shared" si="41"/>
        <v>0</v>
      </c>
      <c r="AJ133" s="36"/>
      <c r="AK133" s="37">
        <f t="shared" si="42"/>
        <v>0</v>
      </c>
      <c r="AL133" s="38"/>
      <c r="AM133" s="214">
        <f>福利费明细!AX131</f>
        <v>0</v>
      </c>
      <c r="AN133" s="224"/>
      <c r="AO133" s="214">
        <f>福利费明细!BL131</f>
        <v>0</v>
      </c>
      <c r="AP133" s="224"/>
      <c r="AQ133" s="214">
        <f>福利费明细!CC131</f>
        <v>0</v>
      </c>
      <c r="AR133" s="38"/>
      <c r="AS133" s="38"/>
      <c r="AT133" s="38"/>
      <c r="AU133" s="214">
        <f>福利费明细!CQ131</f>
        <v>0</v>
      </c>
      <c r="AV133" s="38"/>
      <c r="AW133" s="214">
        <f>福利费明细!DE131</f>
        <v>0</v>
      </c>
      <c r="AX133" s="38"/>
      <c r="AY133" s="38"/>
      <c r="AZ133" s="38"/>
      <c r="BA133" s="38"/>
      <c r="BB133" s="38"/>
      <c r="BC133" s="30">
        <f t="shared" si="35"/>
        <v>0</v>
      </c>
      <c r="BD133" s="30">
        <f t="shared" si="43"/>
        <v>0</v>
      </c>
      <c r="BE133" s="36">
        <f t="shared" si="36"/>
        <v>0</v>
      </c>
      <c r="BF133" s="36">
        <f t="shared" si="29"/>
        <v>0</v>
      </c>
      <c r="BG133" s="36">
        <f t="shared" si="30"/>
        <v>0</v>
      </c>
      <c r="BH133" s="33">
        <f t="shared" si="37"/>
        <v>0</v>
      </c>
      <c r="BI133" s="506"/>
      <c r="BJ133" s="39"/>
    </row>
    <row r="134" spans="1:62" ht="17.25" customHeight="1">
      <c r="A134" s="27" t="str">
        <f t="shared" si="31"/>
        <v/>
      </c>
      <c r="B134" s="41"/>
      <c r="C134" s="41"/>
      <c r="D134" s="41"/>
      <c r="E134" s="41"/>
      <c r="F134" s="41"/>
      <c r="G134" s="175"/>
      <c r="H134" s="40"/>
      <c r="I134" s="30">
        <f t="shared" si="32"/>
        <v>0</v>
      </c>
      <c r="J134" s="103">
        <f t="shared" si="33"/>
        <v>0</v>
      </c>
      <c r="K134" s="29"/>
      <c r="L134" s="132"/>
      <c r="M134" s="120"/>
      <c r="N134" s="140">
        <f t="shared" si="44"/>
        <v>0</v>
      </c>
      <c r="O134" s="140">
        <f t="shared" si="44"/>
        <v>0</v>
      </c>
      <c r="P134" s="140">
        <f t="shared" si="44"/>
        <v>0</v>
      </c>
      <c r="Q134" s="140">
        <f t="shared" si="44"/>
        <v>0</v>
      </c>
      <c r="R134" s="140">
        <f t="shared" si="44"/>
        <v>0</v>
      </c>
      <c r="S134" s="140">
        <f t="shared" si="44"/>
        <v>0</v>
      </c>
      <c r="T134" s="140">
        <f t="shared" si="44"/>
        <v>0</v>
      </c>
      <c r="U134" s="140">
        <f t="shared" si="44"/>
        <v>0</v>
      </c>
      <c r="V134" s="140">
        <f t="shared" si="44"/>
        <v>0</v>
      </c>
      <c r="W134" s="140">
        <f t="shared" si="44"/>
        <v>0</v>
      </c>
      <c r="X134" s="140">
        <f t="shared" si="44"/>
        <v>0</v>
      </c>
      <c r="Y134" s="140">
        <f t="shared" si="44"/>
        <v>0</v>
      </c>
      <c r="Z134" s="140">
        <f t="shared" si="39"/>
        <v>0</v>
      </c>
      <c r="AA134" s="144"/>
      <c r="AB134" s="521">
        <f t="shared" si="40"/>
        <v>0</v>
      </c>
      <c r="AC134" s="522" t="str">
        <f>IF($B134="","",VLOOKUP($B134,社保费!$B$5:$Q$15,16,0))</f>
        <v/>
      </c>
      <c r="AD134" s="33">
        <f>福利费明细!S132</f>
        <v>0</v>
      </c>
      <c r="AE134" s="32"/>
      <c r="AF134" s="35"/>
      <c r="AG134" s="33">
        <f>福利费明细!AH132</f>
        <v>0</v>
      </c>
      <c r="AH134" s="36"/>
      <c r="AI134" s="37">
        <f t="shared" si="41"/>
        <v>0</v>
      </c>
      <c r="AJ134" s="36"/>
      <c r="AK134" s="37">
        <f t="shared" si="42"/>
        <v>0</v>
      </c>
      <c r="AL134" s="38"/>
      <c r="AM134" s="214">
        <f>福利费明细!AX132</f>
        <v>0</v>
      </c>
      <c r="AN134" s="224"/>
      <c r="AO134" s="214">
        <f>福利费明细!BL132</f>
        <v>0</v>
      </c>
      <c r="AP134" s="224"/>
      <c r="AQ134" s="214">
        <f>福利费明细!CC132</f>
        <v>0</v>
      </c>
      <c r="AR134" s="38"/>
      <c r="AS134" s="38"/>
      <c r="AT134" s="38"/>
      <c r="AU134" s="214">
        <f>福利费明细!CQ132</f>
        <v>0</v>
      </c>
      <c r="AV134" s="38"/>
      <c r="AW134" s="214">
        <f>福利费明细!DE132</f>
        <v>0</v>
      </c>
      <c r="AX134" s="38"/>
      <c r="AY134" s="38"/>
      <c r="AZ134" s="38"/>
      <c r="BA134" s="38"/>
      <c r="BB134" s="38"/>
      <c r="BC134" s="30">
        <f t="shared" si="35"/>
        <v>0</v>
      </c>
      <c r="BD134" s="30">
        <f t="shared" si="43"/>
        <v>0</v>
      </c>
      <c r="BE134" s="36">
        <f t="shared" si="36"/>
        <v>0</v>
      </c>
      <c r="BF134" s="36">
        <f t="shared" si="29"/>
        <v>0</v>
      </c>
      <c r="BG134" s="36">
        <f t="shared" si="30"/>
        <v>0</v>
      </c>
      <c r="BH134" s="33">
        <f t="shared" si="37"/>
        <v>0</v>
      </c>
      <c r="BI134" s="506"/>
      <c r="BJ134" s="39"/>
    </row>
    <row r="135" spans="1:62" ht="17.25" customHeight="1">
      <c r="A135" s="27" t="str">
        <f t="shared" si="31"/>
        <v/>
      </c>
      <c r="B135" s="41"/>
      <c r="C135" s="41"/>
      <c r="D135" s="41"/>
      <c r="E135" s="41"/>
      <c r="F135" s="41"/>
      <c r="G135" s="175"/>
      <c r="H135" s="40"/>
      <c r="I135" s="30">
        <f t="shared" si="32"/>
        <v>0</v>
      </c>
      <c r="J135" s="103">
        <f t="shared" si="33"/>
        <v>0</v>
      </c>
      <c r="K135" s="29"/>
      <c r="L135" s="132"/>
      <c r="M135" s="120"/>
      <c r="N135" s="140">
        <f t="shared" si="44"/>
        <v>0</v>
      </c>
      <c r="O135" s="140">
        <f t="shared" si="44"/>
        <v>0</v>
      </c>
      <c r="P135" s="140">
        <f t="shared" si="44"/>
        <v>0</v>
      </c>
      <c r="Q135" s="140">
        <f t="shared" si="44"/>
        <v>0</v>
      </c>
      <c r="R135" s="140">
        <f t="shared" si="44"/>
        <v>0</v>
      </c>
      <c r="S135" s="140">
        <f t="shared" si="44"/>
        <v>0</v>
      </c>
      <c r="T135" s="140">
        <f t="shared" si="44"/>
        <v>0</v>
      </c>
      <c r="U135" s="140">
        <f t="shared" si="44"/>
        <v>0</v>
      </c>
      <c r="V135" s="140">
        <f t="shared" si="44"/>
        <v>0</v>
      </c>
      <c r="W135" s="140">
        <f t="shared" si="44"/>
        <v>0</v>
      </c>
      <c r="X135" s="140">
        <f t="shared" si="44"/>
        <v>0</v>
      </c>
      <c r="Y135" s="140">
        <f t="shared" si="44"/>
        <v>0</v>
      </c>
      <c r="Z135" s="140">
        <f t="shared" ref="Z135:Z206" si="45">SUM(N135:Y135)</f>
        <v>0</v>
      </c>
      <c r="AA135" s="144"/>
      <c r="AB135" s="521">
        <f t="shared" ref="AB135:AB166" si="46">H135</f>
        <v>0</v>
      </c>
      <c r="AC135" s="522" t="str">
        <f>IF($B135="","",VLOOKUP($B135,社保费!$B$5:$Q$15,16,0))</f>
        <v/>
      </c>
      <c r="AD135" s="33">
        <f>福利费明细!S133</f>
        <v>0</v>
      </c>
      <c r="AE135" s="32"/>
      <c r="AF135" s="35"/>
      <c r="AG135" s="33">
        <f>福利费明细!AH133</f>
        <v>0</v>
      </c>
      <c r="AH135" s="36"/>
      <c r="AI135" s="37">
        <f t="shared" ref="AI135:AI206" si="47">IF(ISNUMBER(AH135/AA135),AH135/AA135,0)</f>
        <v>0</v>
      </c>
      <c r="AJ135" s="36"/>
      <c r="AK135" s="37">
        <f t="shared" ref="AK135:AK206" si="48">IF(ISNUMBER(AJ135/AA135),AJ135/AA135,0)</f>
        <v>0</v>
      </c>
      <c r="AL135" s="38"/>
      <c r="AM135" s="214">
        <f>福利费明细!AX133</f>
        <v>0</v>
      </c>
      <c r="AN135" s="224"/>
      <c r="AO135" s="214">
        <f>福利费明细!BL133</f>
        <v>0</v>
      </c>
      <c r="AP135" s="224"/>
      <c r="AQ135" s="214">
        <f>福利费明细!CC133</f>
        <v>0</v>
      </c>
      <c r="AR135" s="38"/>
      <c r="AS135" s="38"/>
      <c r="AT135" s="38"/>
      <c r="AU135" s="214">
        <f>福利费明细!CQ133</f>
        <v>0</v>
      </c>
      <c r="AV135" s="38"/>
      <c r="AW135" s="214">
        <f>福利费明细!DE133</f>
        <v>0</v>
      </c>
      <c r="AX135" s="38"/>
      <c r="AY135" s="38"/>
      <c r="AZ135" s="38"/>
      <c r="BA135" s="38"/>
      <c r="BB135" s="38"/>
      <c r="BC135" s="30">
        <f t="shared" si="35"/>
        <v>0</v>
      </c>
      <c r="BD135" s="30">
        <f t="shared" ref="BD135:BD206" si="49">SUM(Z135,AA135,AD135,AG135,AH135,BC135)</f>
        <v>0</v>
      </c>
      <c r="BE135" s="36">
        <f t="shared" si="36"/>
        <v>0</v>
      </c>
      <c r="BF135" s="36">
        <f t="shared" ref="BF135:BF198" si="50">IF(C135="营销管理部",BD135,0)</f>
        <v>0</v>
      </c>
      <c r="BG135" s="36">
        <f t="shared" ref="BG135:BG198" si="51">IF(D135="是",BD135,0)</f>
        <v>0</v>
      </c>
      <c r="BH135" s="33">
        <f t="shared" si="37"/>
        <v>0</v>
      </c>
      <c r="BI135" s="506"/>
      <c r="BJ135" s="39"/>
    </row>
    <row r="136" spans="1:62" ht="17.25" customHeight="1">
      <c r="A136" s="27" t="str">
        <f t="shared" ref="A136:A206" si="52">IF(B136="","",ROW()-6)</f>
        <v/>
      </c>
      <c r="B136" s="41"/>
      <c r="C136" s="41"/>
      <c r="D136" s="41"/>
      <c r="E136" s="41"/>
      <c r="F136" s="41"/>
      <c r="G136" s="175"/>
      <c r="H136" s="40"/>
      <c r="I136" s="30">
        <f t="shared" ref="I136:I199" si="53">IF(F136="员工",H136*20%,H136*30%)</f>
        <v>0</v>
      </c>
      <c r="J136" s="103">
        <f t="shared" ref="J136:J199" si="54">IF(F136="总监",ROUND(H136-H136*6.39%,2),0)</f>
        <v>0</v>
      </c>
      <c r="K136" s="29"/>
      <c r="L136" s="132"/>
      <c r="M136" s="120"/>
      <c r="N136" s="140">
        <f t="shared" si="44"/>
        <v>0</v>
      </c>
      <c r="O136" s="140">
        <f t="shared" si="44"/>
        <v>0</v>
      </c>
      <c r="P136" s="140">
        <f t="shared" si="44"/>
        <v>0</v>
      </c>
      <c r="Q136" s="140">
        <f t="shared" si="44"/>
        <v>0</v>
      </c>
      <c r="R136" s="140">
        <f t="shared" si="44"/>
        <v>0</v>
      </c>
      <c r="S136" s="140">
        <f t="shared" si="44"/>
        <v>0</v>
      </c>
      <c r="T136" s="140">
        <f t="shared" si="44"/>
        <v>0</v>
      </c>
      <c r="U136" s="140">
        <f t="shared" si="44"/>
        <v>0</v>
      </c>
      <c r="V136" s="140">
        <f t="shared" si="44"/>
        <v>0</v>
      </c>
      <c r="W136" s="140">
        <f t="shared" si="44"/>
        <v>0</v>
      </c>
      <c r="X136" s="140">
        <f t="shared" si="44"/>
        <v>0</v>
      </c>
      <c r="Y136" s="140">
        <f t="shared" si="44"/>
        <v>0</v>
      </c>
      <c r="Z136" s="140">
        <f t="shared" si="45"/>
        <v>0</v>
      </c>
      <c r="AA136" s="144"/>
      <c r="AB136" s="521">
        <f t="shared" si="46"/>
        <v>0</v>
      </c>
      <c r="AC136" s="522" t="str">
        <f>IF($B136="","",VLOOKUP($B136,社保费!$B$5:$Q$15,16,0))</f>
        <v/>
      </c>
      <c r="AD136" s="33">
        <f>福利费明细!S134</f>
        <v>0</v>
      </c>
      <c r="AE136" s="32"/>
      <c r="AF136" s="35"/>
      <c r="AG136" s="33">
        <f>福利费明细!AH134</f>
        <v>0</v>
      </c>
      <c r="AH136" s="36"/>
      <c r="AI136" s="37">
        <f t="shared" si="47"/>
        <v>0</v>
      </c>
      <c r="AJ136" s="36"/>
      <c r="AK136" s="37">
        <f t="shared" si="48"/>
        <v>0</v>
      </c>
      <c r="AL136" s="38"/>
      <c r="AM136" s="214">
        <f>福利费明细!AX134</f>
        <v>0</v>
      </c>
      <c r="AN136" s="224"/>
      <c r="AO136" s="214">
        <f>福利费明细!BL134</f>
        <v>0</v>
      </c>
      <c r="AP136" s="224"/>
      <c r="AQ136" s="214">
        <f>福利费明细!CC134</f>
        <v>0</v>
      </c>
      <c r="AR136" s="38"/>
      <c r="AS136" s="38"/>
      <c r="AT136" s="38"/>
      <c r="AU136" s="214">
        <f>福利费明细!CQ134</f>
        <v>0</v>
      </c>
      <c r="AV136" s="38"/>
      <c r="AW136" s="214">
        <f>福利费明细!DE134</f>
        <v>0</v>
      </c>
      <c r="AX136" s="38"/>
      <c r="AY136" s="38"/>
      <c r="AZ136" s="38"/>
      <c r="BA136" s="38"/>
      <c r="BB136" s="38"/>
      <c r="BC136" s="30">
        <f t="shared" ref="BC136:BC199" si="55">SUM(AM136,AO136,AQ136:AS136,AU136,AW136:BB136)</f>
        <v>0</v>
      </c>
      <c r="BD136" s="30">
        <f t="shared" si="49"/>
        <v>0</v>
      </c>
      <c r="BE136" s="36">
        <f t="shared" ref="BE136:BE215" si="56">IF(AND(BF136=0,BG136=0),BD136,0)</f>
        <v>0</v>
      </c>
      <c r="BF136" s="36">
        <f t="shared" si="50"/>
        <v>0</v>
      </c>
      <c r="BG136" s="36">
        <f t="shared" si="51"/>
        <v>0</v>
      </c>
      <c r="BH136" s="33">
        <f t="shared" ref="BH136:BH218" si="57">SUM(BE136:BG136)</f>
        <v>0</v>
      </c>
      <c r="BI136" s="506"/>
      <c r="BJ136" s="39"/>
    </row>
    <row r="137" spans="1:62" ht="17.25" customHeight="1">
      <c r="A137" s="27" t="str">
        <f t="shared" si="52"/>
        <v/>
      </c>
      <c r="B137" s="41"/>
      <c r="C137" s="41"/>
      <c r="D137" s="41"/>
      <c r="E137" s="41"/>
      <c r="F137" s="41"/>
      <c r="G137" s="175"/>
      <c r="H137" s="40"/>
      <c r="I137" s="30">
        <f t="shared" si="53"/>
        <v>0</v>
      </c>
      <c r="J137" s="103">
        <f t="shared" si="54"/>
        <v>0</v>
      </c>
      <c r="K137" s="29"/>
      <c r="L137" s="132"/>
      <c r="M137" s="120"/>
      <c r="N137" s="140">
        <f t="shared" si="44"/>
        <v>0</v>
      </c>
      <c r="O137" s="140">
        <f t="shared" si="44"/>
        <v>0</v>
      </c>
      <c r="P137" s="140">
        <f t="shared" si="44"/>
        <v>0</v>
      </c>
      <c r="Q137" s="140">
        <f t="shared" si="44"/>
        <v>0</v>
      </c>
      <c r="R137" s="140">
        <f t="shared" si="44"/>
        <v>0</v>
      </c>
      <c r="S137" s="140">
        <f t="shared" si="44"/>
        <v>0</v>
      </c>
      <c r="T137" s="140">
        <f t="shared" si="44"/>
        <v>0</v>
      </c>
      <c r="U137" s="140">
        <f t="shared" si="44"/>
        <v>0</v>
      </c>
      <c r="V137" s="140">
        <f t="shared" si="44"/>
        <v>0</v>
      </c>
      <c r="W137" s="140">
        <f t="shared" si="44"/>
        <v>0</v>
      </c>
      <c r="X137" s="140">
        <f t="shared" si="44"/>
        <v>0</v>
      </c>
      <c r="Y137" s="140">
        <f t="shared" si="44"/>
        <v>0</v>
      </c>
      <c r="Z137" s="140">
        <f t="shared" si="45"/>
        <v>0</v>
      </c>
      <c r="AA137" s="144"/>
      <c r="AB137" s="521">
        <f t="shared" si="46"/>
        <v>0</v>
      </c>
      <c r="AC137" s="522" t="str">
        <f>IF($B137="","",VLOOKUP($B137,社保费!$B$5:$Q$15,16,0))</f>
        <v/>
      </c>
      <c r="AD137" s="33">
        <f>福利费明细!S135</f>
        <v>0</v>
      </c>
      <c r="AE137" s="32"/>
      <c r="AF137" s="35"/>
      <c r="AG137" s="33">
        <f>福利费明细!AH135</f>
        <v>0</v>
      </c>
      <c r="AH137" s="36"/>
      <c r="AI137" s="37">
        <f t="shared" si="47"/>
        <v>0</v>
      </c>
      <c r="AJ137" s="36"/>
      <c r="AK137" s="37">
        <f t="shared" si="48"/>
        <v>0</v>
      </c>
      <c r="AL137" s="38"/>
      <c r="AM137" s="214">
        <f>福利费明细!AX135</f>
        <v>0</v>
      </c>
      <c r="AN137" s="224"/>
      <c r="AO137" s="214">
        <f>福利费明细!BL135</f>
        <v>0</v>
      </c>
      <c r="AP137" s="224"/>
      <c r="AQ137" s="214">
        <f>福利费明细!CC135</f>
        <v>0</v>
      </c>
      <c r="AR137" s="38"/>
      <c r="AS137" s="38"/>
      <c r="AT137" s="38"/>
      <c r="AU137" s="214">
        <f>福利费明细!CQ135</f>
        <v>0</v>
      </c>
      <c r="AV137" s="38"/>
      <c r="AW137" s="214">
        <f>福利费明细!DE135</f>
        <v>0</v>
      </c>
      <c r="AX137" s="38"/>
      <c r="AY137" s="38"/>
      <c r="AZ137" s="38"/>
      <c r="BA137" s="38"/>
      <c r="BB137" s="38"/>
      <c r="BC137" s="30">
        <f t="shared" si="55"/>
        <v>0</v>
      </c>
      <c r="BD137" s="30">
        <f t="shared" si="49"/>
        <v>0</v>
      </c>
      <c r="BE137" s="36">
        <f t="shared" si="56"/>
        <v>0</v>
      </c>
      <c r="BF137" s="36">
        <f t="shared" si="50"/>
        <v>0</v>
      </c>
      <c r="BG137" s="36">
        <f t="shared" si="51"/>
        <v>0</v>
      </c>
      <c r="BH137" s="33">
        <f t="shared" si="57"/>
        <v>0</v>
      </c>
      <c r="BI137" s="506"/>
      <c r="BJ137" s="39"/>
    </row>
    <row r="138" spans="1:62" ht="17.25" customHeight="1">
      <c r="A138" s="27" t="str">
        <f t="shared" si="52"/>
        <v/>
      </c>
      <c r="B138" s="41"/>
      <c r="C138" s="41"/>
      <c r="D138" s="41"/>
      <c r="E138" s="41"/>
      <c r="F138" s="41"/>
      <c r="G138" s="175"/>
      <c r="H138" s="40"/>
      <c r="I138" s="30">
        <f t="shared" si="53"/>
        <v>0</v>
      </c>
      <c r="J138" s="103">
        <f t="shared" si="54"/>
        <v>0</v>
      </c>
      <c r="K138" s="29"/>
      <c r="L138" s="132"/>
      <c r="M138" s="120"/>
      <c r="N138" s="140">
        <f t="shared" si="44"/>
        <v>0</v>
      </c>
      <c r="O138" s="140">
        <f t="shared" si="44"/>
        <v>0</v>
      </c>
      <c r="P138" s="140">
        <f t="shared" si="44"/>
        <v>0</v>
      </c>
      <c r="Q138" s="140">
        <f t="shared" si="44"/>
        <v>0</v>
      </c>
      <c r="R138" s="140">
        <f t="shared" si="44"/>
        <v>0</v>
      </c>
      <c r="S138" s="140">
        <f t="shared" si="44"/>
        <v>0</v>
      </c>
      <c r="T138" s="140">
        <f t="shared" si="44"/>
        <v>0</v>
      </c>
      <c r="U138" s="140">
        <f t="shared" si="44"/>
        <v>0</v>
      </c>
      <c r="V138" s="140">
        <f t="shared" si="44"/>
        <v>0</v>
      </c>
      <c r="W138" s="140">
        <f t="shared" si="44"/>
        <v>0</v>
      </c>
      <c r="X138" s="140">
        <f t="shared" si="44"/>
        <v>0</v>
      </c>
      <c r="Y138" s="140">
        <f t="shared" si="44"/>
        <v>0</v>
      </c>
      <c r="Z138" s="140">
        <f t="shared" si="45"/>
        <v>0</v>
      </c>
      <c r="AA138" s="144"/>
      <c r="AB138" s="521">
        <f t="shared" si="46"/>
        <v>0</v>
      </c>
      <c r="AC138" s="522" t="str">
        <f>IF($B138="","",VLOOKUP($B138,社保费!$B$5:$Q$15,16,0))</f>
        <v/>
      </c>
      <c r="AD138" s="33">
        <f>福利费明细!S136</f>
        <v>0</v>
      </c>
      <c r="AE138" s="32"/>
      <c r="AF138" s="35"/>
      <c r="AG138" s="33">
        <f>福利费明细!AH136</f>
        <v>0</v>
      </c>
      <c r="AH138" s="36"/>
      <c r="AI138" s="37">
        <f t="shared" si="47"/>
        <v>0</v>
      </c>
      <c r="AJ138" s="36"/>
      <c r="AK138" s="37">
        <f t="shared" si="48"/>
        <v>0</v>
      </c>
      <c r="AL138" s="38"/>
      <c r="AM138" s="214">
        <f>福利费明细!AX136</f>
        <v>0</v>
      </c>
      <c r="AN138" s="224"/>
      <c r="AO138" s="214">
        <f>福利费明细!BL136</f>
        <v>0</v>
      </c>
      <c r="AP138" s="224"/>
      <c r="AQ138" s="214">
        <f>福利费明细!CC136</f>
        <v>0</v>
      </c>
      <c r="AR138" s="38"/>
      <c r="AS138" s="38"/>
      <c r="AT138" s="38"/>
      <c r="AU138" s="214">
        <f>福利费明细!CQ136</f>
        <v>0</v>
      </c>
      <c r="AV138" s="38"/>
      <c r="AW138" s="214">
        <f>福利费明细!DE136</f>
        <v>0</v>
      </c>
      <c r="AX138" s="38"/>
      <c r="AY138" s="38"/>
      <c r="AZ138" s="38"/>
      <c r="BA138" s="38"/>
      <c r="BB138" s="38"/>
      <c r="BC138" s="30">
        <f t="shared" si="55"/>
        <v>0</v>
      </c>
      <c r="BD138" s="30">
        <f t="shared" si="49"/>
        <v>0</v>
      </c>
      <c r="BE138" s="36">
        <f t="shared" si="56"/>
        <v>0</v>
      </c>
      <c r="BF138" s="36">
        <f t="shared" si="50"/>
        <v>0</v>
      </c>
      <c r="BG138" s="36">
        <f t="shared" si="51"/>
        <v>0</v>
      </c>
      <c r="BH138" s="33">
        <f t="shared" si="57"/>
        <v>0</v>
      </c>
      <c r="BI138" s="506"/>
      <c r="BJ138" s="39"/>
    </row>
    <row r="139" spans="1:62" ht="17.25" customHeight="1">
      <c r="A139" s="27" t="str">
        <f t="shared" si="52"/>
        <v/>
      </c>
      <c r="B139" s="41"/>
      <c r="C139" s="41"/>
      <c r="D139" s="41"/>
      <c r="E139" s="41"/>
      <c r="F139" s="41"/>
      <c r="G139" s="175"/>
      <c r="H139" s="40"/>
      <c r="I139" s="30">
        <f t="shared" si="53"/>
        <v>0</v>
      </c>
      <c r="J139" s="103">
        <f t="shared" si="54"/>
        <v>0</v>
      </c>
      <c r="K139" s="29"/>
      <c r="L139" s="132"/>
      <c r="M139" s="120"/>
      <c r="N139" s="140">
        <f t="shared" si="44"/>
        <v>0</v>
      </c>
      <c r="O139" s="140">
        <f t="shared" si="44"/>
        <v>0</v>
      </c>
      <c r="P139" s="140">
        <f t="shared" si="44"/>
        <v>0</v>
      </c>
      <c r="Q139" s="140">
        <f t="shared" si="44"/>
        <v>0</v>
      </c>
      <c r="R139" s="140">
        <f t="shared" si="44"/>
        <v>0</v>
      </c>
      <c r="S139" s="140">
        <f t="shared" si="44"/>
        <v>0</v>
      </c>
      <c r="T139" s="140">
        <f t="shared" si="44"/>
        <v>0</v>
      </c>
      <c r="U139" s="140">
        <f t="shared" si="44"/>
        <v>0</v>
      </c>
      <c r="V139" s="140">
        <f t="shared" si="44"/>
        <v>0</v>
      </c>
      <c r="W139" s="140">
        <f t="shared" si="44"/>
        <v>0</v>
      </c>
      <c r="X139" s="140">
        <f t="shared" si="44"/>
        <v>0</v>
      </c>
      <c r="Y139" s="140">
        <f t="shared" si="44"/>
        <v>0</v>
      </c>
      <c r="Z139" s="140">
        <f t="shared" si="45"/>
        <v>0</v>
      </c>
      <c r="AA139" s="144"/>
      <c r="AB139" s="521">
        <f t="shared" si="46"/>
        <v>0</v>
      </c>
      <c r="AC139" s="522" t="str">
        <f>IF($B139="","",VLOOKUP($B139,社保费!$B$5:$Q$15,16,0))</f>
        <v/>
      </c>
      <c r="AD139" s="33">
        <f>福利费明细!S137</f>
        <v>0</v>
      </c>
      <c r="AE139" s="32"/>
      <c r="AF139" s="35"/>
      <c r="AG139" s="33">
        <f>福利费明细!AH137</f>
        <v>0</v>
      </c>
      <c r="AH139" s="36"/>
      <c r="AI139" s="37">
        <f t="shared" si="47"/>
        <v>0</v>
      </c>
      <c r="AJ139" s="36"/>
      <c r="AK139" s="37">
        <f t="shared" si="48"/>
        <v>0</v>
      </c>
      <c r="AL139" s="38"/>
      <c r="AM139" s="214">
        <f>福利费明细!AX137</f>
        <v>0</v>
      </c>
      <c r="AN139" s="224"/>
      <c r="AO139" s="214">
        <f>福利费明细!BL137</f>
        <v>0</v>
      </c>
      <c r="AP139" s="224"/>
      <c r="AQ139" s="214">
        <f>福利费明细!CC137</f>
        <v>0</v>
      </c>
      <c r="AR139" s="38"/>
      <c r="AS139" s="38"/>
      <c r="AT139" s="38"/>
      <c r="AU139" s="214">
        <f>福利费明细!CQ137</f>
        <v>0</v>
      </c>
      <c r="AV139" s="38"/>
      <c r="AW139" s="214">
        <f>福利费明细!DE137</f>
        <v>0</v>
      </c>
      <c r="AX139" s="38"/>
      <c r="AY139" s="38"/>
      <c r="AZ139" s="38"/>
      <c r="BA139" s="38"/>
      <c r="BB139" s="38"/>
      <c r="BC139" s="30">
        <f t="shared" si="55"/>
        <v>0</v>
      </c>
      <c r="BD139" s="30">
        <f t="shared" si="49"/>
        <v>0</v>
      </c>
      <c r="BE139" s="36">
        <f t="shared" si="56"/>
        <v>0</v>
      </c>
      <c r="BF139" s="36">
        <f t="shared" si="50"/>
        <v>0</v>
      </c>
      <c r="BG139" s="36">
        <f t="shared" si="51"/>
        <v>0</v>
      </c>
      <c r="BH139" s="33">
        <f t="shared" si="57"/>
        <v>0</v>
      </c>
      <c r="BI139" s="506"/>
      <c r="BJ139" s="39"/>
    </row>
    <row r="140" spans="1:62" ht="17.25" customHeight="1">
      <c r="A140" s="27" t="str">
        <f t="shared" si="52"/>
        <v/>
      </c>
      <c r="B140" s="41"/>
      <c r="C140" s="41"/>
      <c r="D140" s="41"/>
      <c r="E140" s="41"/>
      <c r="F140" s="41"/>
      <c r="G140" s="175"/>
      <c r="H140" s="40"/>
      <c r="I140" s="30">
        <f t="shared" si="53"/>
        <v>0</v>
      </c>
      <c r="J140" s="103">
        <f t="shared" si="54"/>
        <v>0</v>
      </c>
      <c r="K140" s="29"/>
      <c r="L140" s="132"/>
      <c r="M140" s="120"/>
      <c r="N140" s="140">
        <f t="shared" si="44"/>
        <v>0</v>
      </c>
      <c r="O140" s="140">
        <f t="shared" si="44"/>
        <v>0</v>
      </c>
      <c r="P140" s="140">
        <f t="shared" si="44"/>
        <v>0</v>
      </c>
      <c r="Q140" s="140">
        <f t="shared" si="44"/>
        <v>0</v>
      </c>
      <c r="R140" s="140">
        <f t="shared" si="44"/>
        <v>0</v>
      </c>
      <c r="S140" s="140">
        <f t="shared" si="44"/>
        <v>0</v>
      </c>
      <c r="T140" s="140">
        <f t="shared" si="44"/>
        <v>0</v>
      </c>
      <c r="U140" s="140">
        <f t="shared" si="44"/>
        <v>0</v>
      </c>
      <c r="V140" s="140">
        <f t="shared" si="44"/>
        <v>0</v>
      </c>
      <c r="W140" s="140">
        <f t="shared" si="44"/>
        <v>0</v>
      </c>
      <c r="X140" s="140">
        <f t="shared" si="44"/>
        <v>0</v>
      </c>
      <c r="Y140" s="140">
        <f t="shared" si="44"/>
        <v>0</v>
      </c>
      <c r="Z140" s="140">
        <f t="shared" si="45"/>
        <v>0</v>
      </c>
      <c r="AA140" s="144"/>
      <c r="AB140" s="521">
        <f t="shared" si="46"/>
        <v>0</v>
      </c>
      <c r="AC140" s="522" t="str">
        <f>IF($B140="","",VLOOKUP($B140,社保费!$B$5:$Q$15,16,0))</f>
        <v/>
      </c>
      <c r="AD140" s="33">
        <f>福利费明细!S138</f>
        <v>0</v>
      </c>
      <c r="AE140" s="32"/>
      <c r="AF140" s="35"/>
      <c r="AG140" s="33">
        <f>福利费明细!AH138</f>
        <v>0</v>
      </c>
      <c r="AH140" s="36"/>
      <c r="AI140" s="37">
        <f t="shared" si="47"/>
        <v>0</v>
      </c>
      <c r="AJ140" s="36"/>
      <c r="AK140" s="37">
        <f t="shared" si="48"/>
        <v>0</v>
      </c>
      <c r="AL140" s="38"/>
      <c r="AM140" s="214">
        <f>福利费明细!AX138</f>
        <v>0</v>
      </c>
      <c r="AN140" s="224"/>
      <c r="AO140" s="214">
        <f>福利费明细!BL138</f>
        <v>0</v>
      </c>
      <c r="AP140" s="224"/>
      <c r="AQ140" s="214">
        <f>福利费明细!CC138</f>
        <v>0</v>
      </c>
      <c r="AR140" s="38"/>
      <c r="AS140" s="38"/>
      <c r="AT140" s="38"/>
      <c r="AU140" s="214">
        <f>福利费明细!CQ138</f>
        <v>0</v>
      </c>
      <c r="AV140" s="38"/>
      <c r="AW140" s="214">
        <f>福利费明细!DE138</f>
        <v>0</v>
      </c>
      <c r="AX140" s="38"/>
      <c r="AY140" s="38"/>
      <c r="AZ140" s="38"/>
      <c r="BA140" s="38"/>
      <c r="BB140" s="38"/>
      <c r="BC140" s="30">
        <f t="shared" si="55"/>
        <v>0</v>
      </c>
      <c r="BD140" s="30">
        <f t="shared" si="49"/>
        <v>0</v>
      </c>
      <c r="BE140" s="36">
        <f t="shared" si="56"/>
        <v>0</v>
      </c>
      <c r="BF140" s="36">
        <f t="shared" si="50"/>
        <v>0</v>
      </c>
      <c r="BG140" s="36">
        <f t="shared" si="51"/>
        <v>0</v>
      </c>
      <c r="BH140" s="33">
        <f t="shared" si="57"/>
        <v>0</v>
      </c>
      <c r="BI140" s="506"/>
      <c r="BJ140" s="39"/>
    </row>
    <row r="141" spans="1:62" ht="17.25" customHeight="1">
      <c r="A141" s="27" t="str">
        <f t="shared" si="52"/>
        <v/>
      </c>
      <c r="B141" s="41"/>
      <c r="C141" s="41"/>
      <c r="D141" s="41"/>
      <c r="E141" s="41"/>
      <c r="F141" s="41"/>
      <c r="G141" s="175"/>
      <c r="H141" s="40"/>
      <c r="I141" s="30">
        <f t="shared" si="53"/>
        <v>0</v>
      </c>
      <c r="J141" s="103">
        <f t="shared" si="54"/>
        <v>0</v>
      </c>
      <c r="K141" s="29"/>
      <c r="L141" s="132"/>
      <c r="M141" s="120"/>
      <c r="N141" s="140">
        <f t="shared" si="44"/>
        <v>0</v>
      </c>
      <c r="O141" s="140">
        <f t="shared" si="44"/>
        <v>0</v>
      </c>
      <c r="P141" s="140">
        <f t="shared" si="44"/>
        <v>0</v>
      </c>
      <c r="Q141" s="140">
        <f t="shared" si="44"/>
        <v>0</v>
      </c>
      <c r="R141" s="140">
        <f t="shared" si="44"/>
        <v>0</v>
      </c>
      <c r="S141" s="140">
        <f t="shared" si="44"/>
        <v>0</v>
      </c>
      <c r="T141" s="140">
        <f t="shared" si="44"/>
        <v>0</v>
      </c>
      <c r="U141" s="140">
        <f t="shared" si="44"/>
        <v>0</v>
      </c>
      <c r="V141" s="140">
        <f t="shared" si="44"/>
        <v>0</v>
      </c>
      <c r="W141" s="140">
        <f t="shared" si="44"/>
        <v>0</v>
      </c>
      <c r="X141" s="140">
        <f t="shared" si="44"/>
        <v>0</v>
      </c>
      <c r="Y141" s="140">
        <f t="shared" si="44"/>
        <v>0</v>
      </c>
      <c r="Z141" s="140">
        <f t="shared" si="45"/>
        <v>0</v>
      </c>
      <c r="AA141" s="144"/>
      <c r="AB141" s="521">
        <f t="shared" si="46"/>
        <v>0</v>
      </c>
      <c r="AC141" s="522" t="str">
        <f>IF($B141="","",VLOOKUP($B141,社保费!$B$5:$Q$15,16,0))</f>
        <v/>
      </c>
      <c r="AD141" s="33">
        <f>福利费明细!S139</f>
        <v>0</v>
      </c>
      <c r="AE141" s="32"/>
      <c r="AF141" s="35"/>
      <c r="AG141" s="33">
        <f>福利费明细!AH139</f>
        <v>0</v>
      </c>
      <c r="AH141" s="36"/>
      <c r="AI141" s="37">
        <f t="shared" si="47"/>
        <v>0</v>
      </c>
      <c r="AJ141" s="36"/>
      <c r="AK141" s="37">
        <f t="shared" si="48"/>
        <v>0</v>
      </c>
      <c r="AL141" s="38"/>
      <c r="AM141" s="214">
        <f>福利费明细!AX139</f>
        <v>0</v>
      </c>
      <c r="AN141" s="224"/>
      <c r="AO141" s="214">
        <f>福利费明细!BL139</f>
        <v>0</v>
      </c>
      <c r="AP141" s="224"/>
      <c r="AQ141" s="214">
        <f>福利费明细!CC139</f>
        <v>0</v>
      </c>
      <c r="AR141" s="38"/>
      <c r="AS141" s="38"/>
      <c r="AT141" s="38"/>
      <c r="AU141" s="214">
        <f>福利费明细!CQ139</f>
        <v>0</v>
      </c>
      <c r="AV141" s="38"/>
      <c r="AW141" s="214">
        <f>福利费明细!DE139</f>
        <v>0</v>
      </c>
      <c r="AX141" s="38"/>
      <c r="AY141" s="38"/>
      <c r="AZ141" s="38"/>
      <c r="BA141" s="38"/>
      <c r="BB141" s="38"/>
      <c r="BC141" s="30">
        <f t="shared" si="55"/>
        <v>0</v>
      </c>
      <c r="BD141" s="30">
        <f t="shared" si="49"/>
        <v>0</v>
      </c>
      <c r="BE141" s="36">
        <f t="shared" si="56"/>
        <v>0</v>
      </c>
      <c r="BF141" s="36">
        <f t="shared" si="50"/>
        <v>0</v>
      </c>
      <c r="BG141" s="36">
        <f t="shared" si="51"/>
        <v>0</v>
      </c>
      <c r="BH141" s="33">
        <f t="shared" si="57"/>
        <v>0</v>
      </c>
      <c r="BI141" s="506"/>
      <c r="BJ141" s="39"/>
    </row>
    <row r="142" spans="1:62" ht="17.25" customHeight="1">
      <c r="A142" s="27" t="str">
        <f t="shared" si="52"/>
        <v/>
      </c>
      <c r="B142" s="41"/>
      <c r="C142" s="41"/>
      <c r="D142" s="41"/>
      <c r="E142" s="41"/>
      <c r="F142" s="41"/>
      <c r="G142" s="175"/>
      <c r="H142" s="40"/>
      <c r="I142" s="30">
        <f t="shared" si="53"/>
        <v>0</v>
      </c>
      <c r="J142" s="103">
        <f t="shared" si="54"/>
        <v>0</v>
      </c>
      <c r="K142" s="29"/>
      <c r="L142" s="132"/>
      <c r="M142" s="120"/>
      <c r="N142" s="140">
        <f t="shared" si="44"/>
        <v>0</v>
      </c>
      <c r="O142" s="140">
        <f t="shared" si="44"/>
        <v>0</v>
      </c>
      <c r="P142" s="140">
        <f t="shared" si="44"/>
        <v>0</v>
      </c>
      <c r="Q142" s="140">
        <f t="shared" si="44"/>
        <v>0</v>
      </c>
      <c r="R142" s="140">
        <f t="shared" si="44"/>
        <v>0</v>
      </c>
      <c r="S142" s="140">
        <f t="shared" si="44"/>
        <v>0</v>
      </c>
      <c r="T142" s="140">
        <f t="shared" si="44"/>
        <v>0</v>
      </c>
      <c r="U142" s="140">
        <f t="shared" si="44"/>
        <v>0</v>
      </c>
      <c r="V142" s="140">
        <f t="shared" si="44"/>
        <v>0</v>
      </c>
      <c r="W142" s="140">
        <f t="shared" si="44"/>
        <v>0</v>
      </c>
      <c r="X142" s="140">
        <f t="shared" si="44"/>
        <v>0</v>
      </c>
      <c r="Y142" s="140">
        <f t="shared" si="44"/>
        <v>0</v>
      </c>
      <c r="Z142" s="140">
        <f t="shared" si="45"/>
        <v>0</v>
      </c>
      <c r="AA142" s="144"/>
      <c r="AB142" s="521">
        <f t="shared" si="46"/>
        <v>0</v>
      </c>
      <c r="AC142" s="522" t="str">
        <f>IF($B142="","",VLOOKUP($B142,社保费!$B$5:$Q$15,16,0))</f>
        <v/>
      </c>
      <c r="AD142" s="33">
        <f>福利费明细!S140</f>
        <v>0</v>
      </c>
      <c r="AE142" s="32"/>
      <c r="AF142" s="35"/>
      <c r="AG142" s="33">
        <f>福利费明细!AH140</f>
        <v>0</v>
      </c>
      <c r="AH142" s="36"/>
      <c r="AI142" s="37">
        <f t="shared" si="47"/>
        <v>0</v>
      </c>
      <c r="AJ142" s="36"/>
      <c r="AK142" s="37">
        <f t="shared" si="48"/>
        <v>0</v>
      </c>
      <c r="AL142" s="38"/>
      <c r="AM142" s="214">
        <f>福利费明细!AX140</f>
        <v>0</v>
      </c>
      <c r="AN142" s="224"/>
      <c r="AO142" s="214">
        <f>福利费明细!BL140</f>
        <v>0</v>
      </c>
      <c r="AP142" s="224"/>
      <c r="AQ142" s="214">
        <f>福利费明细!CC140</f>
        <v>0</v>
      </c>
      <c r="AR142" s="38"/>
      <c r="AS142" s="38"/>
      <c r="AT142" s="38"/>
      <c r="AU142" s="214">
        <f>福利费明细!CQ140</f>
        <v>0</v>
      </c>
      <c r="AV142" s="38"/>
      <c r="AW142" s="214">
        <f>福利费明细!DE140</f>
        <v>0</v>
      </c>
      <c r="AX142" s="38"/>
      <c r="AY142" s="38"/>
      <c r="AZ142" s="38"/>
      <c r="BA142" s="38"/>
      <c r="BB142" s="38"/>
      <c r="BC142" s="30">
        <f t="shared" si="55"/>
        <v>0</v>
      </c>
      <c r="BD142" s="30">
        <f t="shared" si="49"/>
        <v>0</v>
      </c>
      <c r="BE142" s="36">
        <f t="shared" si="56"/>
        <v>0</v>
      </c>
      <c r="BF142" s="36">
        <f t="shared" si="50"/>
        <v>0</v>
      </c>
      <c r="BG142" s="36">
        <f t="shared" si="51"/>
        <v>0</v>
      </c>
      <c r="BH142" s="33">
        <f t="shared" si="57"/>
        <v>0</v>
      </c>
      <c r="BI142" s="506"/>
      <c r="BJ142" s="39"/>
    </row>
    <row r="143" spans="1:62" ht="17.25" customHeight="1">
      <c r="A143" s="27" t="str">
        <f t="shared" si="52"/>
        <v/>
      </c>
      <c r="B143" s="41"/>
      <c r="C143" s="41"/>
      <c r="D143" s="41"/>
      <c r="E143" s="41"/>
      <c r="F143" s="41"/>
      <c r="G143" s="175"/>
      <c r="H143" s="40"/>
      <c r="I143" s="30">
        <f t="shared" si="53"/>
        <v>0</v>
      </c>
      <c r="J143" s="103">
        <f t="shared" si="54"/>
        <v>0</v>
      </c>
      <c r="K143" s="29"/>
      <c r="L143" s="132"/>
      <c r="M143" s="120"/>
      <c r="N143" s="140">
        <f t="shared" si="44"/>
        <v>0</v>
      </c>
      <c r="O143" s="140">
        <f t="shared" si="44"/>
        <v>0</v>
      </c>
      <c r="P143" s="140">
        <f t="shared" si="44"/>
        <v>0</v>
      </c>
      <c r="Q143" s="140">
        <f t="shared" si="44"/>
        <v>0</v>
      </c>
      <c r="R143" s="140">
        <f t="shared" si="44"/>
        <v>0</v>
      </c>
      <c r="S143" s="140">
        <f t="shared" si="44"/>
        <v>0</v>
      </c>
      <c r="T143" s="140">
        <f t="shared" si="44"/>
        <v>0</v>
      </c>
      <c r="U143" s="140">
        <f t="shared" si="44"/>
        <v>0</v>
      </c>
      <c r="V143" s="140">
        <f t="shared" si="44"/>
        <v>0</v>
      </c>
      <c r="W143" s="140">
        <f t="shared" si="44"/>
        <v>0</v>
      </c>
      <c r="X143" s="140">
        <f t="shared" si="44"/>
        <v>0</v>
      </c>
      <c r="Y143" s="140">
        <f t="shared" si="44"/>
        <v>0</v>
      </c>
      <c r="Z143" s="140">
        <f t="shared" si="45"/>
        <v>0</v>
      </c>
      <c r="AA143" s="144"/>
      <c r="AB143" s="521">
        <f t="shared" si="46"/>
        <v>0</v>
      </c>
      <c r="AC143" s="522" t="str">
        <f>IF($B143="","",VLOOKUP($B143,社保费!$B$5:$Q$15,16,0))</f>
        <v/>
      </c>
      <c r="AD143" s="33">
        <f>福利费明细!S141</f>
        <v>0</v>
      </c>
      <c r="AE143" s="32"/>
      <c r="AF143" s="35"/>
      <c r="AG143" s="33">
        <f>福利费明细!AH141</f>
        <v>0</v>
      </c>
      <c r="AH143" s="36"/>
      <c r="AI143" s="37">
        <f t="shared" si="47"/>
        <v>0</v>
      </c>
      <c r="AJ143" s="36"/>
      <c r="AK143" s="37">
        <f t="shared" si="48"/>
        <v>0</v>
      </c>
      <c r="AL143" s="38"/>
      <c r="AM143" s="214">
        <f>福利费明细!AX141</f>
        <v>0</v>
      </c>
      <c r="AN143" s="224"/>
      <c r="AO143" s="214">
        <f>福利费明细!BL141</f>
        <v>0</v>
      </c>
      <c r="AP143" s="224"/>
      <c r="AQ143" s="214">
        <f>福利费明细!CC141</f>
        <v>0</v>
      </c>
      <c r="AR143" s="38"/>
      <c r="AS143" s="38"/>
      <c r="AT143" s="38"/>
      <c r="AU143" s="214">
        <f>福利费明细!CQ141</f>
        <v>0</v>
      </c>
      <c r="AV143" s="38"/>
      <c r="AW143" s="214">
        <f>福利费明细!DE141</f>
        <v>0</v>
      </c>
      <c r="AX143" s="38"/>
      <c r="AY143" s="38"/>
      <c r="AZ143" s="38"/>
      <c r="BA143" s="38"/>
      <c r="BB143" s="38"/>
      <c r="BC143" s="30">
        <f t="shared" si="55"/>
        <v>0</v>
      </c>
      <c r="BD143" s="30">
        <f t="shared" si="49"/>
        <v>0</v>
      </c>
      <c r="BE143" s="36">
        <f t="shared" si="56"/>
        <v>0</v>
      </c>
      <c r="BF143" s="36">
        <f t="shared" si="50"/>
        <v>0</v>
      </c>
      <c r="BG143" s="36">
        <f t="shared" si="51"/>
        <v>0</v>
      </c>
      <c r="BH143" s="33">
        <f t="shared" si="57"/>
        <v>0</v>
      </c>
      <c r="BI143" s="506"/>
      <c r="BJ143" s="39"/>
    </row>
    <row r="144" spans="1:62" ht="17.25" customHeight="1">
      <c r="A144" s="27" t="str">
        <f t="shared" si="52"/>
        <v/>
      </c>
      <c r="B144" s="41"/>
      <c r="C144" s="41"/>
      <c r="D144" s="41"/>
      <c r="E144" s="41"/>
      <c r="F144" s="41"/>
      <c r="G144" s="175"/>
      <c r="H144" s="40"/>
      <c r="I144" s="30">
        <f t="shared" si="53"/>
        <v>0</v>
      </c>
      <c r="J144" s="103">
        <f t="shared" si="54"/>
        <v>0</v>
      </c>
      <c r="K144" s="29"/>
      <c r="L144" s="132"/>
      <c r="M144" s="120"/>
      <c r="N144" s="140">
        <f t="shared" si="44"/>
        <v>0</v>
      </c>
      <c r="O144" s="140">
        <f t="shared" si="44"/>
        <v>0</v>
      </c>
      <c r="P144" s="140">
        <f t="shared" si="44"/>
        <v>0</v>
      </c>
      <c r="Q144" s="140">
        <f t="shared" si="44"/>
        <v>0</v>
      </c>
      <c r="R144" s="140">
        <f t="shared" si="44"/>
        <v>0</v>
      </c>
      <c r="S144" s="140">
        <f t="shared" si="44"/>
        <v>0</v>
      </c>
      <c r="T144" s="140">
        <f t="shared" si="44"/>
        <v>0</v>
      </c>
      <c r="U144" s="140">
        <f t="shared" si="44"/>
        <v>0</v>
      </c>
      <c r="V144" s="140">
        <f t="shared" si="44"/>
        <v>0</v>
      </c>
      <c r="W144" s="140">
        <f t="shared" si="44"/>
        <v>0</v>
      </c>
      <c r="X144" s="140">
        <f t="shared" si="44"/>
        <v>0</v>
      </c>
      <c r="Y144" s="140">
        <f t="shared" si="44"/>
        <v>0</v>
      </c>
      <c r="Z144" s="140">
        <f t="shared" si="45"/>
        <v>0</v>
      </c>
      <c r="AA144" s="144"/>
      <c r="AB144" s="521">
        <f t="shared" si="46"/>
        <v>0</v>
      </c>
      <c r="AC144" s="522" t="str">
        <f>IF($B144="","",VLOOKUP($B144,社保费!$B$5:$Q$15,16,0))</f>
        <v/>
      </c>
      <c r="AD144" s="33">
        <f>福利费明细!S142</f>
        <v>0</v>
      </c>
      <c r="AE144" s="32"/>
      <c r="AF144" s="35"/>
      <c r="AG144" s="33">
        <f>福利费明细!AH142</f>
        <v>0</v>
      </c>
      <c r="AH144" s="36"/>
      <c r="AI144" s="37">
        <f t="shared" si="47"/>
        <v>0</v>
      </c>
      <c r="AJ144" s="36"/>
      <c r="AK144" s="37">
        <f t="shared" si="48"/>
        <v>0</v>
      </c>
      <c r="AL144" s="38"/>
      <c r="AM144" s="214">
        <f>福利费明细!AX142</f>
        <v>0</v>
      </c>
      <c r="AN144" s="224"/>
      <c r="AO144" s="214">
        <f>福利费明细!BL142</f>
        <v>0</v>
      </c>
      <c r="AP144" s="224"/>
      <c r="AQ144" s="214">
        <f>福利费明细!CC142</f>
        <v>0</v>
      </c>
      <c r="AR144" s="38"/>
      <c r="AS144" s="38"/>
      <c r="AT144" s="38"/>
      <c r="AU144" s="214">
        <f>福利费明细!CQ142</f>
        <v>0</v>
      </c>
      <c r="AV144" s="38"/>
      <c r="AW144" s="214">
        <f>福利费明细!DE142</f>
        <v>0</v>
      </c>
      <c r="AX144" s="38"/>
      <c r="AY144" s="38"/>
      <c r="AZ144" s="38"/>
      <c r="BA144" s="38"/>
      <c r="BB144" s="38"/>
      <c r="BC144" s="30">
        <f t="shared" si="55"/>
        <v>0</v>
      </c>
      <c r="BD144" s="30">
        <f t="shared" si="49"/>
        <v>0</v>
      </c>
      <c r="BE144" s="36">
        <f t="shared" si="56"/>
        <v>0</v>
      </c>
      <c r="BF144" s="36">
        <f t="shared" si="50"/>
        <v>0</v>
      </c>
      <c r="BG144" s="36">
        <f t="shared" si="51"/>
        <v>0</v>
      </c>
      <c r="BH144" s="33">
        <f t="shared" si="57"/>
        <v>0</v>
      </c>
      <c r="BI144" s="506"/>
      <c r="BJ144" s="39"/>
    </row>
    <row r="145" spans="1:62" ht="17.25" customHeight="1">
      <c r="A145" s="27" t="str">
        <f t="shared" si="52"/>
        <v/>
      </c>
      <c r="B145" s="41"/>
      <c r="C145" s="41"/>
      <c r="D145" s="41"/>
      <c r="E145" s="41"/>
      <c r="F145" s="41"/>
      <c r="G145" s="175"/>
      <c r="H145" s="40"/>
      <c r="I145" s="30">
        <f t="shared" si="53"/>
        <v>0</v>
      </c>
      <c r="J145" s="103">
        <f t="shared" si="54"/>
        <v>0</v>
      </c>
      <c r="K145" s="29"/>
      <c r="L145" s="132"/>
      <c r="M145" s="120"/>
      <c r="N145" s="140">
        <f t="shared" si="44"/>
        <v>0</v>
      </c>
      <c r="O145" s="140">
        <f t="shared" si="44"/>
        <v>0</v>
      </c>
      <c r="P145" s="140">
        <f t="shared" si="44"/>
        <v>0</v>
      </c>
      <c r="Q145" s="140">
        <f t="shared" ref="Q145:Y213" si="58">IF($L145&lt;=Q$6,SUM($H145*(1+$M145),$H145*(1+$M145)*30%*50%,$K145),SUM($H145,$J145,$K145))</f>
        <v>0</v>
      </c>
      <c r="R145" s="140">
        <f t="shared" si="58"/>
        <v>0</v>
      </c>
      <c r="S145" s="140">
        <f t="shared" si="58"/>
        <v>0</v>
      </c>
      <c r="T145" s="140">
        <f t="shared" si="58"/>
        <v>0</v>
      </c>
      <c r="U145" s="140">
        <f t="shared" si="58"/>
        <v>0</v>
      </c>
      <c r="V145" s="140">
        <f t="shared" si="58"/>
        <v>0</v>
      </c>
      <c r="W145" s="140">
        <f t="shared" si="58"/>
        <v>0</v>
      </c>
      <c r="X145" s="140">
        <f t="shared" si="58"/>
        <v>0</v>
      </c>
      <c r="Y145" s="140">
        <f t="shared" si="58"/>
        <v>0</v>
      </c>
      <c r="Z145" s="140">
        <f t="shared" si="45"/>
        <v>0</v>
      </c>
      <c r="AA145" s="144"/>
      <c r="AB145" s="521">
        <f t="shared" si="46"/>
        <v>0</v>
      </c>
      <c r="AC145" s="522" t="str">
        <f>IF($B145="","",VLOOKUP($B145,社保费!$B$5:$Q$15,16,0))</f>
        <v/>
      </c>
      <c r="AD145" s="33">
        <f>福利费明细!S143</f>
        <v>0</v>
      </c>
      <c r="AE145" s="32"/>
      <c r="AF145" s="35"/>
      <c r="AG145" s="33">
        <f>福利费明细!AH143</f>
        <v>0</v>
      </c>
      <c r="AH145" s="36"/>
      <c r="AI145" s="37">
        <f t="shared" si="47"/>
        <v>0</v>
      </c>
      <c r="AJ145" s="36"/>
      <c r="AK145" s="37">
        <f t="shared" si="48"/>
        <v>0</v>
      </c>
      <c r="AL145" s="38"/>
      <c r="AM145" s="214">
        <f>福利费明细!AX143</f>
        <v>0</v>
      </c>
      <c r="AN145" s="224"/>
      <c r="AO145" s="214">
        <f>福利费明细!BL143</f>
        <v>0</v>
      </c>
      <c r="AP145" s="224"/>
      <c r="AQ145" s="214">
        <f>福利费明细!CC143</f>
        <v>0</v>
      </c>
      <c r="AR145" s="38"/>
      <c r="AS145" s="38"/>
      <c r="AT145" s="38"/>
      <c r="AU145" s="214">
        <f>福利费明细!CQ143</f>
        <v>0</v>
      </c>
      <c r="AV145" s="38"/>
      <c r="AW145" s="214">
        <f>福利费明细!DE143</f>
        <v>0</v>
      </c>
      <c r="AX145" s="38"/>
      <c r="AY145" s="38"/>
      <c r="AZ145" s="38"/>
      <c r="BA145" s="38"/>
      <c r="BB145" s="38"/>
      <c r="BC145" s="30">
        <f t="shared" si="55"/>
        <v>0</v>
      </c>
      <c r="BD145" s="30">
        <f t="shared" si="49"/>
        <v>0</v>
      </c>
      <c r="BE145" s="36">
        <f t="shared" si="56"/>
        <v>0</v>
      </c>
      <c r="BF145" s="36">
        <f t="shared" si="50"/>
        <v>0</v>
      </c>
      <c r="BG145" s="36">
        <f t="shared" si="51"/>
        <v>0</v>
      </c>
      <c r="BH145" s="33">
        <f t="shared" si="57"/>
        <v>0</v>
      </c>
      <c r="BI145" s="506"/>
      <c r="BJ145" s="39"/>
    </row>
    <row r="146" spans="1:62" ht="17.25" customHeight="1">
      <c r="A146" s="27" t="str">
        <f t="shared" si="52"/>
        <v/>
      </c>
      <c r="B146" s="41"/>
      <c r="C146" s="41"/>
      <c r="D146" s="41"/>
      <c r="E146" s="41"/>
      <c r="F146" s="41"/>
      <c r="G146" s="175"/>
      <c r="H146" s="40"/>
      <c r="I146" s="30">
        <f t="shared" si="53"/>
        <v>0</v>
      </c>
      <c r="J146" s="103">
        <f t="shared" si="54"/>
        <v>0</v>
      </c>
      <c r="K146" s="29"/>
      <c r="L146" s="132"/>
      <c r="M146" s="120"/>
      <c r="N146" s="140">
        <f t="shared" ref="N146:Y215" si="59">IF($L146&lt;=N$6,SUM($H146*(1+$M146),$H146*(1+$M146)*30%*50%,$K146),SUM($H146,$J146,$K146))</f>
        <v>0</v>
      </c>
      <c r="O146" s="140">
        <f t="shared" si="59"/>
        <v>0</v>
      </c>
      <c r="P146" s="140">
        <f t="shared" si="59"/>
        <v>0</v>
      </c>
      <c r="Q146" s="140">
        <f t="shared" si="58"/>
        <v>0</v>
      </c>
      <c r="R146" s="140">
        <f t="shared" si="58"/>
        <v>0</v>
      </c>
      <c r="S146" s="140">
        <f t="shared" si="58"/>
        <v>0</v>
      </c>
      <c r="T146" s="140">
        <f t="shared" si="58"/>
        <v>0</v>
      </c>
      <c r="U146" s="140">
        <f t="shared" si="58"/>
        <v>0</v>
      </c>
      <c r="V146" s="140">
        <f t="shared" si="58"/>
        <v>0</v>
      </c>
      <c r="W146" s="140">
        <f t="shared" si="58"/>
        <v>0</v>
      </c>
      <c r="X146" s="140">
        <f t="shared" si="58"/>
        <v>0</v>
      </c>
      <c r="Y146" s="140">
        <f t="shared" si="58"/>
        <v>0</v>
      </c>
      <c r="Z146" s="140">
        <f t="shared" si="45"/>
        <v>0</v>
      </c>
      <c r="AA146" s="144"/>
      <c r="AB146" s="521">
        <f t="shared" si="46"/>
        <v>0</v>
      </c>
      <c r="AC146" s="522" t="str">
        <f>IF($B146="","",VLOOKUP($B146,社保费!$B$5:$Q$15,16,0))</f>
        <v/>
      </c>
      <c r="AD146" s="33">
        <f>福利费明细!S144</f>
        <v>0</v>
      </c>
      <c r="AE146" s="32"/>
      <c r="AF146" s="35"/>
      <c r="AG146" s="33">
        <f>福利费明细!AH144</f>
        <v>0</v>
      </c>
      <c r="AH146" s="36"/>
      <c r="AI146" s="37">
        <f t="shared" si="47"/>
        <v>0</v>
      </c>
      <c r="AJ146" s="36"/>
      <c r="AK146" s="37">
        <f t="shared" si="48"/>
        <v>0</v>
      </c>
      <c r="AL146" s="38"/>
      <c r="AM146" s="214">
        <f>福利费明细!AX144</f>
        <v>0</v>
      </c>
      <c r="AN146" s="224"/>
      <c r="AO146" s="214">
        <f>福利费明细!BL144</f>
        <v>0</v>
      </c>
      <c r="AP146" s="224"/>
      <c r="AQ146" s="214">
        <f>福利费明细!CC144</f>
        <v>0</v>
      </c>
      <c r="AR146" s="38"/>
      <c r="AS146" s="38"/>
      <c r="AT146" s="38"/>
      <c r="AU146" s="214">
        <f>福利费明细!CQ144</f>
        <v>0</v>
      </c>
      <c r="AV146" s="38"/>
      <c r="AW146" s="214">
        <f>福利费明细!DE144</f>
        <v>0</v>
      </c>
      <c r="AX146" s="38"/>
      <c r="AY146" s="38"/>
      <c r="AZ146" s="38"/>
      <c r="BA146" s="38"/>
      <c r="BB146" s="38"/>
      <c r="BC146" s="30">
        <f t="shared" si="55"/>
        <v>0</v>
      </c>
      <c r="BD146" s="30">
        <f t="shared" si="49"/>
        <v>0</v>
      </c>
      <c r="BE146" s="36">
        <f t="shared" si="56"/>
        <v>0</v>
      </c>
      <c r="BF146" s="36">
        <f t="shared" si="50"/>
        <v>0</v>
      </c>
      <c r="BG146" s="36">
        <f t="shared" si="51"/>
        <v>0</v>
      </c>
      <c r="BH146" s="33">
        <f t="shared" si="57"/>
        <v>0</v>
      </c>
      <c r="BI146" s="506"/>
      <c r="BJ146" s="39"/>
    </row>
    <row r="147" spans="1:62" ht="17.25" customHeight="1">
      <c r="A147" s="27" t="str">
        <f t="shared" si="52"/>
        <v/>
      </c>
      <c r="B147" s="41"/>
      <c r="C147" s="41"/>
      <c r="D147" s="41"/>
      <c r="E147" s="41"/>
      <c r="F147" s="41"/>
      <c r="G147" s="175"/>
      <c r="H147" s="40"/>
      <c r="I147" s="30">
        <f t="shared" si="53"/>
        <v>0</v>
      </c>
      <c r="J147" s="103">
        <f t="shared" si="54"/>
        <v>0</v>
      </c>
      <c r="K147" s="29"/>
      <c r="L147" s="132"/>
      <c r="M147" s="120"/>
      <c r="N147" s="140">
        <f t="shared" si="59"/>
        <v>0</v>
      </c>
      <c r="O147" s="140">
        <f t="shared" si="59"/>
        <v>0</v>
      </c>
      <c r="P147" s="140">
        <f t="shared" si="59"/>
        <v>0</v>
      </c>
      <c r="Q147" s="140">
        <f t="shared" si="58"/>
        <v>0</v>
      </c>
      <c r="R147" s="140">
        <f t="shared" si="58"/>
        <v>0</v>
      </c>
      <c r="S147" s="140">
        <f t="shared" si="58"/>
        <v>0</v>
      </c>
      <c r="T147" s="140">
        <f t="shared" si="58"/>
        <v>0</v>
      </c>
      <c r="U147" s="140">
        <f t="shared" si="58"/>
        <v>0</v>
      </c>
      <c r="V147" s="140">
        <f t="shared" si="58"/>
        <v>0</v>
      </c>
      <c r="W147" s="140">
        <f t="shared" si="58"/>
        <v>0</v>
      </c>
      <c r="X147" s="140">
        <f t="shared" si="58"/>
        <v>0</v>
      </c>
      <c r="Y147" s="140">
        <f t="shared" si="58"/>
        <v>0</v>
      </c>
      <c r="Z147" s="140">
        <f t="shared" si="45"/>
        <v>0</v>
      </c>
      <c r="AA147" s="144"/>
      <c r="AB147" s="521">
        <f t="shared" si="46"/>
        <v>0</v>
      </c>
      <c r="AC147" s="522" t="str">
        <f>IF($B147="","",VLOOKUP($B147,社保费!$B$5:$Q$15,16,0))</f>
        <v/>
      </c>
      <c r="AD147" s="33">
        <f>福利费明细!S145</f>
        <v>0</v>
      </c>
      <c r="AE147" s="32"/>
      <c r="AF147" s="35"/>
      <c r="AG147" s="33">
        <f>福利费明细!AH145</f>
        <v>0</v>
      </c>
      <c r="AH147" s="36"/>
      <c r="AI147" s="37">
        <f t="shared" si="47"/>
        <v>0</v>
      </c>
      <c r="AJ147" s="36"/>
      <c r="AK147" s="37">
        <f t="shared" si="48"/>
        <v>0</v>
      </c>
      <c r="AL147" s="38"/>
      <c r="AM147" s="214">
        <f>福利费明细!AX145</f>
        <v>0</v>
      </c>
      <c r="AN147" s="224"/>
      <c r="AO147" s="214">
        <f>福利费明细!BL145</f>
        <v>0</v>
      </c>
      <c r="AP147" s="224"/>
      <c r="AQ147" s="214">
        <f>福利费明细!CC145</f>
        <v>0</v>
      </c>
      <c r="AR147" s="38"/>
      <c r="AS147" s="38"/>
      <c r="AT147" s="38"/>
      <c r="AU147" s="214">
        <f>福利费明细!CQ145</f>
        <v>0</v>
      </c>
      <c r="AV147" s="38"/>
      <c r="AW147" s="214">
        <f>福利费明细!DE145</f>
        <v>0</v>
      </c>
      <c r="AX147" s="38"/>
      <c r="AY147" s="38"/>
      <c r="AZ147" s="38"/>
      <c r="BA147" s="38"/>
      <c r="BB147" s="38"/>
      <c r="BC147" s="30">
        <f t="shared" si="55"/>
        <v>0</v>
      </c>
      <c r="BD147" s="30">
        <f t="shared" si="49"/>
        <v>0</v>
      </c>
      <c r="BE147" s="36">
        <f t="shared" si="56"/>
        <v>0</v>
      </c>
      <c r="BF147" s="36">
        <f t="shared" si="50"/>
        <v>0</v>
      </c>
      <c r="BG147" s="36">
        <f t="shared" si="51"/>
        <v>0</v>
      </c>
      <c r="BH147" s="33">
        <f t="shared" si="57"/>
        <v>0</v>
      </c>
      <c r="BI147" s="506"/>
      <c r="BJ147" s="39"/>
    </row>
    <row r="148" spans="1:62" ht="17.25" customHeight="1">
      <c r="A148" s="27" t="str">
        <f t="shared" si="52"/>
        <v/>
      </c>
      <c r="B148" s="41"/>
      <c r="C148" s="41"/>
      <c r="D148" s="41"/>
      <c r="E148" s="41"/>
      <c r="F148" s="41"/>
      <c r="G148" s="175"/>
      <c r="H148" s="40"/>
      <c r="I148" s="30">
        <f t="shared" si="53"/>
        <v>0</v>
      </c>
      <c r="J148" s="103">
        <f t="shared" si="54"/>
        <v>0</v>
      </c>
      <c r="K148" s="29"/>
      <c r="L148" s="132"/>
      <c r="M148" s="120"/>
      <c r="N148" s="140">
        <f t="shared" si="59"/>
        <v>0</v>
      </c>
      <c r="O148" s="140">
        <f t="shared" si="59"/>
        <v>0</v>
      </c>
      <c r="P148" s="140">
        <f t="shared" si="59"/>
        <v>0</v>
      </c>
      <c r="Q148" s="140">
        <f t="shared" si="58"/>
        <v>0</v>
      </c>
      <c r="R148" s="140">
        <f t="shared" si="58"/>
        <v>0</v>
      </c>
      <c r="S148" s="140">
        <f t="shared" si="58"/>
        <v>0</v>
      </c>
      <c r="T148" s="140">
        <f t="shared" si="58"/>
        <v>0</v>
      </c>
      <c r="U148" s="140">
        <f t="shared" si="58"/>
        <v>0</v>
      </c>
      <c r="V148" s="140">
        <f t="shared" si="58"/>
        <v>0</v>
      </c>
      <c r="W148" s="140">
        <f t="shared" si="58"/>
        <v>0</v>
      </c>
      <c r="X148" s="140">
        <f t="shared" si="58"/>
        <v>0</v>
      </c>
      <c r="Y148" s="140">
        <f t="shared" si="58"/>
        <v>0</v>
      </c>
      <c r="Z148" s="140">
        <f t="shared" si="45"/>
        <v>0</v>
      </c>
      <c r="AA148" s="144"/>
      <c r="AB148" s="521">
        <f t="shared" si="46"/>
        <v>0</v>
      </c>
      <c r="AC148" s="522" t="str">
        <f>IF($B148="","",VLOOKUP($B148,社保费!$B$5:$Q$15,16,0))</f>
        <v/>
      </c>
      <c r="AD148" s="33">
        <f>福利费明细!S146</f>
        <v>0</v>
      </c>
      <c r="AE148" s="32"/>
      <c r="AF148" s="35"/>
      <c r="AG148" s="33">
        <f>福利费明细!AH146</f>
        <v>0</v>
      </c>
      <c r="AH148" s="36"/>
      <c r="AI148" s="37">
        <f t="shared" si="47"/>
        <v>0</v>
      </c>
      <c r="AJ148" s="36"/>
      <c r="AK148" s="37">
        <f t="shared" si="48"/>
        <v>0</v>
      </c>
      <c r="AL148" s="38"/>
      <c r="AM148" s="214">
        <f>福利费明细!AX146</f>
        <v>0</v>
      </c>
      <c r="AN148" s="224"/>
      <c r="AO148" s="214">
        <f>福利费明细!BL146</f>
        <v>0</v>
      </c>
      <c r="AP148" s="224"/>
      <c r="AQ148" s="214">
        <f>福利费明细!CC146</f>
        <v>0</v>
      </c>
      <c r="AR148" s="38"/>
      <c r="AS148" s="38"/>
      <c r="AT148" s="38"/>
      <c r="AU148" s="214">
        <f>福利费明细!CQ146</f>
        <v>0</v>
      </c>
      <c r="AV148" s="38"/>
      <c r="AW148" s="214">
        <f>福利费明细!DE146</f>
        <v>0</v>
      </c>
      <c r="AX148" s="38"/>
      <c r="AY148" s="38"/>
      <c r="AZ148" s="38"/>
      <c r="BA148" s="38"/>
      <c r="BB148" s="38"/>
      <c r="BC148" s="30">
        <f t="shared" si="55"/>
        <v>0</v>
      </c>
      <c r="BD148" s="30">
        <f t="shared" si="49"/>
        <v>0</v>
      </c>
      <c r="BE148" s="36">
        <f t="shared" si="56"/>
        <v>0</v>
      </c>
      <c r="BF148" s="36">
        <f t="shared" si="50"/>
        <v>0</v>
      </c>
      <c r="BG148" s="36">
        <f t="shared" si="51"/>
        <v>0</v>
      </c>
      <c r="BH148" s="33">
        <f t="shared" si="57"/>
        <v>0</v>
      </c>
      <c r="BI148" s="506"/>
      <c r="BJ148" s="39"/>
    </row>
    <row r="149" spans="1:62" ht="17.25" customHeight="1">
      <c r="A149" s="27" t="str">
        <f t="shared" si="52"/>
        <v/>
      </c>
      <c r="B149" s="41"/>
      <c r="C149" s="41"/>
      <c r="D149" s="41"/>
      <c r="E149" s="41"/>
      <c r="F149" s="41"/>
      <c r="G149" s="175"/>
      <c r="H149" s="40"/>
      <c r="I149" s="30">
        <f t="shared" si="53"/>
        <v>0</v>
      </c>
      <c r="J149" s="103">
        <f t="shared" si="54"/>
        <v>0</v>
      </c>
      <c r="K149" s="29"/>
      <c r="L149" s="132"/>
      <c r="M149" s="120"/>
      <c r="N149" s="140">
        <f t="shared" si="59"/>
        <v>0</v>
      </c>
      <c r="O149" s="140">
        <f t="shared" si="59"/>
        <v>0</v>
      </c>
      <c r="P149" s="140">
        <f t="shared" si="59"/>
        <v>0</v>
      </c>
      <c r="Q149" s="140">
        <f t="shared" si="58"/>
        <v>0</v>
      </c>
      <c r="R149" s="140">
        <f t="shared" si="58"/>
        <v>0</v>
      </c>
      <c r="S149" s="140">
        <f t="shared" si="58"/>
        <v>0</v>
      </c>
      <c r="T149" s="140">
        <f t="shared" si="58"/>
        <v>0</v>
      </c>
      <c r="U149" s="140">
        <f t="shared" si="58"/>
        <v>0</v>
      </c>
      <c r="V149" s="140">
        <f t="shared" si="58"/>
        <v>0</v>
      </c>
      <c r="W149" s="140">
        <f t="shared" si="58"/>
        <v>0</v>
      </c>
      <c r="X149" s="140">
        <f t="shared" si="58"/>
        <v>0</v>
      </c>
      <c r="Y149" s="140">
        <f t="shared" si="58"/>
        <v>0</v>
      </c>
      <c r="Z149" s="140">
        <f t="shared" si="45"/>
        <v>0</v>
      </c>
      <c r="AA149" s="144"/>
      <c r="AB149" s="521">
        <f t="shared" si="46"/>
        <v>0</v>
      </c>
      <c r="AC149" s="522" t="str">
        <f>IF($B149="","",VLOOKUP($B149,社保费!$B$5:$Q$15,16,0))</f>
        <v/>
      </c>
      <c r="AD149" s="33">
        <f>福利费明细!S147</f>
        <v>0</v>
      </c>
      <c r="AE149" s="32"/>
      <c r="AF149" s="35"/>
      <c r="AG149" s="33">
        <f>福利费明细!AH147</f>
        <v>0</v>
      </c>
      <c r="AH149" s="36"/>
      <c r="AI149" s="37">
        <f t="shared" si="47"/>
        <v>0</v>
      </c>
      <c r="AJ149" s="36"/>
      <c r="AK149" s="37">
        <f t="shared" si="48"/>
        <v>0</v>
      </c>
      <c r="AL149" s="38"/>
      <c r="AM149" s="214">
        <f>福利费明细!AX147</f>
        <v>0</v>
      </c>
      <c r="AN149" s="224"/>
      <c r="AO149" s="214">
        <f>福利费明细!BL147</f>
        <v>0</v>
      </c>
      <c r="AP149" s="224"/>
      <c r="AQ149" s="214">
        <f>福利费明细!CC147</f>
        <v>0</v>
      </c>
      <c r="AR149" s="38"/>
      <c r="AS149" s="38"/>
      <c r="AT149" s="38"/>
      <c r="AU149" s="214">
        <f>福利费明细!CQ147</f>
        <v>0</v>
      </c>
      <c r="AV149" s="38"/>
      <c r="AW149" s="214">
        <f>福利费明细!DE147</f>
        <v>0</v>
      </c>
      <c r="AX149" s="38"/>
      <c r="AY149" s="38"/>
      <c r="AZ149" s="38"/>
      <c r="BA149" s="38"/>
      <c r="BB149" s="38"/>
      <c r="BC149" s="30">
        <f t="shared" si="55"/>
        <v>0</v>
      </c>
      <c r="BD149" s="30">
        <f t="shared" si="49"/>
        <v>0</v>
      </c>
      <c r="BE149" s="36">
        <f t="shared" si="56"/>
        <v>0</v>
      </c>
      <c r="BF149" s="36">
        <f t="shared" si="50"/>
        <v>0</v>
      </c>
      <c r="BG149" s="36">
        <f t="shared" si="51"/>
        <v>0</v>
      </c>
      <c r="BH149" s="33">
        <f t="shared" si="57"/>
        <v>0</v>
      </c>
      <c r="BI149" s="506"/>
      <c r="BJ149" s="39"/>
    </row>
    <row r="150" spans="1:62" ht="17.25" customHeight="1">
      <c r="A150" s="27" t="str">
        <f t="shared" si="52"/>
        <v/>
      </c>
      <c r="B150" s="41"/>
      <c r="C150" s="41"/>
      <c r="D150" s="41"/>
      <c r="E150" s="41"/>
      <c r="F150" s="41"/>
      <c r="G150" s="175"/>
      <c r="H150" s="40"/>
      <c r="I150" s="30">
        <f t="shared" si="53"/>
        <v>0</v>
      </c>
      <c r="J150" s="103">
        <f t="shared" si="54"/>
        <v>0</v>
      </c>
      <c r="K150" s="29"/>
      <c r="L150" s="132"/>
      <c r="M150" s="120"/>
      <c r="N150" s="140">
        <f t="shared" si="59"/>
        <v>0</v>
      </c>
      <c r="O150" s="140">
        <f t="shared" si="59"/>
        <v>0</v>
      </c>
      <c r="P150" s="140">
        <f t="shared" si="59"/>
        <v>0</v>
      </c>
      <c r="Q150" s="140">
        <f t="shared" si="58"/>
        <v>0</v>
      </c>
      <c r="R150" s="140">
        <f t="shared" si="58"/>
        <v>0</v>
      </c>
      <c r="S150" s="140">
        <f t="shared" si="58"/>
        <v>0</v>
      </c>
      <c r="T150" s="140">
        <f t="shared" si="58"/>
        <v>0</v>
      </c>
      <c r="U150" s="140">
        <f t="shared" si="58"/>
        <v>0</v>
      </c>
      <c r="V150" s="140">
        <f t="shared" si="58"/>
        <v>0</v>
      </c>
      <c r="W150" s="140">
        <f t="shared" si="58"/>
        <v>0</v>
      </c>
      <c r="X150" s="140">
        <f t="shared" si="58"/>
        <v>0</v>
      </c>
      <c r="Y150" s="140">
        <f t="shared" si="58"/>
        <v>0</v>
      </c>
      <c r="Z150" s="140">
        <f t="shared" si="45"/>
        <v>0</v>
      </c>
      <c r="AA150" s="144"/>
      <c r="AB150" s="521">
        <f t="shared" si="46"/>
        <v>0</v>
      </c>
      <c r="AC150" s="522" t="str">
        <f>IF($B150="","",VLOOKUP($B150,社保费!$B$5:$Q$15,16,0))</f>
        <v/>
      </c>
      <c r="AD150" s="33">
        <f>福利费明细!S148</f>
        <v>0</v>
      </c>
      <c r="AE150" s="32"/>
      <c r="AF150" s="35"/>
      <c r="AG150" s="33">
        <f>福利费明细!AH148</f>
        <v>0</v>
      </c>
      <c r="AH150" s="36"/>
      <c r="AI150" s="37">
        <f t="shared" si="47"/>
        <v>0</v>
      </c>
      <c r="AJ150" s="36"/>
      <c r="AK150" s="37">
        <f t="shared" si="48"/>
        <v>0</v>
      </c>
      <c r="AL150" s="38"/>
      <c r="AM150" s="214">
        <f>福利费明细!AX148</f>
        <v>0</v>
      </c>
      <c r="AN150" s="224"/>
      <c r="AO150" s="214">
        <f>福利费明细!BL148</f>
        <v>0</v>
      </c>
      <c r="AP150" s="224"/>
      <c r="AQ150" s="214">
        <f>福利费明细!CC148</f>
        <v>0</v>
      </c>
      <c r="AR150" s="38"/>
      <c r="AS150" s="38"/>
      <c r="AT150" s="38"/>
      <c r="AU150" s="214">
        <f>福利费明细!CQ148</f>
        <v>0</v>
      </c>
      <c r="AV150" s="38"/>
      <c r="AW150" s="214">
        <f>福利费明细!DE148</f>
        <v>0</v>
      </c>
      <c r="AX150" s="38"/>
      <c r="AY150" s="38"/>
      <c r="AZ150" s="38"/>
      <c r="BA150" s="38"/>
      <c r="BB150" s="38"/>
      <c r="BC150" s="30">
        <f t="shared" si="55"/>
        <v>0</v>
      </c>
      <c r="BD150" s="30">
        <f t="shared" si="49"/>
        <v>0</v>
      </c>
      <c r="BE150" s="36">
        <f t="shared" si="56"/>
        <v>0</v>
      </c>
      <c r="BF150" s="36">
        <f t="shared" si="50"/>
        <v>0</v>
      </c>
      <c r="BG150" s="36">
        <f t="shared" si="51"/>
        <v>0</v>
      </c>
      <c r="BH150" s="33">
        <f t="shared" si="57"/>
        <v>0</v>
      </c>
      <c r="BI150" s="506"/>
      <c r="BJ150" s="39"/>
    </row>
    <row r="151" spans="1:62" ht="17.25" customHeight="1">
      <c r="A151" s="27" t="str">
        <f t="shared" si="52"/>
        <v/>
      </c>
      <c r="B151" s="41"/>
      <c r="C151" s="41"/>
      <c r="D151" s="41"/>
      <c r="E151" s="41"/>
      <c r="F151" s="41"/>
      <c r="G151" s="175"/>
      <c r="H151" s="40"/>
      <c r="I151" s="30">
        <f t="shared" si="53"/>
        <v>0</v>
      </c>
      <c r="J151" s="103">
        <f t="shared" si="54"/>
        <v>0</v>
      </c>
      <c r="K151" s="29"/>
      <c r="L151" s="132"/>
      <c r="M151" s="120"/>
      <c r="N151" s="140">
        <f t="shared" si="59"/>
        <v>0</v>
      </c>
      <c r="O151" s="140">
        <f t="shared" si="59"/>
        <v>0</v>
      </c>
      <c r="P151" s="140">
        <f t="shared" si="59"/>
        <v>0</v>
      </c>
      <c r="Q151" s="140">
        <f t="shared" si="58"/>
        <v>0</v>
      </c>
      <c r="R151" s="140">
        <f t="shared" si="58"/>
        <v>0</v>
      </c>
      <c r="S151" s="140">
        <f t="shared" si="58"/>
        <v>0</v>
      </c>
      <c r="T151" s="140">
        <f t="shared" si="58"/>
        <v>0</v>
      </c>
      <c r="U151" s="140">
        <f t="shared" si="58"/>
        <v>0</v>
      </c>
      <c r="V151" s="140">
        <f t="shared" si="58"/>
        <v>0</v>
      </c>
      <c r="W151" s="140">
        <f t="shared" si="58"/>
        <v>0</v>
      </c>
      <c r="X151" s="140">
        <f t="shared" si="58"/>
        <v>0</v>
      </c>
      <c r="Y151" s="140">
        <f t="shared" si="58"/>
        <v>0</v>
      </c>
      <c r="Z151" s="140">
        <f t="shared" si="45"/>
        <v>0</v>
      </c>
      <c r="AA151" s="144"/>
      <c r="AB151" s="521">
        <f t="shared" si="46"/>
        <v>0</v>
      </c>
      <c r="AC151" s="522" t="str">
        <f>IF($B151="","",VLOOKUP($B151,社保费!$B$5:$Q$15,16,0))</f>
        <v/>
      </c>
      <c r="AD151" s="33">
        <f>福利费明细!S149</f>
        <v>0</v>
      </c>
      <c r="AE151" s="32"/>
      <c r="AF151" s="35"/>
      <c r="AG151" s="33">
        <f>福利费明细!AH149</f>
        <v>0</v>
      </c>
      <c r="AH151" s="36"/>
      <c r="AI151" s="37">
        <f t="shared" si="47"/>
        <v>0</v>
      </c>
      <c r="AJ151" s="36"/>
      <c r="AK151" s="37">
        <f t="shared" si="48"/>
        <v>0</v>
      </c>
      <c r="AL151" s="38"/>
      <c r="AM151" s="214">
        <f>福利费明细!AX149</f>
        <v>0</v>
      </c>
      <c r="AN151" s="224"/>
      <c r="AO151" s="214">
        <f>福利费明细!BL149</f>
        <v>0</v>
      </c>
      <c r="AP151" s="224"/>
      <c r="AQ151" s="214">
        <f>福利费明细!CC149</f>
        <v>0</v>
      </c>
      <c r="AR151" s="38"/>
      <c r="AS151" s="38"/>
      <c r="AT151" s="38"/>
      <c r="AU151" s="214">
        <f>福利费明细!CQ149</f>
        <v>0</v>
      </c>
      <c r="AV151" s="38"/>
      <c r="AW151" s="214">
        <f>福利费明细!DE149</f>
        <v>0</v>
      </c>
      <c r="AX151" s="38"/>
      <c r="AY151" s="38"/>
      <c r="AZ151" s="38"/>
      <c r="BA151" s="38"/>
      <c r="BB151" s="38"/>
      <c r="BC151" s="30">
        <f t="shared" si="55"/>
        <v>0</v>
      </c>
      <c r="BD151" s="30">
        <f t="shared" si="49"/>
        <v>0</v>
      </c>
      <c r="BE151" s="36">
        <f t="shared" si="56"/>
        <v>0</v>
      </c>
      <c r="BF151" s="36">
        <f t="shared" si="50"/>
        <v>0</v>
      </c>
      <c r="BG151" s="36">
        <f t="shared" si="51"/>
        <v>0</v>
      </c>
      <c r="BH151" s="33">
        <f t="shared" si="57"/>
        <v>0</v>
      </c>
      <c r="BI151" s="506"/>
      <c r="BJ151" s="39"/>
    </row>
    <row r="152" spans="1:62" ht="17.25" customHeight="1">
      <c r="A152" s="27" t="str">
        <f t="shared" si="52"/>
        <v/>
      </c>
      <c r="B152" s="41"/>
      <c r="C152" s="41"/>
      <c r="D152" s="41"/>
      <c r="E152" s="41"/>
      <c r="F152" s="41"/>
      <c r="G152" s="175"/>
      <c r="H152" s="40"/>
      <c r="I152" s="30">
        <f t="shared" si="53"/>
        <v>0</v>
      </c>
      <c r="J152" s="103">
        <f t="shared" si="54"/>
        <v>0</v>
      </c>
      <c r="K152" s="29"/>
      <c r="L152" s="132"/>
      <c r="M152" s="120"/>
      <c r="N152" s="140">
        <f t="shared" si="59"/>
        <v>0</v>
      </c>
      <c r="O152" s="140">
        <f t="shared" si="59"/>
        <v>0</v>
      </c>
      <c r="P152" s="140">
        <f t="shared" si="59"/>
        <v>0</v>
      </c>
      <c r="Q152" s="140">
        <f t="shared" si="58"/>
        <v>0</v>
      </c>
      <c r="R152" s="140">
        <f t="shared" si="58"/>
        <v>0</v>
      </c>
      <c r="S152" s="140">
        <f t="shared" si="58"/>
        <v>0</v>
      </c>
      <c r="T152" s="140">
        <f t="shared" si="58"/>
        <v>0</v>
      </c>
      <c r="U152" s="140">
        <f t="shared" si="58"/>
        <v>0</v>
      </c>
      <c r="V152" s="140">
        <f t="shared" si="58"/>
        <v>0</v>
      </c>
      <c r="W152" s="140">
        <f t="shared" si="58"/>
        <v>0</v>
      </c>
      <c r="X152" s="140">
        <f t="shared" si="58"/>
        <v>0</v>
      </c>
      <c r="Y152" s="140">
        <f t="shared" si="58"/>
        <v>0</v>
      </c>
      <c r="Z152" s="140">
        <f t="shared" si="45"/>
        <v>0</v>
      </c>
      <c r="AA152" s="144"/>
      <c r="AB152" s="521">
        <f t="shared" si="46"/>
        <v>0</v>
      </c>
      <c r="AC152" s="522" t="str">
        <f>IF($B152="","",VLOOKUP($B152,社保费!$B$5:$Q$15,16,0))</f>
        <v/>
      </c>
      <c r="AD152" s="33">
        <f>福利费明细!S150</f>
        <v>0</v>
      </c>
      <c r="AE152" s="32"/>
      <c r="AF152" s="35"/>
      <c r="AG152" s="33">
        <f>福利费明细!AH150</f>
        <v>0</v>
      </c>
      <c r="AH152" s="36"/>
      <c r="AI152" s="37">
        <f t="shared" si="47"/>
        <v>0</v>
      </c>
      <c r="AJ152" s="36"/>
      <c r="AK152" s="37">
        <f t="shared" si="48"/>
        <v>0</v>
      </c>
      <c r="AL152" s="38"/>
      <c r="AM152" s="214">
        <f>福利费明细!AX150</f>
        <v>0</v>
      </c>
      <c r="AN152" s="224"/>
      <c r="AO152" s="214">
        <f>福利费明细!BL150</f>
        <v>0</v>
      </c>
      <c r="AP152" s="224"/>
      <c r="AQ152" s="214">
        <f>福利费明细!CC150</f>
        <v>0</v>
      </c>
      <c r="AR152" s="38"/>
      <c r="AS152" s="38"/>
      <c r="AT152" s="38"/>
      <c r="AU152" s="214">
        <f>福利费明细!CQ150</f>
        <v>0</v>
      </c>
      <c r="AV152" s="38"/>
      <c r="AW152" s="214">
        <f>福利费明细!DE150</f>
        <v>0</v>
      </c>
      <c r="AX152" s="38"/>
      <c r="AY152" s="38"/>
      <c r="AZ152" s="38"/>
      <c r="BA152" s="38"/>
      <c r="BB152" s="38"/>
      <c r="BC152" s="30">
        <f t="shared" si="55"/>
        <v>0</v>
      </c>
      <c r="BD152" s="30">
        <f t="shared" si="49"/>
        <v>0</v>
      </c>
      <c r="BE152" s="36">
        <f t="shared" si="56"/>
        <v>0</v>
      </c>
      <c r="BF152" s="36">
        <f t="shared" si="50"/>
        <v>0</v>
      </c>
      <c r="BG152" s="36">
        <f t="shared" si="51"/>
        <v>0</v>
      </c>
      <c r="BH152" s="33">
        <f t="shared" si="57"/>
        <v>0</v>
      </c>
      <c r="BI152" s="506"/>
      <c r="BJ152" s="39"/>
    </row>
    <row r="153" spans="1:62" ht="17.25" customHeight="1">
      <c r="A153" s="27" t="str">
        <f t="shared" si="52"/>
        <v/>
      </c>
      <c r="B153" s="41"/>
      <c r="C153" s="41"/>
      <c r="D153" s="41"/>
      <c r="E153" s="41"/>
      <c r="F153" s="41"/>
      <c r="G153" s="175"/>
      <c r="H153" s="40"/>
      <c r="I153" s="30">
        <f t="shared" si="53"/>
        <v>0</v>
      </c>
      <c r="J153" s="103">
        <f t="shared" si="54"/>
        <v>0</v>
      </c>
      <c r="K153" s="29"/>
      <c r="L153" s="132"/>
      <c r="M153" s="120"/>
      <c r="N153" s="140">
        <f t="shared" si="59"/>
        <v>0</v>
      </c>
      <c r="O153" s="140">
        <f t="shared" si="59"/>
        <v>0</v>
      </c>
      <c r="P153" s="140">
        <f t="shared" si="59"/>
        <v>0</v>
      </c>
      <c r="Q153" s="140">
        <f t="shared" si="58"/>
        <v>0</v>
      </c>
      <c r="R153" s="140">
        <f t="shared" si="58"/>
        <v>0</v>
      </c>
      <c r="S153" s="140">
        <f t="shared" si="58"/>
        <v>0</v>
      </c>
      <c r="T153" s="140">
        <f t="shared" si="58"/>
        <v>0</v>
      </c>
      <c r="U153" s="140">
        <f t="shared" si="58"/>
        <v>0</v>
      </c>
      <c r="V153" s="140">
        <f t="shared" si="58"/>
        <v>0</v>
      </c>
      <c r="W153" s="140">
        <f t="shared" si="58"/>
        <v>0</v>
      </c>
      <c r="X153" s="140">
        <f t="shared" si="58"/>
        <v>0</v>
      </c>
      <c r="Y153" s="140">
        <f t="shared" si="58"/>
        <v>0</v>
      </c>
      <c r="Z153" s="140">
        <f t="shared" si="45"/>
        <v>0</v>
      </c>
      <c r="AA153" s="144"/>
      <c r="AB153" s="521">
        <f t="shared" si="46"/>
        <v>0</v>
      </c>
      <c r="AC153" s="522" t="str">
        <f>IF($B153="","",VLOOKUP($B153,社保费!$B$5:$Q$15,16,0))</f>
        <v/>
      </c>
      <c r="AD153" s="33">
        <f>福利费明细!S151</f>
        <v>0</v>
      </c>
      <c r="AE153" s="32"/>
      <c r="AF153" s="35"/>
      <c r="AG153" s="33">
        <f>福利费明细!AH151</f>
        <v>0</v>
      </c>
      <c r="AH153" s="36"/>
      <c r="AI153" s="37">
        <f t="shared" si="47"/>
        <v>0</v>
      </c>
      <c r="AJ153" s="36"/>
      <c r="AK153" s="37">
        <f t="shared" si="48"/>
        <v>0</v>
      </c>
      <c r="AL153" s="38"/>
      <c r="AM153" s="214">
        <f>福利费明细!AX151</f>
        <v>0</v>
      </c>
      <c r="AN153" s="224"/>
      <c r="AO153" s="214">
        <f>福利费明细!BL151</f>
        <v>0</v>
      </c>
      <c r="AP153" s="224"/>
      <c r="AQ153" s="214">
        <f>福利费明细!CC151</f>
        <v>0</v>
      </c>
      <c r="AR153" s="38"/>
      <c r="AS153" s="38"/>
      <c r="AT153" s="38"/>
      <c r="AU153" s="214">
        <f>福利费明细!CQ151</f>
        <v>0</v>
      </c>
      <c r="AV153" s="38"/>
      <c r="AW153" s="214">
        <f>福利费明细!DE151</f>
        <v>0</v>
      </c>
      <c r="AX153" s="38"/>
      <c r="AY153" s="38"/>
      <c r="AZ153" s="38"/>
      <c r="BA153" s="38"/>
      <c r="BB153" s="38"/>
      <c r="BC153" s="30">
        <f t="shared" si="55"/>
        <v>0</v>
      </c>
      <c r="BD153" s="30">
        <f t="shared" si="49"/>
        <v>0</v>
      </c>
      <c r="BE153" s="36">
        <f t="shared" si="56"/>
        <v>0</v>
      </c>
      <c r="BF153" s="36">
        <f t="shared" si="50"/>
        <v>0</v>
      </c>
      <c r="BG153" s="36">
        <f t="shared" si="51"/>
        <v>0</v>
      </c>
      <c r="BH153" s="33">
        <f t="shared" si="57"/>
        <v>0</v>
      </c>
      <c r="BI153" s="506"/>
      <c r="BJ153" s="39"/>
    </row>
    <row r="154" spans="1:62" ht="17.25" customHeight="1">
      <c r="A154" s="27" t="str">
        <f t="shared" si="52"/>
        <v/>
      </c>
      <c r="B154" s="41"/>
      <c r="C154" s="41"/>
      <c r="D154" s="41"/>
      <c r="E154" s="41"/>
      <c r="F154" s="41"/>
      <c r="G154" s="175"/>
      <c r="H154" s="40"/>
      <c r="I154" s="30">
        <f t="shared" si="53"/>
        <v>0</v>
      </c>
      <c r="J154" s="103">
        <f t="shared" si="54"/>
        <v>0</v>
      </c>
      <c r="K154" s="29"/>
      <c r="L154" s="132"/>
      <c r="M154" s="120"/>
      <c r="N154" s="140">
        <f t="shared" si="59"/>
        <v>0</v>
      </c>
      <c r="O154" s="140">
        <f t="shared" si="59"/>
        <v>0</v>
      </c>
      <c r="P154" s="140">
        <f t="shared" si="59"/>
        <v>0</v>
      </c>
      <c r="Q154" s="140">
        <f t="shared" si="58"/>
        <v>0</v>
      </c>
      <c r="R154" s="140">
        <f t="shared" si="58"/>
        <v>0</v>
      </c>
      <c r="S154" s="140">
        <f t="shared" si="58"/>
        <v>0</v>
      </c>
      <c r="T154" s="140">
        <f t="shared" si="58"/>
        <v>0</v>
      </c>
      <c r="U154" s="140">
        <f t="shared" si="58"/>
        <v>0</v>
      </c>
      <c r="V154" s="140">
        <f t="shared" si="58"/>
        <v>0</v>
      </c>
      <c r="W154" s="140">
        <f t="shared" si="58"/>
        <v>0</v>
      </c>
      <c r="X154" s="140">
        <f t="shared" si="58"/>
        <v>0</v>
      </c>
      <c r="Y154" s="140">
        <f t="shared" si="58"/>
        <v>0</v>
      </c>
      <c r="Z154" s="140">
        <f t="shared" si="45"/>
        <v>0</v>
      </c>
      <c r="AA154" s="144"/>
      <c r="AB154" s="521">
        <f t="shared" si="46"/>
        <v>0</v>
      </c>
      <c r="AC154" s="522" t="str">
        <f>IF($B154="","",VLOOKUP($B154,社保费!$B$5:$Q$15,16,0))</f>
        <v/>
      </c>
      <c r="AD154" s="33">
        <f>福利费明细!S152</f>
        <v>0</v>
      </c>
      <c r="AE154" s="32"/>
      <c r="AF154" s="35"/>
      <c r="AG154" s="33">
        <f>福利费明细!AH152</f>
        <v>0</v>
      </c>
      <c r="AH154" s="36"/>
      <c r="AI154" s="37">
        <f t="shared" si="47"/>
        <v>0</v>
      </c>
      <c r="AJ154" s="36"/>
      <c r="AK154" s="37">
        <f t="shared" si="48"/>
        <v>0</v>
      </c>
      <c r="AL154" s="38"/>
      <c r="AM154" s="214">
        <f>福利费明细!AX152</f>
        <v>0</v>
      </c>
      <c r="AN154" s="224"/>
      <c r="AO154" s="214">
        <f>福利费明细!BL152</f>
        <v>0</v>
      </c>
      <c r="AP154" s="224"/>
      <c r="AQ154" s="214">
        <f>福利费明细!CC152</f>
        <v>0</v>
      </c>
      <c r="AR154" s="38"/>
      <c r="AS154" s="38"/>
      <c r="AT154" s="38"/>
      <c r="AU154" s="214">
        <f>福利费明细!CQ152</f>
        <v>0</v>
      </c>
      <c r="AV154" s="38"/>
      <c r="AW154" s="214">
        <f>福利费明细!DE152</f>
        <v>0</v>
      </c>
      <c r="AX154" s="38"/>
      <c r="AY154" s="38"/>
      <c r="AZ154" s="38"/>
      <c r="BA154" s="38"/>
      <c r="BB154" s="38"/>
      <c r="BC154" s="30">
        <f t="shared" si="55"/>
        <v>0</v>
      </c>
      <c r="BD154" s="30">
        <f t="shared" si="49"/>
        <v>0</v>
      </c>
      <c r="BE154" s="36">
        <f t="shared" si="56"/>
        <v>0</v>
      </c>
      <c r="BF154" s="36">
        <f t="shared" si="50"/>
        <v>0</v>
      </c>
      <c r="BG154" s="36">
        <f t="shared" si="51"/>
        <v>0</v>
      </c>
      <c r="BH154" s="33">
        <f t="shared" si="57"/>
        <v>0</v>
      </c>
      <c r="BI154" s="506"/>
      <c r="BJ154" s="39"/>
    </row>
    <row r="155" spans="1:62" ht="17.25" customHeight="1">
      <c r="A155" s="27" t="str">
        <f t="shared" si="52"/>
        <v/>
      </c>
      <c r="B155" s="41"/>
      <c r="C155" s="41"/>
      <c r="D155" s="41"/>
      <c r="E155" s="41"/>
      <c r="F155" s="41"/>
      <c r="G155" s="175"/>
      <c r="H155" s="40"/>
      <c r="I155" s="30">
        <f t="shared" si="53"/>
        <v>0</v>
      </c>
      <c r="J155" s="103">
        <f t="shared" si="54"/>
        <v>0</v>
      </c>
      <c r="K155" s="29"/>
      <c r="L155" s="132"/>
      <c r="M155" s="120"/>
      <c r="N155" s="140">
        <f t="shared" si="59"/>
        <v>0</v>
      </c>
      <c r="O155" s="140">
        <f t="shared" si="59"/>
        <v>0</v>
      </c>
      <c r="P155" s="140">
        <f t="shared" si="59"/>
        <v>0</v>
      </c>
      <c r="Q155" s="140">
        <f t="shared" si="58"/>
        <v>0</v>
      </c>
      <c r="R155" s="140">
        <f t="shared" si="58"/>
        <v>0</v>
      </c>
      <c r="S155" s="140">
        <f t="shared" si="58"/>
        <v>0</v>
      </c>
      <c r="T155" s="140">
        <f t="shared" si="58"/>
        <v>0</v>
      </c>
      <c r="U155" s="140">
        <f t="shared" si="58"/>
        <v>0</v>
      </c>
      <c r="V155" s="140">
        <f t="shared" si="58"/>
        <v>0</v>
      </c>
      <c r="W155" s="140">
        <f t="shared" si="58"/>
        <v>0</v>
      </c>
      <c r="X155" s="140">
        <f t="shared" si="58"/>
        <v>0</v>
      </c>
      <c r="Y155" s="140">
        <f t="shared" si="58"/>
        <v>0</v>
      </c>
      <c r="Z155" s="140">
        <f t="shared" si="45"/>
        <v>0</v>
      </c>
      <c r="AA155" s="144"/>
      <c r="AB155" s="521">
        <f t="shared" si="46"/>
        <v>0</v>
      </c>
      <c r="AC155" s="522" t="str">
        <f>IF($B155="","",VLOOKUP($B155,社保费!$B$5:$Q$15,16,0))</f>
        <v/>
      </c>
      <c r="AD155" s="33">
        <f>福利费明细!S153</f>
        <v>0</v>
      </c>
      <c r="AE155" s="32"/>
      <c r="AF155" s="35"/>
      <c r="AG155" s="33">
        <f>福利费明细!AH153</f>
        <v>0</v>
      </c>
      <c r="AH155" s="36"/>
      <c r="AI155" s="37">
        <f t="shared" si="47"/>
        <v>0</v>
      </c>
      <c r="AJ155" s="36"/>
      <c r="AK155" s="37">
        <f t="shared" si="48"/>
        <v>0</v>
      </c>
      <c r="AL155" s="38"/>
      <c r="AM155" s="214">
        <f>福利费明细!AX153</f>
        <v>0</v>
      </c>
      <c r="AN155" s="224"/>
      <c r="AO155" s="214">
        <f>福利费明细!BL153</f>
        <v>0</v>
      </c>
      <c r="AP155" s="224"/>
      <c r="AQ155" s="214">
        <f>福利费明细!CC153</f>
        <v>0</v>
      </c>
      <c r="AR155" s="38"/>
      <c r="AS155" s="38"/>
      <c r="AT155" s="38"/>
      <c r="AU155" s="214">
        <f>福利费明细!CQ153</f>
        <v>0</v>
      </c>
      <c r="AV155" s="38"/>
      <c r="AW155" s="214">
        <f>福利费明细!DE153</f>
        <v>0</v>
      </c>
      <c r="AX155" s="38"/>
      <c r="AY155" s="38"/>
      <c r="AZ155" s="38"/>
      <c r="BA155" s="38"/>
      <c r="BB155" s="38"/>
      <c r="BC155" s="30">
        <f t="shared" si="55"/>
        <v>0</v>
      </c>
      <c r="BD155" s="30">
        <f t="shared" si="49"/>
        <v>0</v>
      </c>
      <c r="BE155" s="36">
        <f t="shared" si="56"/>
        <v>0</v>
      </c>
      <c r="BF155" s="36">
        <f t="shared" si="50"/>
        <v>0</v>
      </c>
      <c r="BG155" s="36">
        <f t="shared" si="51"/>
        <v>0</v>
      </c>
      <c r="BH155" s="33">
        <f t="shared" si="57"/>
        <v>0</v>
      </c>
      <c r="BI155" s="506"/>
      <c r="BJ155" s="39"/>
    </row>
    <row r="156" spans="1:62" ht="17.25" customHeight="1">
      <c r="A156" s="27" t="str">
        <f t="shared" si="52"/>
        <v/>
      </c>
      <c r="B156" s="41"/>
      <c r="C156" s="41"/>
      <c r="D156" s="41"/>
      <c r="E156" s="41"/>
      <c r="F156" s="41"/>
      <c r="G156" s="175"/>
      <c r="H156" s="40"/>
      <c r="I156" s="30">
        <f t="shared" si="53"/>
        <v>0</v>
      </c>
      <c r="J156" s="103">
        <f t="shared" si="54"/>
        <v>0</v>
      </c>
      <c r="K156" s="29"/>
      <c r="L156" s="132"/>
      <c r="M156" s="120"/>
      <c r="N156" s="140">
        <f t="shared" si="59"/>
        <v>0</v>
      </c>
      <c r="O156" s="140">
        <f t="shared" si="59"/>
        <v>0</v>
      </c>
      <c r="P156" s="140">
        <f t="shared" si="59"/>
        <v>0</v>
      </c>
      <c r="Q156" s="140">
        <f t="shared" si="58"/>
        <v>0</v>
      </c>
      <c r="R156" s="140">
        <f t="shared" si="58"/>
        <v>0</v>
      </c>
      <c r="S156" s="140">
        <f t="shared" si="58"/>
        <v>0</v>
      </c>
      <c r="T156" s="140">
        <f t="shared" si="58"/>
        <v>0</v>
      </c>
      <c r="U156" s="140">
        <f t="shared" si="58"/>
        <v>0</v>
      </c>
      <c r="V156" s="140">
        <f t="shared" si="58"/>
        <v>0</v>
      </c>
      <c r="W156" s="140">
        <f t="shared" si="58"/>
        <v>0</v>
      </c>
      <c r="X156" s="140">
        <f t="shared" si="58"/>
        <v>0</v>
      </c>
      <c r="Y156" s="140">
        <f t="shared" si="58"/>
        <v>0</v>
      </c>
      <c r="Z156" s="140">
        <f t="shared" si="45"/>
        <v>0</v>
      </c>
      <c r="AA156" s="144"/>
      <c r="AB156" s="521">
        <f t="shared" si="46"/>
        <v>0</v>
      </c>
      <c r="AC156" s="522" t="str">
        <f>IF($B156="","",VLOOKUP($B156,社保费!$B$5:$Q$15,16,0))</f>
        <v/>
      </c>
      <c r="AD156" s="33">
        <f>福利费明细!S154</f>
        <v>0</v>
      </c>
      <c r="AE156" s="32"/>
      <c r="AF156" s="35"/>
      <c r="AG156" s="33">
        <f>福利费明细!AH154</f>
        <v>0</v>
      </c>
      <c r="AH156" s="36"/>
      <c r="AI156" s="37">
        <f t="shared" si="47"/>
        <v>0</v>
      </c>
      <c r="AJ156" s="36"/>
      <c r="AK156" s="37">
        <f t="shared" si="48"/>
        <v>0</v>
      </c>
      <c r="AL156" s="38"/>
      <c r="AM156" s="214">
        <f>福利费明细!AX154</f>
        <v>0</v>
      </c>
      <c r="AN156" s="224"/>
      <c r="AO156" s="214">
        <f>福利费明细!BL154</f>
        <v>0</v>
      </c>
      <c r="AP156" s="224"/>
      <c r="AQ156" s="214">
        <f>福利费明细!CC154</f>
        <v>0</v>
      </c>
      <c r="AR156" s="38"/>
      <c r="AS156" s="38"/>
      <c r="AT156" s="38"/>
      <c r="AU156" s="214">
        <f>福利费明细!CQ154</f>
        <v>0</v>
      </c>
      <c r="AV156" s="38"/>
      <c r="AW156" s="214">
        <f>福利费明细!DE154</f>
        <v>0</v>
      </c>
      <c r="AX156" s="38"/>
      <c r="AY156" s="38"/>
      <c r="AZ156" s="38"/>
      <c r="BA156" s="38"/>
      <c r="BB156" s="38"/>
      <c r="BC156" s="30">
        <f t="shared" si="55"/>
        <v>0</v>
      </c>
      <c r="BD156" s="30">
        <f t="shared" si="49"/>
        <v>0</v>
      </c>
      <c r="BE156" s="36">
        <f t="shared" si="56"/>
        <v>0</v>
      </c>
      <c r="BF156" s="36">
        <f t="shared" si="50"/>
        <v>0</v>
      </c>
      <c r="BG156" s="36">
        <f t="shared" si="51"/>
        <v>0</v>
      </c>
      <c r="BH156" s="33">
        <f t="shared" si="57"/>
        <v>0</v>
      </c>
      <c r="BI156" s="506"/>
      <c r="BJ156" s="39"/>
    </row>
    <row r="157" spans="1:62" ht="17.25" customHeight="1">
      <c r="A157" s="27">
        <f t="shared" si="52"/>
        <v>151</v>
      </c>
      <c r="B157" s="41" t="s">
        <v>177</v>
      </c>
      <c r="C157" s="41"/>
      <c r="D157" s="41"/>
      <c r="E157" s="41"/>
      <c r="F157" s="41"/>
      <c r="G157" s="175"/>
      <c r="H157" s="40"/>
      <c r="I157" s="30">
        <f t="shared" si="53"/>
        <v>0</v>
      </c>
      <c r="J157" s="103">
        <f t="shared" si="54"/>
        <v>0</v>
      </c>
      <c r="K157" s="29"/>
      <c r="L157" s="132"/>
      <c r="M157" s="120"/>
      <c r="N157" s="140">
        <f t="shared" ref="N157:Y162" si="60">IF($L157&lt;=N$6,SUM($H157*(1+$M157),$H157*(1+$M157)*30%*50%,$K157),SUM($H157,$J157,$K157))</f>
        <v>0</v>
      </c>
      <c r="O157" s="140">
        <f t="shared" si="60"/>
        <v>0</v>
      </c>
      <c r="P157" s="140">
        <f t="shared" si="60"/>
        <v>0</v>
      </c>
      <c r="Q157" s="140">
        <f t="shared" si="60"/>
        <v>0</v>
      </c>
      <c r="R157" s="140">
        <f t="shared" si="60"/>
        <v>0</v>
      </c>
      <c r="S157" s="140">
        <f t="shared" si="60"/>
        <v>0</v>
      </c>
      <c r="T157" s="140">
        <f t="shared" si="60"/>
        <v>0</v>
      </c>
      <c r="U157" s="140">
        <f t="shared" si="60"/>
        <v>0</v>
      </c>
      <c r="V157" s="140">
        <f t="shared" si="60"/>
        <v>0</v>
      </c>
      <c r="W157" s="140">
        <f t="shared" si="60"/>
        <v>0</v>
      </c>
      <c r="X157" s="140">
        <f t="shared" si="60"/>
        <v>0</v>
      </c>
      <c r="Y157" s="140">
        <f t="shared" si="60"/>
        <v>0</v>
      </c>
      <c r="Z157" s="140">
        <f t="shared" si="45"/>
        <v>0</v>
      </c>
      <c r="AA157" s="144"/>
      <c r="AB157" s="521">
        <f t="shared" si="46"/>
        <v>0</v>
      </c>
      <c r="AC157" s="522" t="e">
        <f>IF($B157="","",VLOOKUP($B157,社保费!$B$5:$Q$15,16,0))</f>
        <v>#N/A</v>
      </c>
      <c r="AD157" s="33">
        <f>福利费明细!S155</f>
        <v>0</v>
      </c>
      <c r="AE157" s="32"/>
      <c r="AF157" s="35"/>
      <c r="AG157" s="33">
        <f>福利费明细!AH155</f>
        <v>0</v>
      </c>
      <c r="AH157" s="36"/>
      <c r="AI157" s="37">
        <f t="shared" si="47"/>
        <v>0</v>
      </c>
      <c r="AJ157" s="36"/>
      <c r="AK157" s="37">
        <f t="shared" si="48"/>
        <v>0</v>
      </c>
      <c r="AL157" s="38"/>
      <c r="AM157" s="214">
        <f>福利费明细!AX155</f>
        <v>0</v>
      </c>
      <c r="AN157" s="224"/>
      <c r="AO157" s="214">
        <f>福利费明细!BL155</f>
        <v>0</v>
      </c>
      <c r="AP157" s="224"/>
      <c r="AQ157" s="214">
        <f>福利费明细!CC155</f>
        <v>0</v>
      </c>
      <c r="AR157" s="38"/>
      <c r="AS157" s="38"/>
      <c r="AT157" s="38"/>
      <c r="AU157" s="214">
        <f>福利费明细!CQ155</f>
        <v>0</v>
      </c>
      <c r="AV157" s="38"/>
      <c r="AW157" s="214">
        <f>福利费明细!DE155</f>
        <v>0</v>
      </c>
      <c r="AX157" s="38"/>
      <c r="AY157" s="38"/>
      <c r="AZ157" s="38"/>
      <c r="BA157" s="38"/>
      <c r="BB157" s="38"/>
      <c r="BC157" s="30">
        <f t="shared" si="55"/>
        <v>0</v>
      </c>
      <c r="BD157" s="30">
        <f t="shared" si="49"/>
        <v>0</v>
      </c>
      <c r="BE157" s="36">
        <f t="shared" si="56"/>
        <v>0</v>
      </c>
      <c r="BF157" s="36">
        <f t="shared" si="50"/>
        <v>0</v>
      </c>
      <c r="BG157" s="36">
        <f t="shared" si="51"/>
        <v>0</v>
      </c>
      <c r="BH157" s="33">
        <f t="shared" si="57"/>
        <v>0</v>
      </c>
      <c r="BI157" s="506"/>
      <c r="BJ157" s="39"/>
    </row>
    <row r="158" spans="1:62" s="44" customFormat="1" ht="17.25" customHeight="1">
      <c r="A158" s="27">
        <f t="shared" si="52"/>
        <v>152</v>
      </c>
      <c r="B158" s="42" t="s">
        <v>178</v>
      </c>
      <c r="C158" s="42"/>
      <c r="D158" s="42"/>
      <c r="E158" s="42"/>
      <c r="F158" s="42"/>
      <c r="G158" s="175"/>
      <c r="H158" s="40"/>
      <c r="I158" s="30">
        <f t="shared" si="53"/>
        <v>0</v>
      </c>
      <c r="J158" s="103">
        <f t="shared" si="54"/>
        <v>0</v>
      </c>
      <c r="K158" s="29"/>
      <c r="L158" s="132"/>
      <c r="M158" s="120"/>
      <c r="N158" s="140">
        <f t="shared" si="60"/>
        <v>0</v>
      </c>
      <c r="O158" s="140">
        <f t="shared" si="60"/>
        <v>0</v>
      </c>
      <c r="P158" s="140">
        <f t="shared" si="60"/>
        <v>0</v>
      </c>
      <c r="Q158" s="140">
        <f t="shared" si="60"/>
        <v>0</v>
      </c>
      <c r="R158" s="140">
        <f t="shared" si="60"/>
        <v>0</v>
      </c>
      <c r="S158" s="140">
        <f t="shared" si="60"/>
        <v>0</v>
      </c>
      <c r="T158" s="140">
        <f t="shared" si="60"/>
        <v>0</v>
      </c>
      <c r="U158" s="140">
        <f t="shared" si="60"/>
        <v>0</v>
      </c>
      <c r="V158" s="140">
        <f t="shared" si="60"/>
        <v>0</v>
      </c>
      <c r="W158" s="140">
        <f t="shared" si="60"/>
        <v>0</v>
      </c>
      <c r="X158" s="140">
        <f t="shared" si="60"/>
        <v>0</v>
      </c>
      <c r="Y158" s="140">
        <f t="shared" si="60"/>
        <v>0</v>
      </c>
      <c r="Z158" s="140">
        <f t="shared" si="45"/>
        <v>0</v>
      </c>
      <c r="AA158" s="144"/>
      <c r="AB158" s="521">
        <f t="shared" si="46"/>
        <v>0</v>
      </c>
      <c r="AC158" s="522" t="e">
        <f>IF($B158="","",VLOOKUP($B158,社保费!$B$5:$Q$15,16,0))</f>
        <v>#N/A</v>
      </c>
      <c r="AD158" s="33">
        <f>福利费明细!S156</f>
        <v>0</v>
      </c>
      <c r="AE158" s="32"/>
      <c r="AF158" s="35"/>
      <c r="AG158" s="33">
        <f>福利费明细!AH156</f>
        <v>0</v>
      </c>
      <c r="AH158" s="36"/>
      <c r="AI158" s="37">
        <f t="shared" si="47"/>
        <v>0</v>
      </c>
      <c r="AJ158" s="36"/>
      <c r="AK158" s="37">
        <f t="shared" si="48"/>
        <v>0</v>
      </c>
      <c r="AL158" s="38"/>
      <c r="AM158" s="214">
        <f>福利费明细!AX156</f>
        <v>0</v>
      </c>
      <c r="AN158" s="224"/>
      <c r="AO158" s="214">
        <f>福利费明细!BL156</f>
        <v>0</v>
      </c>
      <c r="AP158" s="224"/>
      <c r="AQ158" s="214">
        <f>福利费明细!CC156</f>
        <v>0</v>
      </c>
      <c r="AR158" s="38"/>
      <c r="AS158" s="38"/>
      <c r="AT158" s="38"/>
      <c r="AU158" s="214">
        <f>福利费明细!CQ156</f>
        <v>0</v>
      </c>
      <c r="AV158" s="38"/>
      <c r="AW158" s="214">
        <f>福利费明细!DE156</f>
        <v>0</v>
      </c>
      <c r="AX158" s="38"/>
      <c r="AY158" s="38"/>
      <c r="AZ158" s="38"/>
      <c r="BA158" s="38"/>
      <c r="BB158" s="38"/>
      <c r="BC158" s="30">
        <f t="shared" si="55"/>
        <v>0</v>
      </c>
      <c r="BD158" s="30">
        <f t="shared" si="49"/>
        <v>0</v>
      </c>
      <c r="BE158" s="36">
        <f t="shared" si="56"/>
        <v>0</v>
      </c>
      <c r="BF158" s="36">
        <f t="shared" si="50"/>
        <v>0</v>
      </c>
      <c r="BG158" s="36">
        <f t="shared" si="51"/>
        <v>0</v>
      </c>
      <c r="BH158" s="33">
        <f t="shared" si="57"/>
        <v>0</v>
      </c>
      <c r="BI158" s="506"/>
      <c r="BJ158" s="43"/>
    </row>
    <row r="159" spans="1:62" s="44" customFormat="1" ht="17.25" customHeight="1">
      <c r="A159" s="27">
        <f t="shared" si="52"/>
        <v>153</v>
      </c>
      <c r="B159" s="41" t="s">
        <v>179</v>
      </c>
      <c r="C159" s="42"/>
      <c r="D159" s="42"/>
      <c r="E159" s="42"/>
      <c r="F159" s="42"/>
      <c r="G159" s="175"/>
      <c r="H159" s="40"/>
      <c r="I159" s="30">
        <f t="shared" si="53"/>
        <v>0</v>
      </c>
      <c r="J159" s="103">
        <f t="shared" si="54"/>
        <v>0</v>
      </c>
      <c r="K159" s="29"/>
      <c r="L159" s="132"/>
      <c r="M159" s="120"/>
      <c r="N159" s="140">
        <f t="shared" si="60"/>
        <v>0</v>
      </c>
      <c r="O159" s="140">
        <f t="shared" si="60"/>
        <v>0</v>
      </c>
      <c r="P159" s="140">
        <f t="shared" si="60"/>
        <v>0</v>
      </c>
      <c r="Q159" s="140">
        <f t="shared" si="60"/>
        <v>0</v>
      </c>
      <c r="R159" s="140">
        <f t="shared" si="60"/>
        <v>0</v>
      </c>
      <c r="S159" s="140">
        <f t="shared" si="60"/>
        <v>0</v>
      </c>
      <c r="T159" s="140">
        <f t="shared" si="60"/>
        <v>0</v>
      </c>
      <c r="U159" s="140">
        <f t="shared" si="60"/>
        <v>0</v>
      </c>
      <c r="V159" s="140">
        <f t="shared" si="60"/>
        <v>0</v>
      </c>
      <c r="W159" s="140">
        <f t="shared" si="60"/>
        <v>0</v>
      </c>
      <c r="X159" s="140">
        <f t="shared" si="60"/>
        <v>0</v>
      </c>
      <c r="Y159" s="140">
        <f t="shared" si="60"/>
        <v>0</v>
      </c>
      <c r="Z159" s="140">
        <f t="shared" si="45"/>
        <v>0</v>
      </c>
      <c r="AA159" s="144"/>
      <c r="AB159" s="521">
        <f t="shared" si="46"/>
        <v>0</v>
      </c>
      <c r="AC159" s="522" t="e">
        <f>IF($B159="","",VLOOKUP($B159,社保费!$B$5:$Q$15,16,0))</f>
        <v>#N/A</v>
      </c>
      <c r="AD159" s="33">
        <f>福利费明细!S157</f>
        <v>0</v>
      </c>
      <c r="AE159" s="32"/>
      <c r="AF159" s="35"/>
      <c r="AG159" s="33">
        <f>福利费明细!AH157</f>
        <v>0</v>
      </c>
      <c r="AH159" s="36"/>
      <c r="AI159" s="37">
        <f t="shared" si="47"/>
        <v>0</v>
      </c>
      <c r="AJ159" s="36"/>
      <c r="AK159" s="37">
        <f t="shared" si="48"/>
        <v>0</v>
      </c>
      <c r="AL159" s="38"/>
      <c r="AM159" s="214">
        <f>福利费明细!AX157</f>
        <v>0</v>
      </c>
      <c r="AN159" s="224"/>
      <c r="AO159" s="214">
        <f>福利费明细!BL157</f>
        <v>0</v>
      </c>
      <c r="AP159" s="224"/>
      <c r="AQ159" s="214">
        <f>福利费明细!CC157</f>
        <v>0</v>
      </c>
      <c r="AR159" s="38"/>
      <c r="AS159" s="38"/>
      <c r="AT159" s="38"/>
      <c r="AU159" s="214">
        <f>福利费明细!CQ157</f>
        <v>0</v>
      </c>
      <c r="AV159" s="38"/>
      <c r="AW159" s="214">
        <f>福利费明细!DE157</f>
        <v>0</v>
      </c>
      <c r="AX159" s="38"/>
      <c r="AY159" s="38"/>
      <c r="AZ159" s="38"/>
      <c r="BA159" s="38"/>
      <c r="BB159" s="38"/>
      <c r="BC159" s="30">
        <f t="shared" si="55"/>
        <v>0</v>
      </c>
      <c r="BD159" s="30">
        <f t="shared" si="49"/>
        <v>0</v>
      </c>
      <c r="BE159" s="36">
        <f t="shared" si="56"/>
        <v>0</v>
      </c>
      <c r="BF159" s="36">
        <f t="shared" si="50"/>
        <v>0</v>
      </c>
      <c r="BG159" s="36">
        <f t="shared" si="51"/>
        <v>0</v>
      </c>
      <c r="BH159" s="33">
        <f t="shared" si="57"/>
        <v>0</v>
      </c>
      <c r="BI159" s="506"/>
      <c r="BJ159" s="43"/>
    </row>
    <row r="160" spans="1:62" s="44" customFormat="1" ht="17.25" customHeight="1">
      <c r="A160" s="27">
        <f t="shared" si="52"/>
        <v>154</v>
      </c>
      <c r="B160" s="42" t="s">
        <v>180</v>
      </c>
      <c r="C160" s="42"/>
      <c r="D160" s="42"/>
      <c r="E160" s="42"/>
      <c r="F160" s="42"/>
      <c r="G160" s="175"/>
      <c r="H160" s="40"/>
      <c r="I160" s="30">
        <f t="shared" si="53"/>
        <v>0</v>
      </c>
      <c r="J160" s="103">
        <f t="shared" si="54"/>
        <v>0</v>
      </c>
      <c r="K160" s="29"/>
      <c r="L160" s="132"/>
      <c r="M160" s="120"/>
      <c r="N160" s="140">
        <f t="shared" si="60"/>
        <v>0</v>
      </c>
      <c r="O160" s="140">
        <f t="shared" si="60"/>
        <v>0</v>
      </c>
      <c r="P160" s="140">
        <f t="shared" si="60"/>
        <v>0</v>
      </c>
      <c r="Q160" s="140">
        <f t="shared" si="60"/>
        <v>0</v>
      </c>
      <c r="R160" s="140">
        <f t="shared" si="60"/>
        <v>0</v>
      </c>
      <c r="S160" s="140">
        <f t="shared" si="60"/>
        <v>0</v>
      </c>
      <c r="T160" s="140">
        <f t="shared" si="60"/>
        <v>0</v>
      </c>
      <c r="U160" s="140">
        <f t="shared" si="60"/>
        <v>0</v>
      </c>
      <c r="V160" s="140">
        <f t="shared" si="60"/>
        <v>0</v>
      </c>
      <c r="W160" s="140">
        <f t="shared" si="60"/>
        <v>0</v>
      </c>
      <c r="X160" s="140">
        <f t="shared" si="60"/>
        <v>0</v>
      </c>
      <c r="Y160" s="140">
        <f t="shared" si="60"/>
        <v>0</v>
      </c>
      <c r="Z160" s="140">
        <f t="shared" si="45"/>
        <v>0</v>
      </c>
      <c r="AA160" s="144"/>
      <c r="AB160" s="521">
        <f t="shared" si="46"/>
        <v>0</v>
      </c>
      <c r="AC160" s="522" t="e">
        <f>IF($B160="","",VLOOKUP($B160,社保费!$B$5:$Q$15,16,0))</f>
        <v>#N/A</v>
      </c>
      <c r="AD160" s="33">
        <f>福利费明细!S158</f>
        <v>0</v>
      </c>
      <c r="AE160" s="32"/>
      <c r="AF160" s="35"/>
      <c r="AG160" s="33">
        <f>福利费明细!AH158</f>
        <v>0</v>
      </c>
      <c r="AH160" s="36"/>
      <c r="AI160" s="37">
        <f t="shared" si="47"/>
        <v>0</v>
      </c>
      <c r="AJ160" s="36"/>
      <c r="AK160" s="37">
        <f t="shared" si="48"/>
        <v>0</v>
      </c>
      <c r="AL160" s="38"/>
      <c r="AM160" s="214">
        <f>福利费明细!AX158</f>
        <v>0</v>
      </c>
      <c r="AN160" s="224"/>
      <c r="AO160" s="214">
        <f>福利费明细!BL158</f>
        <v>0</v>
      </c>
      <c r="AP160" s="224"/>
      <c r="AQ160" s="214">
        <f>福利费明细!CC158</f>
        <v>0</v>
      </c>
      <c r="AR160" s="38"/>
      <c r="AS160" s="38"/>
      <c r="AT160" s="38"/>
      <c r="AU160" s="214">
        <f>福利费明细!CQ158</f>
        <v>0</v>
      </c>
      <c r="AV160" s="38"/>
      <c r="AW160" s="214">
        <f>福利费明细!DE158</f>
        <v>0</v>
      </c>
      <c r="AX160" s="38"/>
      <c r="AY160" s="38"/>
      <c r="AZ160" s="38"/>
      <c r="BA160" s="38"/>
      <c r="BB160" s="38"/>
      <c r="BC160" s="30">
        <f t="shared" si="55"/>
        <v>0</v>
      </c>
      <c r="BD160" s="30">
        <f t="shared" si="49"/>
        <v>0</v>
      </c>
      <c r="BE160" s="36">
        <f t="shared" si="56"/>
        <v>0</v>
      </c>
      <c r="BF160" s="36">
        <f t="shared" si="50"/>
        <v>0</v>
      </c>
      <c r="BG160" s="36">
        <f t="shared" si="51"/>
        <v>0</v>
      </c>
      <c r="BH160" s="33">
        <f t="shared" si="57"/>
        <v>0</v>
      </c>
      <c r="BI160" s="502"/>
      <c r="BJ160" s="43"/>
    </row>
    <row r="161" spans="1:62" s="44" customFormat="1" ht="17.25" customHeight="1">
      <c r="A161" s="27">
        <f t="shared" si="52"/>
        <v>155</v>
      </c>
      <c r="B161" s="41" t="s">
        <v>181</v>
      </c>
      <c r="C161" s="42"/>
      <c r="D161" s="42"/>
      <c r="E161" s="42"/>
      <c r="F161" s="42"/>
      <c r="G161" s="175"/>
      <c r="H161" s="40"/>
      <c r="I161" s="30">
        <f t="shared" si="53"/>
        <v>0</v>
      </c>
      <c r="J161" s="103">
        <f t="shared" si="54"/>
        <v>0</v>
      </c>
      <c r="K161" s="29"/>
      <c r="L161" s="132"/>
      <c r="M161" s="120"/>
      <c r="N161" s="140">
        <f t="shared" si="60"/>
        <v>0</v>
      </c>
      <c r="O161" s="140">
        <f t="shared" si="60"/>
        <v>0</v>
      </c>
      <c r="P161" s="140">
        <f t="shared" si="60"/>
        <v>0</v>
      </c>
      <c r="Q161" s="140">
        <f t="shared" si="60"/>
        <v>0</v>
      </c>
      <c r="R161" s="140">
        <f t="shared" si="60"/>
        <v>0</v>
      </c>
      <c r="S161" s="140">
        <f t="shared" si="60"/>
        <v>0</v>
      </c>
      <c r="T161" s="140">
        <f t="shared" si="60"/>
        <v>0</v>
      </c>
      <c r="U161" s="140">
        <f t="shared" si="60"/>
        <v>0</v>
      </c>
      <c r="V161" s="140">
        <f t="shared" si="60"/>
        <v>0</v>
      </c>
      <c r="W161" s="140">
        <f t="shared" si="60"/>
        <v>0</v>
      </c>
      <c r="X161" s="140">
        <f t="shared" si="60"/>
        <v>0</v>
      </c>
      <c r="Y161" s="140">
        <f t="shared" si="60"/>
        <v>0</v>
      </c>
      <c r="Z161" s="140">
        <f t="shared" si="45"/>
        <v>0</v>
      </c>
      <c r="AA161" s="144"/>
      <c r="AB161" s="521">
        <f t="shared" si="46"/>
        <v>0</v>
      </c>
      <c r="AC161" s="522" t="e">
        <f>IF($B161="","",VLOOKUP($B161,社保费!$B$5:$Q$15,16,0))</f>
        <v>#N/A</v>
      </c>
      <c r="AD161" s="33">
        <f>福利费明细!S159</f>
        <v>0</v>
      </c>
      <c r="AE161" s="32"/>
      <c r="AF161" s="35"/>
      <c r="AG161" s="33">
        <f>福利费明细!AH159</f>
        <v>0</v>
      </c>
      <c r="AH161" s="36"/>
      <c r="AI161" s="37">
        <f t="shared" si="47"/>
        <v>0</v>
      </c>
      <c r="AJ161" s="36"/>
      <c r="AK161" s="37">
        <f t="shared" si="48"/>
        <v>0</v>
      </c>
      <c r="AL161" s="38"/>
      <c r="AM161" s="214">
        <f>福利费明细!AX159</f>
        <v>0</v>
      </c>
      <c r="AN161" s="224"/>
      <c r="AO161" s="214">
        <f>福利费明细!BL159</f>
        <v>0</v>
      </c>
      <c r="AP161" s="224"/>
      <c r="AQ161" s="214">
        <f>福利费明细!CC159</f>
        <v>0</v>
      </c>
      <c r="AR161" s="38"/>
      <c r="AS161" s="38"/>
      <c r="AT161" s="38"/>
      <c r="AU161" s="214">
        <f>福利费明细!CQ159</f>
        <v>0</v>
      </c>
      <c r="AV161" s="38"/>
      <c r="AW161" s="214">
        <f>福利费明细!DE159</f>
        <v>0</v>
      </c>
      <c r="AX161" s="38"/>
      <c r="AY161" s="38"/>
      <c r="AZ161" s="38"/>
      <c r="BA161" s="38"/>
      <c r="BB161" s="38"/>
      <c r="BC161" s="30">
        <f t="shared" si="55"/>
        <v>0</v>
      </c>
      <c r="BD161" s="30">
        <f t="shared" si="49"/>
        <v>0</v>
      </c>
      <c r="BE161" s="36">
        <f t="shared" si="56"/>
        <v>0</v>
      </c>
      <c r="BF161" s="36">
        <f t="shared" si="50"/>
        <v>0</v>
      </c>
      <c r="BG161" s="36">
        <f t="shared" si="51"/>
        <v>0</v>
      </c>
      <c r="BH161" s="33">
        <f t="shared" si="57"/>
        <v>0</v>
      </c>
      <c r="BI161" s="502"/>
      <c r="BJ161" s="43"/>
    </row>
    <row r="162" spans="1:62" s="44" customFormat="1" ht="17.25" customHeight="1">
      <c r="A162" s="27">
        <f t="shared" si="52"/>
        <v>156</v>
      </c>
      <c r="B162" s="42" t="s">
        <v>182</v>
      </c>
      <c r="C162" s="45"/>
      <c r="D162" s="45"/>
      <c r="E162" s="45"/>
      <c r="F162" s="45"/>
      <c r="G162" s="175"/>
      <c r="H162" s="40"/>
      <c r="I162" s="30">
        <f t="shared" si="53"/>
        <v>0</v>
      </c>
      <c r="J162" s="103">
        <f t="shared" si="54"/>
        <v>0</v>
      </c>
      <c r="K162" s="29"/>
      <c r="L162" s="132"/>
      <c r="M162" s="120"/>
      <c r="N162" s="140">
        <f t="shared" si="60"/>
        <v>0</v>
      </c>
      <c r="O162" s="140">
        <f t="shared" si="60"/>
        <v>0</v>
      </c>
      <c r="P162" s="140">
        <f t="shared" si="60"/>
        <v>0</v>
      </c>
      <c r="Q162" s="140">
        <f t="shared" si="60"/>
        <v>0</v>
      </c>
      <c r="R162" s="140">
        <f t="shared" si="60"/>
        <v>0</v>
      </c>
      <c r="S162" s="140">
        <f t="shared" si="60"/>
        <v>0</v>
      </c>
      <c r="T162" s="140">
        <f t="shared" si="60"/>
        <v>0</v>
      </c>
      <c r="U162" s="140">
        <f t="shared" si="60"/>
        <v>0</v>
      </c>
      <c r="V162" s="140">
        <f t="shared" si="60"/>
        <v>0</v>
      </c>
      <c r="W162" s="140">
        <f t="shared" si="60"/>
        <v>0</v>
      </c>
      <c r="X162" s="140">
        <f t="shared" si="60"/>
        <v>0</v>
      </c>
      <c r="Y162" s="140">
        <f t="shared" si="60"/>
        <v>0</v>
      </c>
      <c r="Z162" s="140">
        <f t="shared" si="45"/>
        <v>0</v>
      </c>
      <c r="AA162" s="144"/>
      <c r="AB162" s="521">
        <f t="shared" si="46"/>
        <v>0</v>
      </c>
      <c r="AC162" s="522" t="e">
        <f>IF($B162="","",VLOOKUP($B162,社保费!$B$5:$Q$15,16,0))</f>
        <v>#N/A</v>
      </c>
      <c r="AD162" s="33">
        <f>福利费明细!S160</f>
        <v>0</v>
      </c>
      <c r="AE162" s="32"/>
      <c r="AF162" s="35"/>
      <c r="AG162" s="33">
        <f>福利费明细!AH160</f>
        <v>0</v>
      </c>
      <c r="AH162" s="36"/>
      <c r="AI162" s="37">
        <f t="shared" si="47"/>
        <v>0</v>
      </c>
      <c r="AJ162" s="36"/>
      <c r="AK162" s="37">
        <f t="shared" si="48"/>
        <v>0</v>
      </c>
      <c r="AL162" s="38"/>
      <c r="AM162" s="214">
        <f>福利费明细!AX160</f>
        <v>0</v>
      </c>
      <c r="AN162" s="224"/>
      <c r="AO162" s="214">
        <f>福利费明细!BL160</f>
        <v>0</v>
      </c>
      <c r="AP162" s="224"/>
      <c r="AQ162" s="214">
        <f>福利费明细!CC160</f>
        <v>0</v>
      </c>
      <c r="AR162" s="38"/>
      <c r="AS162" s="38"/>
      <c r="AT162" s="38"/>
      <c r="AU162" s="214">
        <f>福利费明细!CQ160</f>
        <v>0</v>
      </c>
      <c r="AV162" s="38"/>
      <c r="AW162" s="214">
        <f>福利费明细!DE160</f>
        <v>0</v>
      </c>
      <c r="AX162" s="38"/>
      <c r="AY162" s="38"/>
      <c r="AZ162" s="38"/>
      <c r="BA162" s="38"/>
      <c r="BB162" s="38"/>
      <c r="BC162" s="30">
        <f t="shared" si="55"/>
        <v>0</v>
      </c>
      <c r="BD162" s="30">
        <f t="shared" si="49"/>
        <v>0</v>
      </c>
      <c r="BE162" s="36">
        <f t="shared" si="56"/>
        <v>0</v>
      </c>
      <c r="BF162" s="36">
        <f t="shared" si="50"/>
        <v>0</v>
      </c>
      <c r="BG162" s="36">
        <f t="shared" si="51"/>
        <v>0</v>
      </c>
      <c r="BH162" s="33">
        <f t="shared" si="57"/>
        <v>0</v>
      </c>
      <c r="BI162" s="502"/>
      <c r="BJ162" s="43"/>
    </row>
    <row r="163" spans="1:62" ht="17.25" customHeight="1">
      <c r="A163" s="27">
        <f t="shared" ref="A163:A173" si="61">IF(B163="","",ROW()-6)</f>
        <v>157</v>
      </c>
      <c r="B163" s="41" t="s">
        <v>183</v>
      </c>
      <c r="C163" s="41"/>
      <c r="D163" s="41"/>
      <c r="E163" s="41"/>
      <c r="F163" s="41"/>
      <c r="G163" s="175"/>
      <c r="H163" s="40"/>
      <c r="I163" s="30">
        <f t="shared" si="53"/>
        <v>0</v>
      </c>
      <c r="J163" s="103">
        <f t="shared" si="54"/>
        <v>0</v>
      </c>
      <c r="K163" s="29"/>
      <c r="L163" s="132"/>
      <c r="M163" s="120"/>
      <c r="N163" s="140">
        <f t="shared" ref="N163:Y173" si="62">IF($L163&lt;=N$6,SUM($H163*(1+$M163),$H163*(1+$M163)*30%*50%,$K163),SUM($H163,$J163,$K163))</f>
        <v>0</v>
      </c>
      <c r="O163" s="140">
        <f t="shared" si="62"/>
        <v>0</v>
      </c>
      <c r="P163" s="140">
        <f t="shared" si="62"/>
        <v>0</v>
      </c>
      <c r="Q163" s="140">
        <f t="shared" si="62"/>
        <v>0</v>
      </c>
      <c r="R163" s="140">
        <f t="shared" si="62"/>
        <v>0</v>
      </c>
      <c r="S163" s="140">
        <f t="shared" si="62"/>
        <v>0</v>
      </c>
      <c r="T163" s="140">
        <f t="shared" si="62"/>
        <v>0</v>
      </c>
      <c r="U163" s="140">
        <f t="shared" si="62"/>
        <v>0</v>
      </c>
      <c r="V163" s="140">
        <f t="shared" si="62"/>
        <v>0</v>
      </c>
      <c r="W163" s="140">
        <f t="shared" si="62"/>
        <v>0</v>
      </c>
      <c r="X163" s="140">
        <f t="shared" si="62"/>
        <v>0</v>
      </c>
      <c r="Y163" s="140">
        <f t="shared" si="62"/>
        <v>0</v>
      </c>
      <c r="Z163" s="140">
        <f t="shared" ref="Z163:Z173" si="63">SUM(N163:Y163)</f>
        <v>0</v>
      </c>
      <c r="AA163" s="144"/>
      <c r="AB163" s="521">
        <f t="shared" si="46"/>
        <v>0</v>
      </c>
      <c r="AC163" s="522" t="e">
        <f>IF($B163="","",VLOOKUP($B163,社保费!$B$5:$Q$15,16,0))</f>
        <v>#N/A</v>
      </c>
      <c r="AD163" s="33">
        <f>福利费明细!S161</f>
        <v>0</v>
      </c>
      <c r="AE163" s="32"/>
      <c r="AF163" s="35"/>
      <c r="AG163" s="33">
        <f>福利费明细!AH161</f>
        <v>0</v>
      </c>
      <c r="AH163" s="36"/>
      <c r="AI163" s="37">
        <f t="shared" ref="AI163:AI173" si="64">IF(ISNUMBER(AH163/AA163),AH163/AA163,0)</f>
        <v>0</v>
      </c>
      <c r="AJ163" s="36"/>
      <c r="AK163" s="37">
        <f t="shared" ref="AK163:AK173" si="65">IF(ISNUMBER(AJ163/AA163),AJ163/AA163,0)</f>
        <v>0</v>
      </c>
      <c r="AL163" s="38"/>
      <c r="AM163" s="214">
        <f>福利费明细!AX161</f>
        <v>0</v>
      </c>
      <c r="AN163" s="224"/>
      <c r="AO163" s="214">
        <f>福利费明细!BL161</f>
        <v>0</v>
      </c>
      <c r="AP163" s="224"/>
      <c r="AQ163" s="214">
        <f>福利费明细!CC161</f>
        <v>0</v>
      </c>
      <c r="AR163" s="38"/>
      <c r="AS163" s="38"/>
      <c r="AT163" s="38"/>
      <c r="AU163" s="214">
        <f>福利费明细!CQ161</f>
        <v>0</v>
      </c>
      <c r="AV163" s="38"/>
      <c r="AW163" s="214">
        <f>福利费明细!DE161</f>
        <v>0</v>
      </c>
      <c r="AX163" s="38"/>
      <c r="AY163" s="38"/>
      <c r="AZ163" s="38"/>
      <c r="BA163" s="38"/>
      <c r="BB163" s="38"/>
      <c r="BC163" s="30">
        <f t="shared" si="55"/>
        <v>0</v>
      </c>
      <c r="BD163" s="30">
        <f t="shared" ref="BD163:BD173" si="66">SUM(Z163,AA163,AD163,AG163,AH163,BC163)</f>
        <v>0</v>
      </c>
      <c r="BE163" s="36">
        <f t="shared" ref="BE163:BE173" si="67">IF(AND(BF163=0,BG163=0),BD163,0)</f>
        <v>0</v>
      </c>
      <c r="BF163" s="36">
        <f t="shared" si="50"/>
        <v>0</v>
      </c>
      <c r="BG163" s="36">
        <f t="shared" si="51"/>
        <v>0</v>
      </c>
      <c r="BH163" s="33">
        <f t="shared" ref="BH163:BH173" si="68">SUM(BE163:BG163)</f>
        <v>0</v>
      </c>
      <c r="BI163" s="502"/>
      <c r="BJ163" s="39"/>
    </row>
    <row r="164" spans="1:62" s="44" customFormat="1" ht="17.25" customHeight="1">
      <c r="A164" s="27">
        <f t="shared" si="61"/>
        <v>158</v>
      </c>
      <c r="B164" s="42" t="s">
        <v>184</v>
      </c>
      <c r="C164" s="42"/>
      <c r="D164" s="42"/>
      <c r="E164" s="42"/>
      <c r="F164" s="42"/>
      <c r="G164" s="175"/>
      <c r="H164" s="40"/>
      <c r="I164" s="30">
        <f t="shared" si="53"/>
        <v>0</v>
      </c>
      <c r="J164" s="103">
        <f t="shared" si="54"/>
        <v>0</v>
      </c>
      <c r="K164" s="29"/>
      <c r="L164" s="132"/>
      <c r="M164" s="120"/>
      <c r="N164" s="140">
        <f t="shared" si="62"/>
        <v>0</v>
      </c>
      <c r="O164" s="140">
        <f t="shared" si="62"/>
        <v>0</v>
      </c>
      <c r="P164" s="140">
        <f t="shared" si="62"/>
        <v>0</v>
      </c>
      <c r="Q164" s="140">
        <f t="shared" si="62"/>
        <v>0</v>
      </c>
      <c r="R164" s="140">
        <f t="shared" si="62"/>
        <v>0</v>
      </c>
      <c r="S164" s="140">
        <f t="shared" si="62"/>
        <v>0</v>
      </c>
      <c r="T164" s="140">
        <f t="shared" si="62"/>
        <v>0</v>
      </c>
      <c r="U164" s="140">
        <f t="shared" si="62"/>
        <v>0</v>
      </c>
      <c r="V164" s="140">
        <f t="shared" si="62"/>
        <v>0</v>
      </c>
      <c r="W164" s="140">
        <f t="shared" si="62"/>
        <v>0</v>
      </c>
      <c r="X164" s="140">
        <f t="shared" si="62"/>
        <v>0</v>
      </c>
      <c r="Y164" s="140">
        <f t="shared" si="62"/>
        <v>0</v>
      </c>
      <c r="Z164" s="140">
        <f t="shared" si="63"/>
        <v>0</v>
      </c>
      <c r="AA164" s="144"/>
      <c r="AB164" s="521">
        <f t="shared" si="46"/>
        <v>0</v>
      </c>
      <c r="AC164" s="522" t="e">
        <f>IF($B164="","",VLOOKUP($B164,社保费!$B$5:$Q$15,16,0))</f>
        <v>#N/A</v>
      </c>
      <c r="AD164" s="33">
        <f>福利费明细!S162</f>
        <v>0</v>
      </c>
      <c r="AE164" s="32"/>
      <c r="AF164" s="35"/>
      <c r="AG164" s="33">
        <f>福利费明细!AH162</f>
        <v>0</v>
      </c>
      <c r="AH164" s="36"/>
      <c r="AI164" s="37">
        <f t="shared" si="64"/>
        <v>0</v>
      </c>
      <c r="AJ164" s="36"/>
      <c r="AK164" s="37">
        <f t="shared" si="65"/>
        <v>0</v>
      </c>
      <c r="AL164" s="38"/>
      <c r="AM164" s="214">
        <f>福利费明细!AX162</f>
        <v>0</v>
      </c>
      <c r="AN164" s="224"/>
      <c r="AO164" s="214">
        <f>福利费明细!BL162</f>
        <v>0</v>
      </c>
      <c r="AP164" s="224"/>
      <c r="AQ164" s="214">
        <f>福利费明细!CC162</f>
        <v>0</v>
      </c>
      <c r="AR164" s="38"/>
      <c r="AS164" s="38"/>
      <c r="AT164" s="38"/>
      <c r="AU164" s="214">
        <f>福利费明细!CQ162</f>
        <v>0</v>
      </c>
      <c r="AV164" s="38"/>
      <c r="AW164" s="214">
        <f>福利费明细!DE162</f>
        <v>0</v>
      </c>
      <c r="AX164" s="38"/>
      <c r="AY164" s="38"/>
      <c r="AZ164" s="38"/>
      <c r="BA164" s="38"/>
      <c r="BB164" s="38"/>
      <c r="BC164" s="30">
        <f t="shared" si="55"/>
        <v>0</v>
      </c>
      <c r="BD164" s="30">
        <f t="shared" si="66"/>
        <v>0</v>
      </c>
      <c r="BE164" s="36">
        <f t="shared" si="67"/>
        <v>0</v>
      </c>
      <c r="BF164" s="36">
        <f t="shared" si="50"/>
        <v>0</v>
      </c>
      <c r="BG164" s="36">
        <f t="shared" si="51"/>
        <v>0</v>
      </c>
      <c r="BH164" s="33">
        <f t="shared" si="68"/>
        <v>0</v>
      </c>
      <c r="BI164" s="502"/>
      <c r="BJ164" s="43"/>
    </row>
    <row r="165" spans="1:62" s="44" customFormat="1" ht="17.25" customHeight="1">
      <c r="A165" s="27">
        <f t="shared" si="61"/>
        <v>159</v>
      </c>
      <c r="B165" s="41" t="s">
        <v>185</v>
      </c>
      <c r="C165" s="42"/>
      <c r="D165" s="42"/>
      <c r="E165" s="42"/>
      <c r="F165" s="42"/>
      <c r="G165" s="175"/>
      <c r="H165" s="40"/>
      <c r="I165" s="30">
        <f t="shared" si="53"/>
        <v>0</v>
      </c>
      <c r="J165" s="103">
        <f t="shared" si="54"/>
        <v>0</v>
      </c>
      <c r="K165" s="29"/>
      <c r="L165" s="132"/>
      <c r="M165" s="120"/>
      <c r="N165" s="140">
        <f t="shared" si="62"/>
        <v>0</v>
      </c>
      <c r="O165" s="140">
        <f t="shared" si="62"/>
        <v>0</v>
      </c>
      <c r="P165" s="140">
        <f t="shared" si="62"/>
        <v>0</v>
      </c>
      <c r="Q165" s="140">
        <f t="shared" si="62"/>
        <v>0</v>
      </c>
      <c r="R165" s="140">
        <f t="shared" si="62"/>
        <v>0</v>
      </c>
      <c r="S165" s="140">
        <f t="shared" si="62"/>
        <v>0</v>
      </c>
      <c r="T165" s="140">
        <f t="shared" si="62"/>
        <v>0</v>
      </c>
      <c r="U165" s="140">
        <f t="shared" si="62"/>
        <v>0</v>
      </c>
      <c r="V165" s="140">
        <f t="shared" si="62"/>
        <v>0</v>
      </c>
      <c r="W165" s="140">
        <f t="shared" si="62"/>
        <v>0</v>
      </c>
      <c r="X165" s="140">
        <f t="shared" si="62"/>
        <v>0</v>
      </c>
      <c r="Y165" s="140">
        <f t="shared" si="62"/>
        <v>0</v>
      </c>
      <c r="Z165" s="140">
        <f t="shared" si="63"/>
        <v>0</v>
      </c>
      <c r="AA165" s="144"/>
      <c r="AB165" s="521">
        <f t="shared" si="46"/>
        <v>0</v>
      </c>
      <c r="AC165" s="522" t="e">
        <f>IF($B165="","",VLOOKUP($B165,社保费!$B$5:$Q$15,16,0))</f>
        <v>#N/A</v>
      </c>
      <c r="AD165" s="33">
        <f>福利费明细!S163</f>
        <v>0</v>
      </c>
      <c r="AE165" s="32"/>
      <c r="AF165" s="35"/>
      <c r="AG165" s="33">
        <f>福利费明细!AH163</f>
        <v>0</v>
      </c>
      <c r="AH165" s="36"/>
      <c r="AI165" s="37">
        <f t="shared" si="64"/>
        <v>0</v>
      </c>
      <c r="AJ165" s="36"/>
      <c r="AK165" s="37">
        <f t="shared" si="65"/>
        <v>0</v>
      </c>
      <c r="AL165" s="38"/>
      <c r="AM165" s="214">
        <f>福利费明细!AX163</f>
        <v>0</v>
      </c>
      <c r="AN165" s="224"/>
      <c r="AO165" s="214">
        <f>福利费明细!BL163</f>
        <v>0</v>
      </c>
      <c r="AP165" s="224"/>
      <c r="AQ165" s="214">
        <f>福利费明细!CC163</f>
        <v>0</v>
      </c>
      <c r="AR165" s="38"/>
      <c r="AS165" s="38"/>
      <c r="AT165" s="38"/>
      <c r="AU165" s="214">
        <f>福利费明细!CQ163</f>
        <v>0</v>
      </c>
      <c r="AV165" s="38"/>
      <c r="AW165" s="214">
        <f>福利费明细!DE163</f>
        <v>0</v>
      </c>
      <c r="AX165" s="38"/>
      <c r="AY165" s="38"/>
      <c r="AZ165" s="38"/>
      <c r="BA165" s="38"/>
      <c r="BB165" s="38"/>
      <c r="BC165" s="30">
        <f t="shared" si="55"/>
        <v>0</v>
      </c>
      <c r="BD165" s="30">
        <f t="shared" si="66"/>
        <v>0</v>
      </c>
      <c r="BE165" s="36">
        <f t="shared" si="67"/>
        <v>0</v>
      </c>
      <c r="BF165" s="36">
        <f t="shared" si="50"/>
        <v>0</v>
      </c>
      <c r="BG165" s="36">
        <f t="shared" si="51"/>
        <v>0</v>
      </c>
      <c r="BH165" s="33">
        <f t="shared" si="68"/>
        <v>0</v>
      </c>
      <c r="BI165" s="502"/>
      <c r="BJ165" s="43"/>
    </row>
    <row r="166" spans="1:62" s="44" customFormat="1" ht="17.25" customHeight="1">
      <c r="A166" s="27">
        <f t="shared" si="61"/>
        <v>160</v>
      </c>
      <c r="B166" s="42" t="s">
        <v>186</v>
      </c>
      <c r="C166" s="42"/>
      <c r="D166" s="42"/>
      <c r="E166" s="42"/>
      <c r="F166" s="42"/>
      <c r="G166" s="175"/>
      <c r="H166" s="40"/>
      <c r="I166" s="30">
        <f t="shared" si="53"/>
        <v>0</v>
      </c>
      <c r="J166" s="103">
        <f t="shared" si="54"/>
        <v>0</v>
      </c>
      <c r="K166" s="29"/>
      <c r="L166" s="132"/>
      <c r="M166" s="120"/>
      <c r="N166" s="140">
        <f t="shared" si="62"/>
        <v>0</v>
      </c>
      <c r="O166" s="140">
        <f t="shared" si="62"/>
        <v>0</v>
      </c>
      <c r="P166" s="140">
        <f t="shared" si="62"/>
        <v>0</v>
      </c>
      <c r="Q166" s="140">
        <f t="shared" si="62"/>
        <v>0</v>
      </c>
      <c r="R166" s="140">
        <f t="shared" si="62"/>
        <v>0</v>
      </c>
      <c r="S166" s="140">
        <f t="shared" si="62"/>
        <v>0</v>
      </c>
      <c r="T166" s="140">
        <f t="shared" si="62"/>
        <v>0</v>
      </c>
      <c r="U166" s="140">
        <f t="shared" si="62"/>
        <v>0</v>
      </c>
      <c r="V166" s="140">
        <f t="shared" si="62"/>
        <v>0</v>
      </c>
      <c r="W166" s="140">
        <f t="shared" si="62"/>
        <v>0</v>
      </c>
      <c r="X166" s="140">
        <f t="shared" si="62"/>
        <v>0</v>
      </c>
      <c r="Y166" s="140">
        <f t="shared" si="62"/>
        <v>0</v>
      </c>
      <c r="Z166" s="140">
        <f t="shared" si="63"/>
        <v>0</v>
      </c>
      <c r="AA166" s="144"/>
      <c r="AB166" s="521">
        <f t="shared" si="46"/>
        <v>0</v>
      </c>
      <c r="AC166" s="522" t="e">
        <f>IF($B166="","",VLOOKUP($B166,社保费!$B$5:$Q$15,16,0))</f>
        <v>#N/A</v>
      </c>
      <c r="AD166" s="33">
        <f>福利费明细!S164</f>
        <v>0</v>
      </c>
      <c r="AE166" s="32"/>
      <c r="AF166" s="35"/>
      <c r="AG166" s="33">
        <f>福利费明细!AH164</f>
        <v>0</v>
      </c>
      <c r="AH166" s="36"/>
      <c r="AI166" s="37">
        <f t="shared" si="64"/>
        <v>0</v>
      </c>
      <c r="AJ166" s="36"/>
      <c r="AK166" s="37">
        <f t="shared" si="65"/>
        <v>0</v>
      </c>
      <c r="AL166" s="38"/>
      <c r="AM166" s="214">
        <f>福利费明细!AX164</f>
        <v>0</v>
      </c>
      <c r="AN166" s="224"/>
      <c r="AO166" s="214">
        <f>福利费明细!BL164</f>
        <v>0</v>
      </c>
      <c r="AP166" s="224"/>
      <c r="AQ166" s="214">
        <f>福利费明细!CC164</f>
        <v>0</v>
      </c>
      <c r="AR166" s="38"/>
      <c r="AS166" s="38"/>
      <c r="AT166" s="38"/>
      <c r="AU166" s="214">
        <f>福利费明细!CQ164</f>
        <v>0</v>
      </c>
      <c r="AV166" s="38"/>
      <c r="AW166" s="214">
        <f>福利费明细!DE164</f>
        <v>0</v>
      </c>
      <c r="AX166" s="38"/>
      <c r="AY166" s="38"/>
      <c r="AZ166" s="38"/>
      <c r="BA166" s="38"/>
      <c r="BB166" s="38"/>
      <c r="BC166" s="30">
        <f t="shared" si="55"/>
        <v>0</v>
      </c>
      <c r="BD166" s="30">
        <f t="shared" si="66"/>
        <v>0</v>
      </c>
      <c r="BE166" s="36">
        <f t="shared" si="67"/>
        <v>0</v>
      </c>
      <c r="BF166" s="36">
        <f t="shared" si="50"/>
        <v>0</v>
      </c>
      <c r="BG166" s="36">
        <f t="shared" si="51"/>
        <v>0</v>
      </c>
      <c r="BH166" s="33">
        <f t="shared" si="68"/>
        <v>0</v>
      </c>
      <c r="BI166" s="502"/>
      <c r="BJ166" s="43"/>
    </row>
    <row r="167" spans="1:62" s="44" customFormat="1" ht="17.25" customHeight="1">
      <c r="A167" s="27">
        <f t="shared" si="61"/>
        <v>161</v>
      </c>
      <c r="B167" s="41" t="s">
        <v>493</v>
      </c>
      <c r="C167" s="42"/>
      <c r="D167" s="42"/>
      <c r="E167" s="42"/>
      <c r="F167" s="42"/>
      <c r="G167" s="175"/>
      <c r="H167" s="40"/>
      <c r="I167" s="30">
        <f t="shared" si="53"/>
        <v>0</v>
      </c>
      <c r="J167" s="103">
        <f t="shared" si="54"/>
        <v>0</v>
      </c>
      <c r="K167" s="29"/>
      <c r="L167" s="132"/>
      <c r="M167" s="120"/>
      <c r="N167" s="140">
        <f t="shared" si="62"/>
        <v>0</v>
      </c>
      <c r="O167" s="140">
        <f t="shared" si="62"/>
        <v>0</v>
      </c>
      <c r="P167" s="140">
        <f t="shared" si="62"/>
        <v>0</v>
      </c>
      <c r="Q167" s="140">
        <f t="shared" si="62"/>
        <v>0</v>
      </c>
      <c r="R167" s="140">
        <f t="shared" si="62"/>
        <v>0</v>
      </c>
      <c r="S167" s="140">
        <f t="shared" si="62"/>
        <v>0</v>
      </c>
      <c r="T167" s="140">
        <f t="shared" si="62"/>
        <v>0</v>
      </c>
      <c r="U167" s="140">
        <f t="shared" si="62"/>
        <v>0</v>
      </c>
      <c r="V167" s="140">
        <f t="shared" si="62"/>
        <v>0</v>
      </c>
      <c r="W167" s="140">
        <f t="shared" si="62"/>
        <v>0</v>
      </c>
      <c r="X167" s="140">
        <f t="shared" si="62"/>
        <v>0</v>
      </c>
      <c r="Y167" s="140">
        <f t="shared" si="62"/>
        <v>0</v>
      </c>
      <c r="Z167" s="140">
        <f t="shared" si="63"/>
        <v>0</v>
      </c>
      <c r="AA167" s="144"/>
      <c r="AB167" s="32"/>
      <c r="AC167" s="34"/>
      <c r="AD167" s="33">
        <f>福利费明细!S165</f>
        <v>0</v>
      </c>
      <c r="AE167" s="32"/>
      <c r="AF167" s="35"/>
      <c r="AG167" s="33">
        <f>福利费明细!AH165</f>
        <v>0</v>
      </c>
      <c r="AH167" s="36"/>
      <c r="AI167" s="37">
        <f t="shared" si="64"/>
        <v>0</v>
      </c>
      <c r="AJ167" s="36"/>
      <c r="AK167" s="37">
        <f t="shared" si="65"/>
        <v>0</v>
      </c>
      <c r="AL167" s="38"/>
      <c r="AM167" s="214">
        <f>福利费明细!AX165</f>
        <v>0</v>
      </c>
      <c r="AN167" s="224"/>
      <c r="AO167" s="214">
        <f>福利费明细!BL165</f>
        <v>0</v>
      </c>
      <c r="AP167" s="224"/>
      <c r="AQ167" s="214">
        <f>福利费明细!CC165</f>
        <v>0</v>
      </c>
      <c r="AR167" s="38"/>
      <c r="AS167" s="38"/>
      <c r="AT167" s="38"/>
      <c r="AU167" s="214">
        <f>福利费明细!CQ165</f>
        <v>0</v>
      </c>
      <c r="AV167" s="38"/>
      <c r="AW167" s="214">
        <f>福利费明细!DE165</f>
        <v>0</v>
      </c>
      <c r="AX167" s="38"/>
      <c r="AY167" s="38"/>
      <c r="AZ167" s="38"/>
      <c r="BA167" s="38"/>
      <c r="BB167" s="38"/>
      <c r="BC167" s="30">
        <f t="shared" si="55"/>
        <v>0</v>
      </c>
      <c r="BD167" s="30">
        <f t="shared" si="66"/>
        <v>0</v>
      </c>
      <c r="BE167" s="36">
        <f t="shared" si="67"/>
        <v>0</v>
      </c>
      <c r="BF167" s="36">
        <f t="shared" si="50"/>
        <v>0</v>
      </c>
      <c r="BG167" s="36">
        <f t="shared" si="51"/>
        <v>0</v>
      </c>
      <c r="BH167" s="33">
        <f t="shared" si="68"/>
        <v>0</v>
      </c>
      <c r="BI167" s="502"/>
      <c r="BJ167" s="43"/>
    </row>
    <row r="168" spans="1:62" s="44" customFormat="1" ht="17.25" customHeight="1">
      <c r="A168" s="27">
        <f t="shared" si="61"/>
        <v>162</v>
      </c>
      <c r="B168" s="42" t="s">
        <v>494</v>
      </c>
      <c r="C168" s="45"/>
      <c r="D168" s="45"/>
      <c r="E168" s="45"/>
      <c r="F168" s="45"/>
      <c r="G168" s="175"/>
      <c r="H168" s="40"/>
      <c r="I168" s="30">
        <f t="shared" si="53"/>
        <v>0</v>
      </c>
      <c r="J168" s="103">
        <f t="shared" si="54"/>
        <v>0</v>
      </c>
      <c r="K168" s="29"/>
      <c r="L168" s="132"/>
      <c r="M168" s="120"/>
      <c r="N168" s="140">
        <f t="shared" si="62"/>
        <v>0</v>
      </c>
      <c r="O168" s="140">
        <f t="shared" si="62"/>
        <v>0</v>
      </c>
      <c r="P168" s="140">
        <f t="shared" si="62"/>
        <v>0</v>
      </c>
      <c r="Q168" s="140">
        <f t="shared" si="62"/>
        <v>0</v>
      </c>
      <c r="R168" s="140">
        <f t="shared" si="62"/>
        <v>0</v>
      </c>
      <c r="S168" s="140">
        <f t="shared" si="62"/>
        <v>0</v>
      </c>
      <c r="T168" s="140">
        <f t="shared" si="62"/>
        <v>0</v>
      </c>
      <c r="U168" s="140">
        <f t="shared" si="62"/>
        <v>0</v>
      </c>
      <c r="V168" s="140">
        <f t="shared" si="62"/>
        <v>0</v>
      </c>
      <c r="W168" s="140">
        <f t="shared" si="62"/>
        <v>0</v>
      </c>
      <c r="X168" s="140">
        <f t="shared" si="62"/>
        <v>0</v>
      </c>
      <c r="Y168" s="140">
        <f t="shared" si="62"/>
        <v>0</v>
      </c>
      <c r="Z168" s="140">
        <f t="shared" si="63"/>
        <v>0</v>
      </c>
      <c r="AA168" s="144"/>
      <c r="AB168" s="32"/>
      <c r="AC168" s="34"/>
      <c r="AD168" s="33">
        <f>福利费明细!S166</f>
        <v>0</v>
      </c>
      <c r="AE168" s="32"/>
      <c r="AF168" s="35"/>
      <c r="AG168" s="33">
        <f>福利费明细!AH166</f>
        <v>0</v>
      </c>
      <c r="AH168" s="36"/>
      <c r="AI168" s="37">
        <f t="shared" si="64"/>
        <v>0</v>
      </c>
      <c r="AJ168" s="36"/>
      <c r="AK168" s="37">
        <f t="shared" si="65"/>
        <v>0</v>
      </c>
      <c r="AL168" s="38"/>
      <c r="AM168" s="214">
        <f>福利费明细!AX166</f>
        <v>0</v>
      </c>
      <c r="AN168" s="224"/>
      <c r="AO168" s="214">
        <f>福利费明细!BL166</f>
        <v>0</v>
      </c>
      <c r="AP168" s="224"/>
      <c r="AQ168" s="214">
        <f>福利费明细!CC166</f>
        <v>0</v>
      </c>
      <c r="AR168" s="38"/>
      <c r="AS168" s="38"/>
      <c r="AT168" s="38"/>
      <c r="AU168" s="214">
        <f>福利费明细!CQ166</f>
        <v>0</v>
      </c>
      <c r="AV168" s="38"/>
      <c r="AW168" s="214">
        <f>福利费明细!DE166</f>
        <v>0</v>
      </c>
      <c r="AX168" s="38"/>
      <c r="AY168" s="38"/>
      <c r="AZ168" s="38"/>
      <c r="BA168" s="38"/>
      <c r="BB168" s="38"/>
      <c r="BC168" s="30">
        <f t="shared" si="55"/>
        <v>0</v>
      </c>
      <c r="BD168" s="30">
        <f t="shared" si="66"/>
        <v>0</v>
      </c>
      <c r="BE168" s="36">
        <f t="shared" si="67"/>
        <v>0</v>
      </c>
      <c r="BF168" s="36">
        <f t="shared" si="50"/>
        <v>0</v>
      </c>
      <c r="BG168" s="36">
        <f t="shared" si="51"/>
        <v>0</v>
      </c>
      <c r="BH168" s="33">
        <f t="shared" si="68"/>
        <v>0</v>
      </c>
      <c r="BI168" s="502"/>
      <c r="BJ168" s="43"/>
    </row>
    <row r="169" spans="1:62" s="44" customFormat="1" ht="17.25" customHeight="1">
      <c r="A169" s="27">
        <f t="shared" si="61"/>
        <v>163</v>
      </c>
      <c r="B169" s="41" t="s">
        <v>495</v>
      </c>
      <c r="C169" s="45"/>
      <c r="D169" s="45"/>
      <c r="E169" s="45"/>
      <c r="F169" s="45"/>
      <c r="G169" s="175"/>
      <c r="H169" s="40"/>
      <c r="I169" s="30">
        <f t="shared" si="53"/>
        <v>0</v>
      </c>
      <c r="J169" s="103">
        <f t="shared" si="54"/>
        <v>0</v>
      </c>
      <c r="K169" s="29"/>
      <c r="L169" s="132"/>
      <c r="M169" s="120"/>
      <c r="N169" s="140">
        <f t="shared" si="62"/>
        <v>0</v>
      </c>
      <c r="O169" s="140">
        <f t="shared" si="62"/>
        <v>0</v>
      </c>
      <c r="P169" s="140">
        <f t="shared" si="62"/>
        <v>0</v>
      </c>
      <c r="Q169" s="140">
        <f t="shared" si="62"/>
        <v>0</v>
      </c>
      <c r="R169" s="140">
        <f t="shared" si="62"/>
        <v>0</v>
      </c>
      <c r="S169" s="140">
        <f t="shared" si="62"/>
        <v>0</v>
      </c>
      <c r="T169" s="140">
        <f t="shared" si="62"/>
        <v>0</v>
      </c>
      <c r="U169" s="140">
        <f t="shared" si="62"/>
        <v>0</v>
      </c>
      <c r="V169" s="140">
        <f t="shared" si="62"/>
        <v>0</v>
      </c>
      <c r="W169" s="140">
        <f t="shared" si="62"/>
        <v>0</v>
      </c>
      <c r="X169" s="140">
        <f t="shared" si="62"/>
        <v>0</v>
      </c>
      <c r="Y169" s="140">
        <f t="shared" si="62"/>
        <v>0</v>
      </c>
      <c r="Z169" s="140">
        <f t="shared" si="63"/>
        <v>0</v>
      </c>
      <c r="AA169" s="144"/>
      <c r="AB169" s="32"/>
      <c r="AC169" s="34"/>
      <c r="AD169" s="33">
        <f>福利费明细!S167</f>
        <v>0</v>
      </c>
      <c r="AE169" s="32"/>
      <c r="AF169" s="35"/>
      <c r="AG169" s="33">
        <f>福利费明细!AH167</f>
        <v>0</v>
      </c>
      <c r="AH169" s="36"/>
      <c r="AI169" s="37">
        <f t="shared" si="64"/>
        <v>0</v>
      </c>
      <c r="AJ169" s="36"/>
      <c r="AK169" s="37">
        <f t="shared" si="65"/>
        <v>0</v>
      </c>
      <c r="AL169" s="38"/>
      <c r="AM169" s="214">
        <f>福利费明细!AX167</f>
        <v>0</v>
      </c>
      <c r="AN169" s="224"/>
      <c r="AO169" s="214">
        <f>福利费明细!BL167</f>
        <v>0</v>
      </c>
      <c r="AP169" s="224"/>
      <c r="AQ169" s="214">
        <f>福利费明细!CC167</f>
        <v>0</v>
      </c>
      <c r="AR169" s="38"/>
      <c r="AS169" s="38"/>
      <c r="AT169" s="38"/>
      <c r="AU169" s="214">
        <f>福利费明细!CQ167</f>
        <v>0</v>
      </c>
      <c r="AV169" s="38"/>
      <c r="AW169" s="214">
        <f>福利费明细!DE167</f>
        <v>0</v>
      </c>
      <c r="AX169" s="38"/>
      <c r="AY169" s="38"/>
      <c r="AZ169" s="38"/>
      <c r="BA169" s="38"/>
      <c r="BB169" s="38"/>
      <c r="BC169" s="30">
        <f t="shared" si="55"/>
        <v>0</v>
      </c>
      <c r="BD169" s="30">
        <f t="shared" si="66"/>
        <v>0</v>
      </c>
      <c r="BE169" s="36">
        <f t="shared" si="67"/>
        <v>0</v>
      </c>
      <c r="BF169" s="36">
        <f t="shared" si="50"/>
        <v>0</v>
      </c>
      <c r="BG169" s="36">
        <f t="shared" si="51"/>
        <v>0</v>
      </c>
      <c r="BH169" s="33">
        <f t="shared" si="68"/>
        <v>0</v>
      </c>
      <c r="BI169" s="502"/>
      <c r="BJ169" s="43"/>
    </row>
    <row r="170" spans="1:62" s="44" customFormat="1" ht="17.25" customHeight="1">
      <c r="A170" s="27">
        <f t="shared" si="61"/>
        <v>164</v>
      </c>
      <c r="B170" s="42" t="s">
        <v>496</v>
      </c>
      <c r="C170" s="45"/>
      <c r="D170" s="45"/>
      <c r="E170" s="45"/>
      <c r="F170" s="45"/>
      <c r="G170" s="175"/>
      <c r="H170" s="40"/>
      <c r="I170" s="30">
        <f t="shared" si="53"/>
        <v>0</v>
      </c>
      <c r="J170" s="103">
        <f t="shared" si="54"/>
        <v>0</v>
      </c>
      <c r="K170" s="29"/>
      <c r="L170" s="132"/>
      <c r="M170" s="120"/>
      <c r="N170" s="140">
        <f t="shared" si="62"/>
        <v>0</v>
      </c>
      <c r="O170" s="140">
        <f t="shared" si="62"/>
        <v>0</v>
      </c>
      <c r="P170" s="140">
        <f t="shared" si="62"/>
        <v>0</v>
      </c>
      <c r="Q170" s="140">
        <f t="shared" si="62"/>
        <v>0</v>
      </c>
      <c r="R170" s="140">
        <f t="shared" si="62"/>
        <v>0</v>
      </c>
      <c r="S170" s="140">
        <f t="shared" si="62"/>
        <v>0</v>
      </c>
      <c r="T170" s="140">
        <f t="shared" si="62"/>
        <v>0</v>
      </c>
      <c r="U170" s="140">
        <f t="shared" si="62"/>
        <v>0</v>
      </c>
      <c r="V170" s="140">
        <f t="shared" si="62"/>
        <v>0</v>
      </c>
      <c r="W170" s="140">
        <f t="shared" si="62"/>
        <v>0</v>
      </c>
      <c r="X170" s="140">
        <f t="shared" si="62"/>
        <v>0</v>
      </c>
      <c r="Y170" s="140">
        <f t="shared" si="62"/>
        <v>0</v>
      </c>
      <c r="Z170" s="140">
        <f t="shared" si="63"/>
        <v>0</v>
      </c>
      <c r="AA170" s="144"/>
      <c r="AB170" s="32"/>
      <c r="AC170" s="34"/>
      <c r="AD170" s="33">
        <f>福利费明细!S168</f>
        <v>0</v>
      </c>
      <c r="AE170" s="32"/>
      <c r="AF170" s="35"/>
      <c r="AG170" s="33">
        <f>福利费明细!AH168</f>
        <v>0</v>
      </c>
      <c r="AH170" s="36"/>
      <c r="AI170" s="37">
        <f t="shared" si="64"/>
        <v>0</v>
      </c>
      <c r="AJ170" s="36"/>
      <c r="AK170" s="37">
        <f t="shared" si="65"/>
        <v>0</v>
      </c>
      <c r="AL170" s="38"/>
      <c r="AM170" s="214">
        <f>福利费明细!AX168</f>
        <v>0</v>
      </c>
      <c r="AN170" s="224"/>
      <c r="AO170" s="214">
        <f>福利费明细!BL168</f>
        <v>0</v>
      </c>
      <c r="AP170" s="224"/>
      <c r="AQ170" s="214">
        <f>福利费明细!CC168</f>
        <v>0</v>
      </c>
      <c r="AR170" s="38"/>
      <c r="AS170" s="38"/>
      <c r="AT170" s="38"/>
      <c r="AU170" s="214">
        <f>福利费明细!CQ168</f>
        <v>0</v>
      </c>
      <c r="AV170" s="38"/>
      <c r="AW170" s="214">
        <f>福利费明细!DE168</f>
        <v>0</v>
      </c>
      <c r="AX170" s="38"/>
      <c r="AY170" s="38"/>
      <c r="AZ170" s="38"/>
      <c r="BA170" s="38"/>
      <c r="BB170" s="38"/>
      <c r="BC170" s="30">
        <f t="shared" si="55"/>
        <v>0</v>
      </c>
      <c r="BD170" s="30">
        <f t="shared" si="66"/>
        <v>0</v>
      </c>
      <c r="BE170" s="36">
        <f t="shared" si="67"/>
        <v>0</v>
      </c>
      <c r="BF170" s="36">
        <f t="shared" si="50"/>
        <v>0</v>
      </c>
      <c r="BG170" s="36">
        <f t="shared" si="51"/>
        <v>0</v>
      </c>
      <c r="BH170" s="33">
        <f t="shared" si="68"/>
        <v>0</v>
      </c>
      <c r="BI170" s="502"/>
      <c r="BJ170" s="43"/>
    </row>
    <row r="171" spans="1:62" s="44" customFormat="1" ht="17.25" customHeight="1">
      <c r="A171" s="27">
        <f t="shared" si="61"/>
        <v>165</v>
      </c>
      <c r="B171" s="41" t="s">
        <v>497</v>
      </c>
      <c r="C171" s="45"/>
      <c r="D171" s="45"/>
      <c r="E171" s="45"/>
      <c r="F171" s="45"/>
      <c r="G171" s="175"/>
      <c r="H171" s="40"/>
      <c r="I171" s="30">
        <f t="shared" si="53"/>
        <v>0</v>
      </c>
      <c r="J171" s="103">
        <f t="shared" si="54"/>
        <v>0</v>
      </c>
      <c r="K171" s="29"/>
      <c r="L171" s="132"/>
      <c r="M171" s="120"/>
      <c r="N171" s="140">
        <f t="shared" si="62"/>
        <v>0</v>
      </c>
      <c r="O171" s="140">
        <f t="shared" si="62"/>
        <v>0</v>
      </c>
      <c r="P171" s="140">
        <f t="shared" si="62"/>
        <v>0</v>
      </c>
      <c r="Q171" s="140">
        <f t="shared" si="62"/>
        <v>0</v>
      </c>
      <c r="R171" s="140">
        <f t="shared" si="62"/>
        <v>0</v>
      </c>
      <c r="S171" s="140">
        <f t="shared" si="62"/>
        <v>0</v>
      </c>
      <c r="T171" s="140">
        <f t="shared" si="62"/>
        <v>0</v>
      </c>
      <c r="U171" s="140">
        <f t="shared" si="62"/>
        <v>0</v>
      </c>
      <c r="V171" s="140">
        <f t="shared" si="62"/>
        <v>0</v>
      </c>
      <c r="W171" s="140">
        <f t="shared" si="62"/>
        <v>0</v>
      </c>
      <c r="X171" s="140">
        <f t="shared" si="62"/>
        <v>0</v>
      </c>
      <c r="Y171" s="140">
        <f t="shared" si="62"/>
        <v>0</v>
      </c>
      <c r="Z171" s="140">
        <f t="shared" si="63"/>
        <v>0</v>
      </c>
      <c r="AA171" s="144"/>
      <c r="AB171" s="32"/>
      <c r="AC171" s="34"/>
      <c r="AD171" s="33">
        <f>福利费明细!S169</f>
        <v>0</v>
      </c>
      <c r="AE171" s="32"/>
      <c r="AF171" s="35"/>
      <c r="AG171" s="33">
        <f>福利费明细!AH169</f>
        <v>0</v>
      </c>
      <c r="AH171" s="36"/>
      <c r="AI171" s="37">
        <f t="shared" si="64"/>
        <v>0</v>
      </c>
      <c r="AJ171" s="36"/>
      <c r="AK171" s="37">
        <f t="shared" si="65"/>
        <v>0</v>
      </c>
      <c r="AL171" s="38"/>
      <c r="AM171" s="214">
        <f>福利费明细!AX169</f>
        <v>0</v>
      </c>
      <c r="AN171" s="224"/>
      <c r="AO171" s="214">
        <f>福利费明细!BL169</f>
        <v>0</v>
      </c>
      <c r="AP171" s="224"/>
      <c r="AQ171" s="214">
        <f>福利费明细!CC169</f>
        <v>0</v>
      </c>
      <c r="AR171" s="38"/>
      <c r="AS171" s="38"/>
      <c r="AT171" s="38"/>
      <c r="AU171" s="214">
        <f>福利费明细!CQ169</f>
        <v>0</v>
      </c>
      <c r="AV171" s="38"/>
      <c r="AW171" s="214">
        <f>福利费明细!DE169</f>
        <v>0</v>
      </c>
      <c r="AX171" s="38"/>
      <c r="AY171" s="38"/>
      <c r="AZ171" s="38"/>
      <c r="BA171" s="38"/>
      <c r="BB171" s="38"/>
      <c r="BC171" s="30">
        <f t="shared" si="55"/>
        <v>0</v>
      </c>
      <c r="BD171" s="30">
        <f t="shared" si="66"/>
        <v>0</v>
      </c>
      <c r="BE171" s="36">
        <f t="shared" si="67"/>
        <v>0</v>
      </c>
      <c r="BF171" s="36">
        <f t="shared" si="50"/>
        <v>0</v>
      </c>
      <c r="BG171" s="36">
        <f t="shared" si="51"/>
        <v>0</v>
      </c>
      <c r="BH171" s="33">
        <f t="shared" si="68"/>
        <v>0</v>
      </c>
      <c r="BI171" s="502"/>
      <c r="BJ171" s="43"/>
    </row>
    <row r="172" spans="1:62" s="44" customFormat="1" ht="17.25" customHeight="1">
      <c r="A172" s="27">
        <f t="shared" si="61"/>
        <v>166</v>
      </c>
      <c r="B172" s="42" t="s">
        <v>498</v>
      </c>
      <c r="C172" s="426"/>
      <c r="D172" s="426"/>
      <c r="E172" s="426"/>
      <c r="F172" s="45"/>
      <c r="G172" s="175"/>
      <c r="H172" s="40"/>
      <c r="I172" s="30">
        <f t="shared" si="53"/>
        <v>0</v>
      </c>
      <c r="J172" s="103">
        <f t="shared" si="54"/>
        <v>0</v>
      </c>
      <c r="K172" s="29"/>
      <c r="L172" s="132"/>
      <c r="M172" s="120"/>
      <c r="N172" s="140">
        <f t="shared" si="62"/>
        <v>0</v>
      </c>
      <c r="O172" s="140">
        <f t="shared" si="62"/>
        <v>0</v>
      </c>
      <c r="P172" s="140">
        <f t="shared" si="62"/>
        <v>0</v>
      </c>
      <c r="Q172" s="140">
        <f t="shared" si="62"/>
        <v>0</v>
      </c>
      <c r="R172" s="140">
        <f t="shared" si="62"/>
        <v>0</v>
      </c>
      <c r="S172" s="140">
        <f t="shared" si="62"/>
        <v>0</v>
      </c>
      <c r="T172" s="140">
        <f t="shared" si="62"/>
        <v>0</v>
      </c>
      <c r="U172" s="140">
        <f t="shared" si="62"/>
        <v>0</v>
      </c>
      <c r="V172" s="140">
        <f t="shared" si="62"/>
        <v>0</v>
      </c>
      <c r="W172" s="140">
        <f t="shared" si="62"/>
        <v>0</v>
      </c>
      <c r="X172" s="140">
        <f t="shared" si="62"/>
        <v>0</v>
      </c>
      <c r="Y172" s="140">
        <f t="shared" si="62"/>
        <v>0</v>
      </c>
      <c r="Z172" s="140">
        <f t="shared" si="63"/>
        <v>0</v>
      </c>
      <c r="AA172" s="144"/>
      <c r="AB172" s="32"/>
      <c r="AC172" s="34"/>
      <c r="AD172" s="33">
        <f>福利费明细!S170</f>
        <v>0</v>
      </c>
      <c r="AE172" s="32"/>
      <c r="AF172" s="35"/>
      <c r="AG172" s="33">
        <f>福利费明细!AH170</f>
        <v>0</v>
      </c>
      <c r="AH172" s="36"/>
      <c r="AI172" s="37">
        <f t="shared" si="64"/>
        <v>0</v>
      </c>
      <c r="AJ172" s="36"/>
      <c r="AK172" s="37">
        <f t="shared" si="65"/>
        <v>0</v>
      </c>
      <c r="AL172" s="38"/>
      <c r="AM172" s="214">
        <f>福利费明细!AX170</f>
        <v>0</v>
      </c>
      <c r="AN172" s="224"/>
      <c r="AO172" s="214">
        <f>福利费明细!BL170</f>
        <v>0</v>
      </c>
      <c r="AP172" s="224"/>
      <c r="AQ172" s="214">
        <f>福利费明细!CC170</f>
        <v>0</v>
      </c>
      <c r="AR172" s="38"/>
      <c r="AS172" s="38"/>
      <c r="AT172" s="38"/>
      <c r="AU172" s="214">
        <f>福利费明细!CQ170</f>
        <v>0</v>
      </c>
      <c r="AV172" s="38"/>
      <c r="AW172" s="214">
        <f>福利费明细!DE170</f>
        <v>0</v>
      </c>
      <c r="AX172" s="38"/>
      <c r="AY172" s="38"/>
      <c r="AZ172" s="38"/>
      <c r="BA172" s="38"/>
      <c r="BB172" s="38"/>
      <c r="BC172" s="30">
        <f t="shared" si="55"/>
        <v>0</v>
      </c>
      <c r="BD172" s="30">
        <f t="shared" si="66"/>
        <v>0</v>
      </c>
      <c r="BE172" s="36">
        <f t="shared" si="67"/>
        <v>0</v>
      </c>
      <c r="BF172" s="36">
        <f t="shared" si="50"/>
        <v>0</v>
      </c>
      <c r="BG172" s="36">
        <f t="shared" si="51"/>
        <v>0</v>
      </c>
      <c r="BH172" s="33">
        <f t="shared" si="68"/>
        <v>0</v>
      </c>
      <c r="BI172" s="502"/>
      <c r="BJ172" s="43"/>
    </row>
    <row r="173" spans="1:62" s="44" customFormat="1" ht="17.25" customHeight="1">
      <c r="A173" s="27">
        <f t="shared" si="61"/>
        <v>167</v>
      </c>
      <c r="B173" s="41" t="s">
        <v>499</v>
      </c>
      <c r="C173" s="426"/>
      <c r="D173" s="426"/>
      <c r="E173" s="426"/>
      <c r="F173" s="45"/>
      <c r="G173" s="175"/>
      <c r="H173" s="40"/>
      <c r="I173" s="30">
        <f t="shared" si="53"/>
        <v>0</v>
      </c>
      <c r="J173" s="103">
        <f t="shared" si="54"/>
        <v>0</v>
      </c>
      <c r="K173" s="29"/>
      <c r="L173" s="132"/>
      <c r="M173" s="120"/>
      <c r="N173" s="140">
        <f t="shared" si="62"/>
        <v>0</v>
      </c>
      <c r="O173" s="140">
        <f t="shared" si="62"/>
        <v>0</v>
      </c>
      <c r="P173" s="140">
        <f t="shared" si="62"/>
        <v>0</v>
      </c>
      <c r="Q173" s="140">
        <f t="shared" si="62"/>
        <v>0</v>
      </c>
      <c r="R173" s="140">
        <f t="shared" si="62"/>
        <v>0</v>
      </c>
      <c r="S173" s="140">
        <f t="shared" si="62"/>
        <v>0</v>
      </c>
      <c r="T173" s="140">
        <f t="shared" si="62"/>
        <v>0</v>
      </c>
      <c r="U173" s="140">
        <f t="shared" si="62"/>
        <v>0</v>
      </c>
      <c r="V173" s="140">
        <f t="shared" si="62"/>
        <v>0</v>
      </c>
      <c r="W173" s="140">
        <f t="shared" si="62"/>
        <v>0</v>
      </c>
      <c r="X173" s="140">
        <f t="shared" si="62"/>
        <v>0</v>
      </c>
      <c r="Y173" s="140">
        <f t="shared" si="62"/>
        <v>0</v>
      </c>
      <c r="Z173" s="140">
        <f t="shared" si="63"/>
        <v>0</v>
      </c>
      <c r="AA173" s="144"/>
      <c r="AB173" s="32"/>
      <c r="AC173" s="34"/>
      <c r="AD173" s="33">
        <f>福利费明细!S171</f>
        <v>0</v>
      </c>
      <c r="AE173" s="32"/>
      <c r="AF173" s="35"/>
      <c r="AG173" s="33">
        <f>福利费明细!AH171</f>
        <v>0</v>
      </c>
      <c r="AH173" s="36"/>
      <c r="AI173" s="37">
        <f t="shared" si="64"/>
        <v>0</v>
      </c>
      <c r="AJ173" s="36"/>
      <c r="AK173" s="37">
        <f t="shared" si="65"/>
        <v>0</v>
      </c>
      <c r="AL173" s="38"/>
      <c r="AM173" s="214">
        <f>福利费明细!AX171</f>
        <v>0</v>
      </c>
      <c r="AN173" s="224"/>
      <c r="AO173" s="214">
        <f>福利费明细!BL171</f>
        <v>0</v>
      </c>
      <c r="AP173" s="224"/>
      <c r="AQ173" s="214">
        <f>福利费明细!CC171</f>
        <v>0</v>
      </c>
      <c r="AR173" s="38"/>
      <c r="AS173" s="38"/>
      <c r="AT173" s="38"/>
      <c r="AU173" s="214">
        <f>福利费明细!CQ171</f>
        <v>0</v>
      </c>
      <c r="AV173" s="38"/>
      <c r="AW173" s="214">
        <f>福利费明细!DE171</f>
        <v>0</v>
      </c>
      <c r="AX173" s="38"/>
      <c r="AY173" s="38"/>
      <c r="AZ173" s="38"/>
      <c r="BA173" s="38"/>
      <c r="BB173" s="38"/>
      <c r="BC173" s="30">
        <f t="shared" si="55"/>
        <v>0</v>
      </c>
      <c r="BD173" s="30">
        <f t="shared" si="66"/>
        <v>0</v>
      </c>
      <c r="BE173" s="36">
        <f t="shared" si="67"/>
        <v>0</v>
      </c>
      <c r="BF173" s="36">
        <f t="shared" si="50"/>
        <v>0</v>
      </c>
      <c r="BG173" s="36">
        <f t="shared" si="51"/>
        <v>0</v>
      </c>
      <c r="BH173" s="33">
        <f t="shared" si="68"/>
        <v>0</v>
      </c>
      <c r="BI173" s="502"/>
      <c r="BJ173" s="43"/>
    </row>
    <row r="174" spans="1:62" ht="17.25" customHeight="1">
      <c r="A174" s="27">
        <f t="shared" si="52"/>
        <v>168</v>
      </c>
      <c r="B174" s="42" t="s">
        <v>500</v>
      </c>
      <c r="C174" s="41"/>
      <c r="D174" s="41"/>
      <c r="E174" s="41"/>
      <c r="F174" s="41"/>
      <c r="G174" s="175"/>
      <c r="H174" s="40"/>
      <c r="I174" s="30">
        <f t="shared" si="53"/>
        <v>0</v>
      </c>
      <c r="J174" s="103">
        <f t="shared" si="54"/>
        <v>0</v>
      </c>
      <c r="K174" s="29"/>
      <c r="L174" s="132"/>
      <c r="M174" s="120"/>
      <c r="N174" s="140">
        <f t="shared" si="59"/>
        <v>0</v>
      </c>
      <c r="O174" s="140">
        <f t="shared" si="59"/>
        <v>0</v>
      </c>
      <c r="P174" s="140">
        <f t="shared" si="59"/>
        <v>0</v>
      </c>
      <c r="Q174" s="140">
        <f t="shared" si="59"/>
        <v>0</v>
      </c>
      <c r="R174" s="140">
        <f t="shared" si="59"/>
        <v>0</v>
      </c>
      <c r="S174" s="140">
        <f t="shared" si="59"/>
        <v>0</v>
      </c>
      <c r="T174" s="140">
        <f t="shared" si="59"/>
        <v>0</v>
      </c>
      <c r="U174" s="140">
        <f t="shared" si="59"/>
        <v>0</v>
      </c>
      <c r="V174" s="140">
        <f t="shared" si="59"/>
        <v>0</v>
      </c>
      <c r="W174" s="140">
        <f t="shared" si="59"/>
        <v>0</v>
      </c>
      <c r="X174" s="140">
        <f t="shared" si="59"/>
        <v>0</v>
      </c>
      <c r="Y174" s="140">
        <f t="shared" si="59"/>
        <v>0</v>
      </c>
      <c r="Z174" s="140">
        <f t="shared" si="45"/>
        <v>0</v>
      </c>
      <c r="AA174" s="144"/>
      <c r="AB174" s="32"/>
      <c r="AC174" s="34"/>
      <c r="AD174" s="33">
        <f>福利费明细!S172</f>
        <v>0</v>
      </c>
      <c r="AE174" s="32"/>
      <c r="AF174" s="35"/>
      <c r="AG174" s="33">
        <f>福利费明细!AH172</f>
        <v>0</v>
      </c>
      <c r="AH174" s="36"/>
      <c r="AI174" s="37">
        <f t="shared" si="47"/>
        <v>0</v>
      </c>
      <c r="AJ174" s="36"/>
      <c r="AK174" s="37">
        <f t="shared" si="48"/>
        <v>0</v>
      </c>
      <c r="AL174" s="38"/>
      <c r="AM174" s="214">
        <f>福利费明细!AX172</f>
        <v>0</v>
      </c>
      <c r="AN174" s="224"/>
      <c r="AO174" s="214">
        <f>福利费明细!BL172</f>
        <v>0</v>
      </c>
      <c r="AP174" s="224"/>
      <c r="AQ174" s="214">
        <f>福利费明细!CC172</f>
        <v>0</v>
      </c>
      <c r="AR174" s="38"/>
      <c r="AS174" s="38"/>
      <c r="AT174" s="38"/>
      <c r="AU174" s="214">
        <f>福利费明细!CQ172</f>
        <v>0</v>
      </c>
      <c r="AV174" s="38"/>
      <c r="AW174" s="214">
        <f>福利费明细!DE172</f>
        <v>0</v>
      </c>
      <c r="AX174" s="38"/>
      <c r="AY174" s="38"/>
      <c r="AZ174" s="38"/>
      <c r="BA174" s="38"/>
      <c r="BB174" s="38"/>
      <c r="BC174" s="30">
        <f t="shared" si="55"/>
        <v>0</v>
      </c>
      <c r="BD174" s="30">
        <f t="shared" si="49"/>
        <v>0</v>
      </c>
      <c r="BE174" s="36">
        <f t="shared" si="56"/>
        <v>0</v>
      </c>
      <c r="BF174" s="36">
        <f t="shared" si="50"/>
        <v>0</v>
      </c>
      <c r="BG174" s="36">
        <f t="shared" si="51"/>
        <v>0</v>
      </c>
      <c r="BH174" s="33">
        <f t="shared" si="57"/>
        <v>0</v>
      </c>
      <c r="BI174" s="502"/>
      <c r="BJ174" s="39"/>
    </row>
    <row r="175" spans="1:62" s="44" customFormat="1" ht="17.25" customHeight="1">
      <c r="A175" s="27">
        <f t="shared" si="52"/>
        <v>169</v>
      </c>
      <c r="B175" s="41" t="s">
        <v>501</v>
      </c>
      <c r="C175" s="42"/>
      <c r="D175" s="42"/>
      <c r="E175" s="42"/>
      <c r="F175" s="42"/>
      <c r="G175" s="175"/>
      <c r="H175" s="40"/>
      <c r="I175" s="30">
        <f t="shared" si="53"/>
        <v>0</v>
      </c>
      <c r="J175" s="103">
        <f t="shared" si="54"/>
        <v>0</v>
      </c>
      <c r="K175" s="29"/>
      <c r="L175" s="132"/>
      <c r="M175" s="120"/>
      <c r="N175" s="140">
        <f t="shared" si="59"/>
        <v>0</v>
      </c>
      <c r="O175" s="140">
        <f t="shared" si="59"/>
        <v>0</v>
      </c>
      <c r="P175" s="140">
        <f t="shared" si="59"/>
        <v>0</v>
      </c>
      <c r="Q175" s="140">
        <f t="shared" si="59"/>
        <v>0</v>
      </c>
      <c r="R175" s="140">
        <f t="shared" si="59"/>
        <v>0</v>
      </c>
      <c r="S175" s="140">
        <f t="shared" si="59"/>
        <v>0</v>
      </c>
      <c r="T175" s="140">
        <f t="shared" si="59"/>
        <v>0</v>
      </c>
      <c r="U175" s="140">
        <f t="shared" si="59"/>
        <v>0</v>
      </c>
      <c r="V175" s="140">
        <f t="shared" si="59"/>
        <v>0</v>
      </c>
      <c r="W175" s="140">
        <f t="shared" ref="W175:Y175" si="69">IF($L175&lt;=W$6,SUM($H175*(1+$M175),$H175*(1+$M175)*30%*50%,$K175),SUM($H175,$J175,$K175))</f>
        <v>0</v>
      </c>
      <c r="X175" s="140">
        <f t="shared" si="69"/>
        <v>0</v>
      </c>
      <c r="Y175" s="140">
        <f t="shared" si="69"/>
        <v>0</v>
      </c>
      <c r="Z175" s="140">
        <f t="shared" si="45"/>
        <v>0</v>
      </c>
      <c r="AA175" s="144"/>
      <c r="AB175" s="32"/>
      <c r="AC175" s="34"/>
      <c r="AD175" s="33">
        <f>福利费明细!S173</f>
        <v>0</v>
      </c>
      <c r="AE175" s="32"/>
      <c r="AF175" s="35"/>
      <c r="AG175" s="33">
        <f>福利费明细!AH173</f>
        <v>0</v>
      </c>
      <c r="AH175" s="36"/>
      <c r="AI175" s="37">
        <f t="shared" si="47"/>
        <v>0</v>
      </c>
      <c r="AJ175" s="36"/>
      <c r="AK175" s="37">
        <f t="shared" si="48"/>
        <v>0</v>
      </c>
      <c r="AL175" s="38"/>
      <c r="AM175" s="214">
        <f>福利费明细!AX173</f>
        <v>0</v>
      </c>
      <c r="AN175" s="224"/>
      <c r="AO175" s="214">
        <f>福利费明细!BL173</f>
        <v>0</v>
      </c>
      <c r="AP175" s="224"/>
      <c r="AQ175" s="214">
        <f>福利费明细!CC173</f>
        <v>0</v>
      </c>
      <c r="AR175" s="38"/>
      <c r="AS175" s="38"/>
      <c r="AT175" s="38"/>
      <c r="AU175" s="214">
        <f>福利费明细!CQ173</f>
        <v>0</v>
      </c>
      <c r="AV175" s="38"/>
      <c r="AW175" s="214">
        <f>福利费明细!DE173</f>
        <v>0</v>
      </c>
      <c r="AX175" s="38"/>
      <c r="AY175" s="38"/>
      <c r="AZ175" s="38"/>
      <c r="BA175" s="38"/>
      <c r="BB175" s="38"/>
      <c r="BC175" s="30">
        <f t="shared" si="55"/>
        <v>0</v>
      </c>
      <c r="BD175" s="30">
        <f t="shared" si="49"/>
        <v>0</v>
      </c>
      <c r="BE175" s="36">
        <f t="shared" si="56"/>
        <v>0</v>
      </c>
      <c r="BF175" s="36">
        <f t="shared" si="50"/>
        <v>0</v>
      </c>
      <c r="BG175" s="36">
        <f t="shared" si="51"/>
        <v>0</v>
      </c>
      <c r="BH175" s="33">
        <f t="shared" si="57"/>
        <v>0</v>
      </c>
      <c r="BI175" s="502"/>
      <c r="BJ175" s="43"/>
    </row>
    <row r="176" spans="1:62" s="44" customFormat="1" ht="17.25" customHeight="1">
      <c r="A176" s="27">
        <f t="shared" si="52"/>
        <v>170</v>
      </c>
      <c r="B176" s="42" t="s">
        <v>502</v>
      </c>
      <c r="C176" s="42"/>
      <c r="D176" s="42"/>
      <c r="E176" s="42"/>
      <c r="F176" s="42"/>
      <c r="G176" s="175"/>
      <c r="H176" s="40"/>
      <c r="I176" s="30">
        <f t="shared" si="53"/>
        <v>0</v>
      </c>
      <c r="J176" s="103">
        <f t="shared" si="54"/>
        <v>0</v>
      </c>
      <c r="K176" s="29"/>
      <c r="L176" s="132"/>
      <c r="M176" s="120"/>
      <c r="N176" s="140">
        <f t="shared" ref="N176:Y184" si="70">IF($L176&lt;=N$6,SUM($H176*(1+$M176),$H176*(1+$M176)*30%*50%,$K176),SUM($H176,$J176,$K176))</f>
        <v>0</v>
      </c>
      <c r="O176" s="140">
        <f t="shared" si="70"/>
        <v>0</v>
      </c>
      <c r="P176" s="140">
        <f t="shared" si="70"/>
        <v>0</v>
      </c>
      <c r="Q176" s="140">
        <f t="shared" si="70"/>
        <v>0</v>
      </c>
      <c r="R176" s="140">
        <f t="shared" si="70"/>
        <v>0</v>
      </c>
      <c r="S176" s="140">
        <f t="shared" si="70"/>
        <v>0</v>
      </c>
      <c r="T176" s="140">
        <f t="shared" si="70"/>
        <v>0</v>
      </c>
      <c r="U176" s="140">
        <f t="shared" si="70"/>
        <v>0</v>
      </c>
      <c r="V176" s="140">
        <f t="shared" si="70"/>
        <v>0</v>
      </c>
      <c r="W176" s="140">
        <f t="shared" si="70"/>
        <v>0</v>
      </c>
      <c r="X176" s="140">
        <f t="shared" si="70"/>
        <v>0</v>
      </c>
      <c r="Y176" s="140">
        <f t="shared" si="70"/>
        <v>0</v>
      </c>
      <c r="Z176" s="140">
        <f t="shared" si="45"/>
        <v>0</v>
      </c>
      <c r="AA176" s="144"/>
      <c r="AB176" s="32"/>
      <c r="AC176" s="34"/>
      <c r="AD176" s="33">
        <f>福利费明细!S174</f>
        <v>0</v>
      </c>
      <c r="AE176" s="32"/>
      <c r="AF176" s="35"/>
      <c r="AG176" s="33">
        <f>福利费明细!AH174</f>
        <v>0</v>
      </c>
      <c r="AH176" s="36"/>
      <c r="AI176" s="37">
        <f t="shared" si="47"/>
        <v>0</v>
      </c>
      <c r="AJ176" s="36"/>
      <c r="AK176" s="37">
        <f t="shared" si="48"/>
        <v>0</v>
      </c>
      <c r="AL176" s="38"/>
      <c r="AM176" s="214">
        <f>福利费明细!AX174</f>
        <v>0</v>
      </c>
      <c r="AN176" s="224"/>
      <c r="AO176" s="214">
        <f>福利费明细!BL174</f>
        <v>0</v>
      </c>
      <c r="AP176" s="224"/>
      <c r="AQ176" s="214">
        <f>福利费明细!CC174</f>
        <v>0</v>
      </c>
      <c r="AR176" s="38"/>
      <c r="AS176" s="38"/>
      <c r="AT176" s="38"/>
      <c r="AU176" s="214">
        <f>福利费明细!CQ174</f>
        <v>0</v>
      </c>
      <c r="AV176" s="38"/>
      <c r="AW176" s="214">
        <f>福利费明细!DE174</f>
        <v>0</v>
      </c>
      <c r="AX176" s="38"/>
      <c r="AY176" s="38"/>
      <c r="AZ176" s="38"/>
      <c r="BA176" s="38"/>
      <c r="BB176" s="38"/>
      <c r="BC176" s="30">
        <f t="shared" si="55"/>
        <v>0</v>
      </c>
      <c r="BD176" s="30">
        <f t="shared" si="49"/>
        <v>0</v>
      </c>
      <c r="BE176" s="36">
        <f t="shared" si="56"/>
        <v>0</v>
      </c>
      <c r="BF176" s="36">
        <f t="shared" si="50"/>
        <v>0</v>
      </c>
      <c r="BG176" s="36">
        <f t="shared" si="51"/>
        <v>0</v>
      </c>
      <c r="BH176" s="33">
        <f t="shared" si="57"/>
        <v>0</v>
      </c>
      <c r="BI176" s="502"/>
      <c r="BJ176" s="43"/>
    </row>
    <row r="177" spans="1:62" s="44" customFormat="1" ht="17.25" customHeight="1">
      <c r="A177" s="27">
        <f t="shared" si="52"/>
        <v>171</v>
      </c>
      <c r="B177" s="41" t="s">
        <v>503</v>
      </c>
      <c r="C177" s="42"/>
      <c r="D177" s="42"/>
      <c r="E177" s="42"/>
      <c r="F177" s="42"/>
      <c r="G177" s="175"/>
      <c r="H177" s="40"/>
      <c r="I177" s="30">
        <f t="shared" si="53"/>
        <v>0</v>
      </c>
      <c r="J177" s="103">
        <f t="shared" si="54"/>
        <v>0</v>
      </c>
      <c r="K177" s="29"/>
      <c r="L177" s="132"/>
      <c r="M177" s="120"/>
      <c r="N177" s="140">
        <f t="shared" si="70"/>
        <v>0</v>
      </c>
      <c r="O177" s="140">
        <f t="shared" si="70"/>
        <v>0</v>
      </c>
      <c r="P177" s="140">
        <f t="shared" si="70"/>
        <v>0</v>
      </c>
      <c r="Q177" s="140">
        <f t="shared" si="70"/>
        <v>0</v>
      </c>
      <c r="R177" s="140">
        <f t="shared" si="70"/>
        <v>0</v>
      </c>
      <c r="S177" s="140">
        <f t="shared" si="70"/>
        <v>0</v>
      </c>
      <c r="T177" s="140">
        <f t="shared" si="70"/>
        <v>0</v>
      </c>
      <c r="U177" s="140">
        <f t="shared" si="70"/>
        <v>0</v>
      </c>
      <c r="V177" s="140">
        <f t="shared" si="70"/>
        <v>0</v>
      </c>
      <c r="W177" s="140">
        <f t="shared" si="70"/>
        <v>0</v>
      </c>
      <c r="X177" s="140">
        <f t="shared" si="70"/>
        <v>0</v>
      </c>
      <c r="Y177" s="140">
        <f t="shared" si="70"/>
        <v>0</v>
      </c>
      <c r="Z177" s="140">
        <f t="shared" si="45"/>
        <v>0</v>
      </c>
      <c r="AA177" s="144"/>
      <c r="AB177" s="32"/>
      <c r="AC177" s="34"/>
      <c r="AD177" s="33">
        <f>福利费明细!S175</f>
        <v>0</v>
      </c>
      <c r="AE177" s="32"/>
      <c r="AF177" s="35"/>
      <c r="AG177" s="33">
        <f>福利费明细!AH175</f>
        <v>0</v>
      </c>
      <c r="AH177" s="36"/>
      <c r="AI177" s="37">
        <f t="shared" si="47"/>
        <v>0</v>
      </c>
      <c r="AJ177" s="36"/>
      <c r="AK177" s="37">
        <f t="shared" si="48"/>
        <v>0</v>
      </c>
      <c r="AL177" s="38"/>
      <c r="AM177" s="214">
        <f>福利费明细!AX175</f>
        <v>0</v>
      </c>
      <c r="AN177" s="224"/>
      <c r="AO177" s="214">
        <f>福利费明细!BL175</f>
        <v>0</v>
      </c>
      <c r="AP177" s="224"/>
      <c r="AQ177" s="214">
        <f>福利费明细!CC175</f>
        <v>0</v>
      </c>
      <c r="AR177" s="38"/>
      <c r="AS177" s="38"/>
      <c r="AT177" s="38"/>
      <c r="AU177" s="214">
        <f>福利费明细!CQ175</f>
        <v>0</v>
      </c>
      <c r="AV177" s="38"/>
      <c r="AW177" s="214">
        <f>福利费明细!DE175</f>
        <v>0</v>
      </c>
      <c r="AX177" s="38"/>
      <c r="AY177" s="38"/>
      <c r="AZ177" s="38"/>
      <c r="BA177" s="38"/>
      <c r="BB177" s="38"/>
      <c r="BC177" s="30">
        <f t="shared" si="55"/>
        <v>0</v>
      </c>
      <c r="BD177" s="30">
        <f t="shared" si="49"/>
        <v>0</v>
      </c>
      <c r="BE177" s="36">
        <f t="shared" si="56"/>
        <v>0</v>
      </c>
      <c r="BF177" s="36">
        <f t="shared" si="50"/>
        <v>0</v>
      </c>
      <c r="BG177" s="36">
        <f t="shared" si="51"/>
        <v>0</v>
      </c>
      <c r="BH177" s="33">
        <f t="shared" si="57"/>
        <v>0</v>
      </c>
      <c r="BI177" s="502"/>
      <c r="BJ177" s="43"/>
    </row>
    <row r="178" spans="1:62" s="44" customFormat="1" ht="17.25" customHeight="1">
      <c r="A178" s="27">
        <f t="shared" si="52"/>
        <v>172</v>
      </c>
      <c r="B178" s="42" t="s">
        <v>504</v>
      </c>
      <c r="C178" s="42"/>
      <c r="D178" s="42"/>
      <c r="E178" s="42"/>
      <c r="F178" s="42"/>
      <c r="G178" s="175"/>
      <c r="H178" s="40"/>
      <c r="I178" s="30">
        <f t="shared" si="53"/>
        <v>0</v>
      </c>
      <c r="J178" s="103">
        <f t="shared" si="54"/>
        <v>0</v>
      </c>
      <c r="K178" s="29"/>
      <c r="L178" s="132"/>
      <c r="M178" s="120"/>
      <c r="N178" s="140">
        <f t="shared" si="70"/>
        <v>0</v>
      </c>
      <c r="O178" s="140">
        <f t="shared" si="70"/>
        <v>0</v>
      </c>
      <c r="P178" s="140">
        <f t="shared" si="70"/>
        <v>0</v>
      </c>
      <c r="Q178" s="140">
        <f t="shared" si="70"/>
        <v>0</v>
      </c>
      <c r="R178" s="140">
        <f t="shared" si="70"/>
        <v>0</v>
      </c>
      <c r="S178" s="140">
        <f t="shared" si="70"/>
        <v>0</v>
      </c>
      <c r="T178" s="140">
        <f t="shared" si="70"/>
        <v>0</v>
      </c>
      <c r="U178" s="140">
        <f t="shared" si="70"/>
        <v>0</v>
      </c>
      <c r="V178" s="140">
        <f t="shared" si="70"/>
        <v>0</v>
      </c>
      <c r="W178" s="140">
        <f t="shared" si="70"/>
        <v>0</v>
      </c>
      <c r="X178" s="140">
        <f t="shared" si="70"/>
        <v>0</v>
      </c>
      <c r="Y178" s="140">
        <f t="shared" si="70"/>
        <v>0</v>
      </c>
      <c r="Z178" s="140">
        <f t="shared" si="45"/>
        <v>0</v>
      </c>
      <c r="AA178" s="144"/>
      <c r="AB178" s="32"/>
      <c r="AC178" s="34"/>
      <c r="AD178" s="33">
        <f>福利费明细!S176</f>
        <v>0</v>
      </c>
      <c r="AE178" s="32"/>
      <c r="AF178" s="35"/>
      <c r="AG178" s="33">
        <f>福利费明细!AH176</f>
        <v>0</v>
      </c>
      <c r="AH178" s="36"/>
      <c r="AI178" s="37">
        <f t="shared" si="47"/>
        <v>0</v>
      </c>
      <c r="AJ178" s="36"/>
      <c r="AK178" s="37">
        <f t="shared" si="48"/>
        <v>0</v>
      </c>
      <c r="AL178" s="38"/>
      <c r="AM178" s="214">
        <f>福利费明细!AX176</f>
        <v>0</v>
      </c>
      <c r="AN178" s="224"/>
      <c r="AO178" s="214">
        <f>福利费明细!BL176</f>
        <v>0</v>
      </c>
      <c r="AP178" s="224"/>
      <c r="AQ178" s="214">
        <f>福利费明细!CC176</f>
        <v>0</v>
      </c>
      <c r="AR178" s="38"/>
      <c r="AS178" s="38"/>
      <c r="AT178" s="38"/>
      <c r="AU178" s="214">
        <f>福利费明细!CQ176</f>
        <v>0</v>
      </c>
      <c r="AV178" s="38"/>
      <c r="AW178" s="214">
        <f>福利费明细!DE176</f>
        <v>0</v>
      </c>
      <c r="AX178" s="38"/>
      <c r="AY178" s="38"/>
      <c r="AZ178" s="38"/>
      <c r="BA178" s="38"/>
      <c r="BB178" s="38"/>
      <c r="BC178" s="30">
        <f t="shared" si="55"/>
        <v>0</v>
      </c>
      <c r="BD178" s="30">
        <f t="shared" si="49"/>
        <v>0</v>
      </c>
      <c r="BE178" s="36">
        <f t="shared" si="56"/>
        <v>0</v>
      </c>
      <c r="BF178" s="36">
        <f t="shared" si="50"/>
        <v>0</v>
      </c>
      <c r="BG178" s="36">
        <f t="shared" si="51"/>
        <v>0</v>
      </c>
      <c r="BH178" s="33">
        <f t="shared" si="57"/>
        <v>0</v>
      </c>
      <c r="BI178" s="502"/>
      <c r="BJ178" s="43"/>
    </row>
    <row r="179" spans="1:62" s="44" customFormat="1" ht="17.25" customHeight="1">
      <c r="A179" s="27">
        <f t="shared" si="52"/>
        <v>173</v>
      </c>
      <c r="B179" s="41" t="s">
        <v>505</v>
      </c>
      <c r="C179" s="45"/>
      <c r="D179" s="45"/>
      <c r="E179" s="45"/>
      <c r="F179" s="45"/>
      <c r="G179" s="175"/>
      <c r="H179" s="40"/>
      <c r="I179" s="30">
        <f t="shared" si="53"/>
        <v>0</v>
      </c>
      <c r="J179" s="103">
        <f t="shared" si="54"/>
        <v>0</v>
      </c>
      <c r="K179" s="29"/>
      <c r="L179" s="132"/>
      <c r="M179" s="120"/>
      <c r="N179" s="140">
        <f t="shared" si="70"/>
        <v>0</v>
      </c>
      <c r="O179" s="140">
        <f t="shared" si="70"/>
        <v>0</v>
      </c>
      <c r="P179" s="140">
        <f t="shared" si="70"/>
        <v>0</v>
      </c>
      <c r="Q179" s="140">
        <f t="shared" si="70"/>
        <v>0</v>
      </c>
      <c r="R179" s="140">
        <f t="shared" si="70"/>
        <v>0</v>
      </c>
      <c r="S179" s="140">
        <f t="shared" si="70"/>
        <v>0</v>
      </c>
      <c r="T179" s="140">
        <f t="shared" si="70"/>
        <v>0</v>
      </c>
      <c r="U179" s="140">
        <f t="shared" si="70"/>
        <v>0</v>
      </c>
      <c r="V179" s="140">
        <f t="shared" si="70"/>
        <v>0</v>
      </c>
      <c r="W179" s="140">
        <f t="shared" si="70"/>
        <v>0</v>
      </c>
      <c r="X179" s="140">
        <f t="shared" si="70"/>
        <v>0</v>
      </c>
      <c r="Y179" s="140">
        <f t="shared" si="70"/>
        <v>0</v>
      </c>
      <c r="Z179" s="140">
        <f t="shared" si="45"/>
        <v>0</v>
      </c>
      <c r="AA179" s="144"/>
      <c r="AB179" s="32"/>
      <c r="AC179" s="34"/>
      <c r="AD179" s="33">
        <f>福利费明细!S177</f>
        <v>0</v>
      </c>
      <c r="AE179" s="32"/>
      <c r="AF179" s="35"/>
      <c r="AG179" s="33">
        <f>福利费明细!AH177</f>
        <v>0</v>
      </c>
      <c r="AH179" s="36"/>
      <c r="AI179" s="37">
        <f t="shared" si="47"/>
        <v>0</v>
      </c>
      <c r="AJ179" s="36"/>
      <c r="AK179" s="37">
        <f t="shared" si="48"/>
        <v>0</v>
      </c>
      <c r="AL179" s="38"/>
      <c r="AM179" s="214">
        <f>福利费明细!AX177</f>
        <v>0</v>
      </c>
      <c r="AN179" s="224"/>
      <c r="AO179" s="214">
        <f>福利费明细!BL177</f>
        <v>0</v>
      </c>
      <c r="AP179" s="224"/>
      <c r="AQ179" s="214">
        <f>福利费明细!CC177</f>
        <v>0</v>
      </c>
      <c r="AR179" s="38"/>
      <c r="AS179" s="38"/>
      <c r="AT179" s="38"/>
      <c r="AU179" s="214">
        <f>福利费明细!CQ177</f>
        <v>0</v>
      </c>
      <c r="AV179" s="38"/>
      <c r="AW179" s="214">
        <f>福利费明细!DE177</f>
        <v>0</v>
      </c>
      <c r="AX179" s="38"/>
      <c r="AY179" s="38"/>
      <c r="AZ179" s="38"/>
      <c r="BA179" s="38"/>
      <c r="BB179" s="38"/>
      <c r="BC179" s="30">
        <f t="shared" si="55"/>
        <v>0</v>
      </c>
      <c r="BD179" s="30">
        <f t="shared" si="49"/>
        <v>0</v>
      </c>
      <c r="BE179" s="36">
        <f t="shared" si="56"/>
        <v>0</v>
      </c>
      <c r="BF179" s="36">
        <f t="shared" si="50"/>
        <v>0</v>
      </c>
      <c r="BG179" s="36">
        <f t="shared" si="51"/>
        <v>0</v>
      </c>
      <c r="BH179" s="33">
        <f t="shared" si="57"/>
        <v>0</v>
      </c>
      <c r="BI179" s="502"/>
      <c r="BJ179" s="43"/>
    </row>
    <row r="180" spans="1:62" s="44" customFormat="1" ht="17.25" customHeight="1">
      <c r="A180" s="27">
        <f t="shared" si="52"/>
        <v>174</v>
      </c>
      <c r="B180" s="42" t="s">
        <v>506</v>
      </c>
      <c r="C180" s="45"/>
      <c r="D180" s="45"/>
      <c r="E180" s="45"/>
      <c r="F180" s="45"/>
      <c r="G180" s="175"/>
      <c r="H180" s="40"/>
      <c r="I180" s="30">
        <f t="shared" si="53"/>
        <v>0</v>
      </c>
      <c r="J180" s="103">
        <f t="shared" si="54"/>
        <v>0</v>
      </c>
      <c r="K180" s="29"/>
      <c r="L180" s="132"/>
      <c r="M180" s="120"/>
      <c r="N180" s="140">
        <f t="shared" si="70"/>
        <v>0</v>
      </c>
      <c r="O180" s="140">
        <f t="shared" si="70"/>
        <v>0</v>
      </c>
      <c r="P180" s="140">
        <f t="shared" si="70"/>
        <v>0</v>
      </c>
      <c r="Q180" s="140">
        <f t="shared" si="70"/>
        <v>0</v>
      </c>
      <c r="R180" s="140">
        <f t="shared" si="70"/>
        <v>0</v>
      </c>
      <c r="S180" s="140">
        <f t="shared" si="70"/>
        <v>0</v>
      </c>
      <c r="T180" s="140">
        <f t="shared" si="70"/>
        <v>0</v>
      </c>
      <c r="U180" s="140">
        <f t="shared" si="70"/>
        <v>0</v>
      </c>
      <c r="V180" s="140">
        <f t="shared" si="70"/>
        <v>0</v>
      </c>
      <c r="W180" s="140">
        <f t="shared" si="70"/>
        <v>0</v>
      </c>
      <c r="X180" s="140">
        <f t="shared" si="70"/>
        <v>0</v>
      </c>
      <c r="Y180" s="140">
        <f t="shared" si="70"/>
        <v>0</v>
      </c>
      <c r="Z180" s="140">
        <f t="shared" si="45"/>
        <v>0</v>
      </c>
      <c r="AA180" s="144"/>
      <c r="AB180" s="32"/>
      <c r="AC180" s="34"/>
      <c r="AD180" s="33">
        <f>福利费明细!S178</f>
        <v>0</v>
      </c>
      <c r="AE180" s="32"/>
      <c r="AF180" s="35"/>
      <c r="AG180" s="33">
        <f>福利费明细!AH178</f>
        <v>0</v>
      </c>
      <c r="AH180" s="36"/>
      <c r="AI180" s="37">
        <f t="shared" si="47"/>
        <v>0</v>
      </c>
      <c r="AJ180" s="36"/>
      <c r="AK180" s="37">
        <f t="shared" si="48"/>
        <v>0</v>
      </c>
      <c r="AL180" s="38"/>
      <c r="AM180" s="214">
        <f>福利费明细!AX178</f>
        <v>0</v>
      </c>
      <c r="AN180" s="224"/>
      <c r="AO180" s="214">
        <f>福利费明细!BL178</f>
        <v>0</v>
      </c>
      <c r="AP180" s="224"/>
      <c r="AQ180" s="214">
        <f>福利费明细!CC178</f>
        <v>0</v>
      </c>
      <c r="AR180" s="38"/>
      <c r="AS180" s="38"/>
      <c r="AT180" s="38"/>
      <c r="AU180" s="214">
        <f>福利费明细!CQ178</f>
        <v>0</v>
      </c>
      <c r="AV180" s="38"/>
      <c r="AW180" s="214">
        <f>福利费明细!DE178</f>
        <v>0</v>
      </c>
      <c r="AX180" s="38"/>
      <c r="AY180" s="38"/>
      <c r="AZ180" s="38"/>
      <c r="BA180" s="38"/>
      <c r="BB180" s="38"/>
      <c r="BC180" s="30">
        <f t="shared" si="55"/>
        <v>0</v>
      </c>
      <c r="BD180" s="30">
        <f t="shared" si="49"/>
        <v>0</v>
      </c>
      <c r="BE180" s="36">
        <f t="shared" si="56"/>
        <v>0</v>
      </c>
      <c r="BF180" s="36">
        <f t="shared" si="50"/>
        <v>0</v>
      </c>
      <c r="BG180" s="36">
        <f t="shared" si="51"/>
        <v>0</v>
      </c>
      <c r="BH180" s="33">
        <f t="shared" si="57"/>
        <v>0</v>
      </c>
      <c r="BI180" s="502"/>
      <c r="BJ180" s="43"/>
    </row>
    <row r="181" spans="1:62" s="44" customFormat="1" ht="17.25" customHeight="1">
      <c r="A181" s="27">
        <f t="shared" si="52"/>
        <v>175</v>
      </c>
      <c r="B181" s="41" t="s">
        <v>507</v>
      </c>
      <c r="C181" s="45"/>
      <c r="D181" s="45"/>
      <c r="E181" s="45"/>
      <c r="F181" s="45"/>
      <c r="G181" s="175"/>
      <c r="H181" s="40"/>
      <c r="I181" s="30">
        <f t="shared" si="53"/>
        <v>0</v>
      </c>
      <c r="J181" s="103">
        <f t="shared" si="54"/>
        <v>0</v>
      </c>
      <c r="K181" s="29"/>
      <c r="L181" s="132"/>
      <c r="M181" s="120"/>
      <c r="N181" s="140">
        <f t="shared" si="70"/>
        <v>0</v>
      </c>
      <c r="O181" s="140">
        <f t="shared" si="70"/>
        <v>0</v>
      </c>
      <c r="P181" s="140">
        <f t="shared" si="70"/>
        <v>0</v>
      </c>
      <c r="Q181" s="140">
        <f t="shared" si="70"/>
        <v>0</v>
      </c>
      <c r="R181" s="140">
        <f t="shared" si="70"/>
        <v>0</v>
      </c>
      <c r="S181" s="140">
        <f t="shared" si="70"/>
        <v>0</v>
      </c>
      <c r="T181" s="140">
        <f t="shared" si="70"/>
        <v>0</v>
      </c>
      <c r="U181" s="140">
        <f t="shared" si="70"/>
        <v>0</v>
      </c>
      <c r="V181" s="140">
        <f t="shared" si="70"/>
        <v>0</v>
      </c>
      <c r="W181" s="140">
        <f t="shared" si="70"/>
        <v>0</v>
      </c>
      <c r="X181" s="140">
        <f t="shared" si="70"/>
        <v>0</v>
      </c>
      <c r="Y181" s="140">
        <f t="shared" si="70"/>
        <v>0</v>
      </c>
      <c r="Z181" s="140">
        <f t="shared" si="45"/>
        <v>0</v>
      </c>
      <c r="AA181" s="144"/>
      <c r="AB181" s="32"/>
      <c r="AC181" s="34"/>
      <c r="AD181" s="33">
        <f>福利费明细!S179</f>
        <v>0</v>
      </c>
      <c r="AE181" s="32"/>
      <c r="AF181" s="35"/>
      <c r="AG181" s="33">
        <f>福利费明细!AH179</f>
        <v>0</v>
      </c>
      <c r="AH181" s="36"/>
      <c r="AI181" s="37">
        <f t="shared" si="47"/>
        <v>0</v>
      </c>
      <c r="AJ181" s="36"/>
      <c r="AK181" s="37">
        <f t="shared" si="48"/>
        <v>0</v>
      </c>
      <c r="AL181" s="38"/>
      <c r="AM181" s="214">
        <f>福利费明细!AX179</f>
        <v>0</v>
      </c>
      <c r="AN181" s="224"/>
      <c r="AO181" s="214">
        <f>福利费明细!BL179</f>
        <v>0</v>
      </c>
      <c r="AP181" s="224"/>
      <c r="AQ181" s="214">
        <f>福利费明细!CC179</f>
        <v>0</v>
      </c>
      <c r="AR181" s="38"/>
      <c r="AS181" s="38"/>
      <c r="AT181" s="38"/>
      <c r="AU181" s="214">
        <f>福利费明细!CQ179</f>
        <v>0</v>
      </c>
      <c r="AV181" s="38"/>
      <c r="AW181" s="214">
        <f>福利费明细!DE179</f>
        <v>0</v>
      </c>
      <c r="AX181" s="38"/>
      <c r="AY181" s="38"/>
      <c r="AZ181" s="38"/>
      <c r="BA181" s="38"/>
      <c r="BB181" s="38"/>
      <c r="BC181" s="30">
        <f t="shared" si="55"/>
        <v>0</v>
      </c>
      <c r="BD181" s="30">
        <f t="shared" si="49"/>
        <v>0</v>
      </c>
      <c r="BE181" s="36">
        <f t="shared" si="56"/>
        <v>0</v>
      </c>
      <c r="BF181" s="36">
        <f t="shared" si="50"/>
        <v>0</v>
      </c>
      <c r="BG181" s="36">
        <f t="shared" si="51"/>
        <v>0</v>
      </c>
      <c r="BH181" s="33">
        <f t="shared" si="57"/>
        <v>0</v>
      </c>
      <c r="BI181" s="502"/>
      <c r="BJ181" s="43"/>
    </row>
    <row r="182" spans="1:62" s="44" customFormat="1" ht="17.25" customHeight="1">
      <c r="A182" s="27">
        <f t="shared" si="52"/>
        <v>176</v>
      </c>
      <c r="B182" s="42" t="s">
        <v>508</v>
      </c>
      <c r="C182" s="45"/>
      <c r="D182" s="45"/>
      <c r="E182" s="45"/>
      <c r="F182" s="45"/>
      <c r="G182" s="175"/>
      <c r="H182" s="40"/>
      <c r="I182" s="30">
        <f t="shared" si="53"/>
        <v>0</v>
      </c>
      <c r="J182" s="103">
        <f t="shared" si="54"/>
        <v>0</v>
      </c>
      <c r="K182" s="29"/>
      <c r="L182" s="132"/>
      <c r="M182" s="120"/>
      <c r="N182" s="140">
        <f t="shared" si="70"/>
        <v>0</v>
      </c>
      <c r="O182" s="140">
        <f t="shared" si="70"/>
        <v>0</v>
      </c>
      <c r="P182" s="140">
        <f t="shared" si="70"/>
        <v>0</v>
      </c>
      <c r="Q182" s="140">
        <f t="shared" si="70"/>
        <v>0</v>
      </c>
      <c r="R182" s="140">
        <f t="shared" si="70"/>
        <v>0</v>
      </c>
      <c r="S182" s="140">
        <f t="shared" si="70"/>
        <v>0</v>
      </c>
      <c r="T182" s="140">
        <f t="shared" si="70"/>
        <v>0</v>
      </c>
      <c r="U182" s="140">
        <f t="shared" si="70"/>
        <v>0</v>
      </c>
      <c r="V182" s="140">
        <f t="shared" si="70"/>
        <v>0</v>
      </c>
      <c r="W182" s="140">
        <f t="shared" si="70"/>
        <v>0</v>
      </c>
      <c r="X182" s="140">
        <f t="shared" si="70"/>
        <v>0</v>
      </c>
      <c r="Y182" s="140">
        <f t="shared" si="70"/>
        <v>0</v>
      </c>
      <c r="Z182" s="140">
        <f t="shared" si="45"/>
        <v>0</v>
      </c>
      <c r="AA182" s="144"/>
      <c r="AB182" s="32"/>
      <c r="AC182" s="34"/>
      <c r="AD182" s="33">
        <f>福利费明细!S180</f>
        <v>0</v>
      </c>
      <c r="AE182" s="32"/>
      <c r="AF182" s="35"/>
      <c r="AG182" s="33">
        <f>福利费明细!AH180</f>
        <v>0</v>
      </c>
      <c r="AH182" s="36"/>
      <c r="AI182" s="37">
        <f t="shared" si="47"/>
        <v>0</v>
      </c>
      <c r="AJ182" s="36"/>
      <c r="AK182" s="37">
        <f t="shared" si="48"/>
        <v>0</v>
      </c>
      <c r="AL182" s="38"/>
      <c r="AM182" s="214">
        <f>福利费明细!AX180</f>
        <v>0</v>
      </c>
      <c r="AN182" s="224"/>
      <c r="AO182" s="214">
        <f>福利费明细!BL180</f>
        <v>0</v>
      </c>
      <c r="AP182" s="224"/>
      <c r="AQ182" s="214">
        <f>福利费明细!CC180</f>
        <v>0</v>
      </c>
      <c r="AR182" s="38"/>
      <c r="AS182" s="38"/>
      <c r="AT182" s="38"/>
      <c r="AU182" s="214">
        <f>福利费明细!CQ180</f>
        <v>0</v>
      </c>
      <c r="AV182" s="38"/>
      <c r="AW182" s="214">
        <f>福利费明细!DE180</f>
        <v>0</v>
      </c>
      <c r="AX182" s="38"/>
      <c r="AY182" s="38"/>
      <c r="AZ182" s="38"/>
      <c r="BA182" s="38"/>
      <c r="BB182" s="38"/>
      <c r="BC182" s="30">
        <f t="shared" si="55"/>
        <v>0</v>
      </c>
      <c r="BD182" s="30">
        <f t="shared" si="49"/>
        <v>0</v>
      </c>
      <c r="BE182" s="36">
        <f t="shared" si="56"/>
        <v>0</v>
      </c>
      <c r="BF182" s="36">
        <f t="shared" si="50"/>
        <v>0</v>
      </c>
      <c r="BG182" s="36">
        <f t="shared" si="51"/>
        <v>0</v>
      </c>
      <c r="BH182" s="33">
        <f t="shared" si="57"/>
        <v>0</v>
      </c>
      <c r="BI182" s="502"/>
      <c r="BJ182" s="43"/>
    </row>
    <row r="183" spans="1:62" s="44" customFormat="1" ht="17.25" customHeight="1">
      <c r="A183" s="27">
        <f t="shared" si="52"/>
        <v>177</v>
      </c>
      <c r="B183" s="41" t="s">
        <v>509</v>
      </c>
      <c r="C183" s="426"/>
      <c r="D183" s="426"/>
      <c r="E183" s="426"/>
      <c r="F183" s="45"/>
      <c r="G183" s="175"/>
      <c r="H183" s="40"/>
      <c r="I183" s="30">
        <f t="shared" si="53"/>
        <v>0</v>
      </c>
      <c r="J183" s="103">
        <f t="shared" si="54"/>
        <v>0</v>
      </c>
      <c r="K183" s="29"/>
      <c r="L183" s="132"/>
      <c r="M183" s="120"/>
      <c r="N183" s="140">
        <f t="shared" si="70"/>
        <v>0</v>
      </c>
      <c r="O183" s="140">
        <f t="shared" si="70"/>
        <v>0</v>
      </c>
      <c r="P183" s="140">
        <f t="shared" si="70"/>
        <v>0</v>
      </c>
      <c r="Q183" s="140">
        <f t="shared" si="70"/>
        <v>0</v>
      </c>
      <c r="R183" s="140">
        <f t="shared" si="70"/>
        <v>0</v>
      </c>
      <c r="S183" s="140">
        <f t="shared" si="70"/>
        <v>0</v>
      </c>
      <c r="T183" s="140">
        <f t="shared" si="70"/>
        <v>0</v>
      </c>
      <c r="U183" s="140">
        <f t="shared" si="70"/>
        <v>0</v>
      </c>
      <c r="V183" s="140">
        <f t="shared" si="70"/>
        <v>0</v>
      </c>
      <c r="W183" s="140">
        <f t="shared" si="70"/>
        <v>0</v>
      </c>
      <c r="X183" s="140">
        <f t="shared" si="70"/>
        <v>0</v>
      </c>
      <c r="Y183" s="140">
        <f t="shared" si="70"/>
        <v>0</v>
      </c>
      <c r="Z183" s="140">
        <f t="shared" si="45"/>
        <v>0</v>
      </c>
      <c r="AA183" s="144"/>
      <c r="AB183" s="32"/>
      <c r="AC183" s="34"/>
      <c r="AD183" s="33">
        <f>福利费明细!S181</f>
        <v>0</v>
      </c>
      <c r="AE183" s="32"/>
      <c r="AF183" s="35"/>
      <c r="AG183" s="33">
        <f>福利费明细!AH181</f>
        <v>0</v>
      </c>
      <c r="AH183" s="36"/>
      <c r="AI183" s="37">
        <f t="shared" si="47"/>
        <v>0</v>
      </c>
      <c r="AJ183" s="36"/>
      <c r="AK183" s="37">
        <f t="shared" si="48"/>
        <v>0</v>
      </c>
      <c r="AL183" s="38"/>
      <c r="AM183" s="214">
        <f>福利费明细!AX181</f>
        <v>0</v>
      </c>
      <c r="AN183" s="224"/>
      <c r="AO183" s="214">
        <f>福利费明细!BL181</f>
        <v>0</v>
      </c>
      <c r="AP183" s="224"/>
      <c r="AQ183" s="214">
        <f>福利费明细!CC181</f>
        <v>0</v>
      </c>
      <c r="AR183" s="38"/>
      <c r="AS183" s="38"/>
      <c r="AT183" s="38"/>
      <c r="AU183" s="214">
        <f>福利费明细!CQ181</f>
        <v>0</v>
      </c>
      <c r="AV183" s="38"/>
      <c r="AW183" s="214">
        <f>福利费明细!DE181</f>
        <v>0</v>
      </c>
      <c r="AX183" s="38"/>
      <c r="AY183" s="38"/>
      <c r="AZ183" s="38"/>
      <c r="BA183" s="38"/>
      <c r="BB183" s="38"/>
      <c r="BC183" s="30">
        <f t="shared" si="55"/>
        <v>0</v>
      </c>
      <c r="BD183" s="30">
        <f t="shared" si="49"/>
        <v>0</v>
      </c>
      <c r="BE183" s="36">
        <f t="shared" si="56"/>
        <v>0</v>
      </c>
      <c r="BF183" s="36">
        <f t="shared" si="50"/>
        <v>0</v>
      </c>
      <c r="BG183" s="36">
        <f t="shared" si="51"/>
        <v>0</v>
      </c>
      <c r="BH183" s="33">
        <f t="shared" si="57"/>
        <v>0</v>
      </c>
      <c r="BI183" s="502"/>
      <c r="BJ183" s="43"/>
    </row>
    <row r="184" spans="1:62" s="44" customFormat="1" ht="17.25" customHeight="1">
      <c r="A184" s="27">
        <f t="shared" si="52"/>
        <v>178</v>
      </c>
      <c r="B184" s="42" t="s">
        <v>510</v>
      </c>
      <c r="C184" s="426"/>
      <c r="D184" s="426"/>
      <c r="E184" s="426"/>
      <c r="F184" s="45"/>
      <c r="G184" s="175"/>
      <c r="H184" s="40"/>
      <c r="I184" s="30">
        <f t="shared" si="53"/>
        <v>0</v>
      </c>
      <c r="J184" s="103">
        <f t="shared" si="54"/>
        <v>0</v>
      </c>
      <c r="K184" s="29"/>
      <c r="L184" s="132"/>
      <c r="M184" s="120"/>
      <c r="N184" s="140">
        <f t="shared" si="70"/>
        <v>0</v>
      </c>
      <c r="O184" s="140">
        <f t="shared" si="70"/>
        <v>0</v>
      </c>
      <c r="P184" s="140">
        <f t="shared" si="70"/>
        <v>0</v>
      </c>
      <c r="Q184" s="140">
        <f t="shared" si="70"/>
        <v>0</v>
      </c>
      <c r="R184" s="140">
        <f t="shared" si="70"/>
        <v>0</v>
      </c>
      <c r="S184" s="140">
        <f t="shared" si="70"/>
        <v>0</v>
      </c>
      <c r="T184" s="140">
        <f t="shared" si="70"/>
        <v>0</v>
      </c>
      <c r="U184" s="140">
        <f t="shared" si="70"/>
        <v>0</v>
      </c>
      <c r="V184" s="140">
        <f t="shared" si="70"/>
        <v>0</v>
      </c>
      <c r="W184" s="140">
        <f t="shared" si="70"/>
        <v>0</v>
      </c>
      <c r="X184" s="140">
        <f t="shared" si="70"/>
        <v>0</v>
      </c>
      <c r="Y184" s="140">
        <f t="shared" si="70"/>
        <v>0</v>
      </c>
      <c r="Z184" s="140">
        <f t="shared" si="45"/>
        <v>0</v>
      </c>
      <c r="AA184" s="144"/>
      <c r="AB184" s="32"/>
      <c r="AC184" s="34"/>
      <c r="AD184" s="33">
        <f>福利费明细!S182</f>
        <v>0</v>
      </c>
      <c r="AE184" s="32"/>
      <c r="AF184" s="35"/>
      <c r="AG184" s="33">
        <f>福利费明细!AH182</f>
        <v>0</v>
      </c>
      <c r="AH184" s="36"/>
      <c r="AI184" s="37">
        <f t="shared" si="47"/>
        <v>0</v>
      </c>
      <c r="AJ184" s="36"/>
      <c r="AK184" s="37">
        <f t="shared" si="48"/>
        <v>0</v>
      </c>
      <c r="AL184" s="38"/>
      <c r="AM184" s="214">
        <f>福利费明细!AX182</f>
        <v>0</v>
      </c>
      <c r="AN184" s="224"/>
      <c r="AO184" s="214">
        <f>福利费明细!BL182</f>
        <v>0</v>
      </c>
      <c r="AP184" s="224"/>
      <c r="AQ184" s="214">
        <f>福利费明细!CC182</f>
        <v>0</v>
      </c>
      <c r="AR184" s="38"/>
      <c r="AS184" s="38"/>
      <c r="AT184" s="38"/>
      <c r="AU184" s="214">
        <f>福利费明细!CQ182</f>
        <v>0</v>
      </c>
      <c r="AV184" s="38"/>
      <c r="AW184" s="214">
        <f>福利费明细!DE182</f>
        <v>0</v>
      </c>
      <c r="AX184" s="38"/>
      <c r="AY184" s="38"/>
      <c r="AZ184" s="38"/>
      <c r="BA184" s="38"/>
      <c r="BB184" s="38"/>
      <c r="BC184" s="30">
        <f t="shared" si="55"/>
        <v>0</v>
      </c>
      <c r="BD184" s="30">
        <f t="shared" si="49"/>
        <v>0</v>
      </c>
      <c r="BE184" s="36">
        <f t="shared" si="56"/>
        <v>0</v>
      </c>
      <c r="BF184" s="36">
        <f t="shared" si="50"/>
        <v>0</v>
      </c>
      <c r="BG184" s="36">
        <f t="shared" si="51"/>
        <v>0</v>
      </c>
      <c r="BH184" s="33">
        <f t="shared" si="57"/>
        <v>0</v>
      </c>
      <c r="BI184" s="502"/>
      <c r="BJ184" s="43"/>
    </row>
    <row r="185" spans="1:62" ht="17.25" customHeight="1">
      <c r="A185" s="27">
        <f t="shared" ref="A185:A195" si="71">IF(B185="","",ROW()-6)</f>
        <v>179</v>
      </c>
      <c r="B185" s="41" t="s">
        <v>511</v>
      </c>
      <c r="C185" s="41"/>
      <c r="D185" s="41"/>
      <c r="E185" s="41"/>
      <c r="F185" s="41"/>
      <c r="G185" s="175"/>
      <c r="H185" s="40"/>
      <c r="I185" s="30">
        <f t="shared" si="53"/>
        <v>0</v>
      </c>
      <c r="J185" s="103">
        <f t="shared" si="54"/>
        <v>0</v>
      </c>
      <c r="K185" s="29"/>
      <c r="L185" s="132"/>
      <c r="M185" s="120"/>
      <c r="N185" s="140">
        <f t="shared" si="59"/>
        <v>0</v>
      </c>
      <c r="O185" s="140">
        <f t="shared" si="59"/>
        <v>0</v>
      </c>
      <c r="P185" s="140">
        <f t="shared" si="59"/>
        <v>0</v>
      </c>
      <c r="Q185" s="140">
        <f t="shared" si="59"/>
        <v>0</v>
      </c>
      <c r="R185" s="140">
        <f t="shared" si="59"/>
        <v>0</v>
      </c>
      <c r="S185" s="140">
        <f t="shared" si="59"/>
        <v>0</v>
      </c>
      <c r="T185" s="140">
        <f t="shared" si="59"/>
        <v>0</v>
      </c>
      <c r="U185" s="140">
        <f t="shared" si="59"/>
        <v>0</v>
      </c>
      <c r="V185" s="140">
        <f t="shared" si="59"/>
        <v>0</v>
      </c>
      <c r="W185" s="140">
        <f t="shared" si="59"/>
        <v>0</v>
      </c>
      <c r="X185" s="140">
        <f t="shared" si="59"/>
        <v>0</v>
      </c>
      <c r="Y185" s="140">
        <f t="shared" si="59"/>
        <v>0</v>
      </c>
      <c r="Z185" s="140">
        <f t="shared" ref="Z185:Z195" si="72">SUM(N185:Y185)</f>
        <v>0</v>
      </c>
      <c r="AA185" s="144"/>
      <c r="AB185" s="32"/>
      <c r="AC185" s="34"/>
      <c r="AD185" s="33">
        <f>福利费明细!S183</f>
        <v>0</v>
      </c>
      <c r="AE185" s="32"/>
      <c r="AF185" s="35"/>
      <c r="AG185" s="33">
        <f>福利费明细!AH183</f>
        <v>0</v>
      </c>
      <c r="AH185" s="36"/>
      <c r="AI185" s="37">
        <f t="shared" ref="AI185:AI195" si="73">IF(ISNUMBER(AH185/AA185),AH185/AA185,0)</f>
        <v>0</v>
      </c>
      <c r="AJ185" s="36"/>
      <c r="AK185" s="37">
        <f t="shared" ref="AK185:AK195" si="74">IF(ISNUMBER(AJ185/AA185),AJ185/AA185,0)</f>
        <v>0</v>
      </c>
      <c r="AL185" s="38"/>
      <c r="AM185" s="214">
        <f>福利费明细!AX183</f>
        <v>0</v>
      </c>
      <c r="AN185" s="224"/>
      <c r="AO185" s="214">
        <f>福利费明细!BL183</f>
        <v>0</v>
      </c>
      <c r="AP185" s="224"/>
      <c r="AQ185" s="214">
        <f>福利费明细!CC183</f>
        <v>0</v>
      </c>
      <c r="AR185" s="38"/>
      <c r="AS185" s="38"/>
      <c r="AT185" s="38"/>
      <c r="AU185" s="214">
        <f>福利费明细!CQ183</f>
        <v>0</v>
      </c>
      <c r="AV185" s="38"/>
      <c r="AW185" s="214">
        <f>福利费明细!DE183</f>
        <v>0</v>
      </c>
      <c r="AX185" s="38"/>
      <c r="AY185" s="38"/>
      <c r="AZ185" s="38"/>
      <c r="BA185" s="38"/>
      <c r="BB185" s="38"/>
      <c r="BC185" s="30">
        <f t="shared" si="55"/>
        <v>0</v>
      </c>
      <c r="BD185" s="30">
        <f t="shared" ref="BD185:BD195" si="75">SUM(Z185,AA185,AD185,AG185,AH185,BC185)</f>
        <v>0</v>
      </c>
      <c r="BE185" s="36">
        <f t="shared" ref="BE185:BE195" si="76">IF(AND(BF185=0,BG185=0),BD185,0)</f>
        <v>0</v>
      </c>
      <c r="BF185" s="36">
        <f t="shared" si="50"/>
        <v>0</v>
      </c>
      <c r="BG185" s="36">
        <f t="shared" si="51"/>
        <v>0</v>
      </c>
      <c r="BH185" s="33">
        <f t="shared" ref="BH185:BH195" si="77">SUM(BE185:BG185)</f>
        <v>0</v>
      </c>
      <c r="BI185" s="502"/>
      <c r="BJ185" s="39"/>
    </row>
    <row r="186" spans="1:62" s="44" customFormat="1" ht="17.25" customHeight="1">
      <c r="A186" s="27">
        <f t="shared" si="71"/>
        <v>180</v>
      </c>
      <c r="B186" s="42" t="s">
        <v>512</v>
      </c>
      <c r="C186" s="42"/>
      <c r="D186" s="42"/>
      <c r="E186" s="42"/>
      <c r="F186" s="42"/>
      <c r="G186" s="175"/>
      <c r="H186" s="40"/>
      <c r="I186" s="30">
        <f t="shared" si="53"/>
        <v>0</v>
      </c>
      <c r="J186" s="103">
        <f t="shared" si="54"/>
        <v>0</v>
      </c>
      <c r="K186" s="29"/>
      <c r="L186" s="132"/>
      <c r="M186" s="120"/>
      <c r="N186" s="140">
        <f t="shared" si="59"/>
        <v>0</v>
      </c>
      <c r="O186" s="140">
        <f t="shared" si="59"/>
        <v>0</v>
      </c>
      <c r="P186" s="140">
        <f t="shared" si="59"/>
        <v>0</v>
      </c>
      <c r="Q186" s="140">
        <f t="shared" si="59"/>
        <v>0</v>
      </c>
      <c r="R186" s="140">
        <f t="shared" si="59"/>
        <v>0</v>
      </c>
      <c r="S186" s="140">
        <f t="shared" si="59"/>
        <v>0</v>
      </c>
      <c r="T186" s="140">
        <f t="shared" si="59"/>
        <v>0</v>
      </c>
      <c r="U186" s="140">
        <f t="shared" si="59"/>
        <v>0</v>
      </c>
      <c r="V186" s="140">
        <f t="shared" si="59"/>
        <v>0</v>
      </c>
      <c r="W186" s="140">
        <f t="shared" si="59"/>
        <v>0</v>
      </c>
      <c r="X186" s="140">
        <f t="shared" si="59"/>
        <v>0</v>
      </c>
      <c r="Y186" s="140">
        <f t="shared" si="59"/>
        <v>0</v>
      </c>
      <c r="Z186" s="140">
        <f t="shared" si="72"/>
        <v>0</v>
      </c>
      <c r="AA186" s="144"/>
      <c r="AB186" s="32"/>
      <c r="AC186" s="34"/>
      <c r="AD186" s="33">
        <f>福利费明细!S184</f>
        <v>0</v>
      </c>
      <c r="AE186" s="32"/>
      <c r="AF186" s="35"/>
      <c r="AG186" s="33">
        <f>福利费明细!AH184</f>
        <v>0</v>
      </c>
      <c r="AH186" s="36"/>
      <c r="AI186" s="37">
        <f t="shared" si="73"/>
        <v>0</v>
      </c>
      <c r="AJ186" s="36"/>
      <c r="AK186" s="37">
        <f t="shared" si="74"/>
        <v>0</v>
      </c>
      <c r="AL186" s="38"/>
      <c r="AM186" s="214">
        <f>福利费明细!AX184</f>
        <v>0</v>
      </c>
      <c r="AN186" s="224"/>
      <c r="AO186" s="214">
        <f>福利费明细!BL184</f>
        <v>0</v>
      </c>
      <c r="AP186" s="224"/>
      <c r="AQ186" s="214">
        <f>福利费明细!CC184</f>
        <v>0</v>
      </c>
      <c r="AR186" s="38"/>
      <c r="AS186" s="38"/>
      <c r="AT186" s="38"/>
      <c r="AU186" s="214">
        <f>福利费明细!CQ184</f>
        <v>0</v>
      </c>
      <c r="AV186" s="38"/>
      <c r="AW186" s="214">
        <f>福利费明细!DE184</f>
        <v>0</v>
      </c>
      <c r="AX186" s="38"/>
      <c r="AY186" s="38"/>
      <c r="AZ186" s="38"/>
      <c r="BA186" s="38"/>
      <c r="BB186" s="38"/>
      <c r="BC186" s="30">
        <f t="shared" si="55"/>
        <v>0</v>
      </c>
      <c r="BD186" s="30">
        <f t="shared" si="75"/>
        <v>0</v>
      </c>
      <c r="BE186" s="36">
        <f t="shared" si="76"/>
        <v>0</v>
      </c>
      <c r="BF186" s="36">
        <f t="shared" si="50"/>
        <v>0</v>
      </c>
      <c r="BG186" s="36">
        <f t="shared" si="51"/>
        <v>0</v>
      </c>
      <c r="BH186" s="33">
        <f t="shared" si="77"/>
        <v>0</v>
      </c>
      <c r="BI186" s="502"/>
      <c r="BJ186" s="43"/>
    </row>
    <row r="187" spans="1:62" s="44" customFormat="1" ht="17.25" customHeight="1">
      <c r="A187" s="27">
        <f t="shared" si="71"/>
        <v>181</v>
      </c>
      <c r="B187" s="41" t="s">
        <v>513</v>
      </c>
      <c r="C187" s="42"/>
      <c r="D187" s="42"/>
      <c r="E187" s="42"/>
      <c r="F187" s="42"/>
      <c r="G187" s="175"/>
      <c r="H187" s="40"/>
      <c r="I187" s="30">
        <f t="shared" si="53"/>
        <v>0</v>
      </c>
      <c r="J187" s="103">
        <f t="shared" si="54"/>
        <v>0</v>
      </c>
      <c r="K187" s="29"/>
      <c r="L187" s="132"/>
      <c r="M187" s="120"/>
      <c r="N187" s="140">
        <f t="shared" si="59"/>
        <v>0</v>
      </c>
      <c r="O187" s="140">
        <f t="shared" si="59"/>
        <v>0</v>
      </c>
      <c r="P187" s="140">
        <f t="shared" si="59"/>
        <v>0</v>
      </c>
      <c r="Q187" s="140">
        <f t="shared" si="59"/>
        <v>0</v>
      </c>
      <c r="R187" s="140">
        <f t="shared" si="59"/>
        <v>0</v>
      </c>
      <c r="S187" s="140">
        <f t="shared" si="59"/>
        <v>0</v>
      </c>
      <c r="T187" s="140">
        <f t="shared" si="59"/>
        <v>0</v>
      </c>
      <c r="U187" s="140">
        <f t="shared" si="59"/>
        <v>0</v>
      </c>
      <c r="V187" s="140">
        <f t="shared" si="59"/>
        <v>0</v>
      </c>
      <c r="W187" s="140">
        <f t="shared" si="59"/>
        <v>0</v>
      </c>
      <c r="X187" s="140">
        <f t="shared" si="59"/>
        <v>0</v>
      </c>
      <c r="Y187" s="140">
        <f t="shared" si="59"/>
        <v>0</v>
      </c>
      <c r="Z187" s="140">
        <f t="shared" si="72"/>
        <v>0</v>
      </c>
      <c r="AA187" s="144"/>
      <c r="AB187" s="32"/>
      <c r="AC187" s="34"/>
      <c r="AD187" s="33">
        <f>福利费明细!S185</f>
        <v>0</v>
      </c>
      <c r="AE187" s="32"/>
      <c r="AF187" s="35"/>
      <c r="AG187" s="33">
        <f>福利费明细!AH185</f>
        <v>0</v>
      </c>
      <c r="AH187" s="36"/>
      <c r="AI187" s="37">
        <f t="shared" si="73"/>
        <v>0</v>
      </c>
      <c r="AJ187" s="36"/>
      <c r="AK187" s="37">
        <f t="shared" si="74"/>
        <v>0</v>
      </c>
      <c r="AL187" s="38"/>
      <c r="AM187" s="214">
        <f>福利费明细!AX185</f>
        <v>0</v>
      </c>
      <c r="AN187" s="224"/>
      <c r="AO187" s="214">
        <f>福利费明细!BL185</f>
        <v>0</v>
      </c>
      <c r="AP187" s="224"/>
      <c r="AQ187" s="214">
        <f>福利费明细!CC185</f>
        <v>0</v>
      </c>
      <c r="AR187" s="38"/>
      <c r="AS187" s="38"/>
      <c r="AT187" s="38"/>
      <c r="AU187" s="214">
        <f>福利费明细!CQ185</f>
        <v>0</v>
      </c>
      <c r="AV187" s="38"/>
      <c r="AW187" s="214">
        <f>福利费明细!DE185</f>
        <v>0</v>
      </c>
      <c r="AX187" s="38"/>
      <c r="AY187" s="38"/>
      <c r="AZ187" s="38"/>
      <c r="BA187" s="38"/>
      <c r="BB187" s="38"/>
      <c r="BC187" s="30">
        <f t="shared" si="55"/>
        <v>0</v>
      </c>
      <c r="BD187" s="30">
        <f t="shared" si="75"/>
        <v>0</v>
      </c>
      <c r="BE187" s="36">
        <f t="shared" si="76"/>
        <v>0</v>
      </c>
      <c r="BF187" s="36">
        <f t="shared" si="50"/>
        <v>0</v>
      </c>
      <c r="BG187" s="36">
        <f t="shared" si="51"/>
        <v>0</v>
      </c>
      <c r="BH187" s="33">
        <f t="shared" si="77"/>
        <v>0</v>
      </c>
      <c r="BI187" s="502"/>
      <c r="BJ187" s="43"/>
    </row>
    <row r="188" spans="1:62" s="44" customFormat="1" ht="17.25" customHeight="1">
      <c r="A188" s="27">
        <f t="shared" si="71"/>
        <v>182</v>
      </c>
      <c r="B188" s="42" t="s">
        <v>514</v>
      </c>
      <c r="C188" s="42"/>
      <c r="D188" s="42"/>
      <c r="E188" s="42"/>
      <c r="F188" s="42"/>
      <c r="G188" s="175"/>
      <c r="H188" s="40"/>
      <c r="I188" s="30">
        <f t="shared" si="53"/>
        <v>0</v>
      </c>
      <c r="J188" s="103">
        <f t="shared" si="54"/>
        <v>0</v>
      </c>
      <c r="K188" s="29"/>
      <c r="L188" s="132"/>
      <c r="M188" s="120"/>
      <c r="N188" s="140">
        <f t="shared" si="59"/>
        <v>0</v>
      </c>
      <c r="O188" s="140">
        <f t="shared" si="59"/>
        <v>0</v>
      </c>
      <c r="P188" s="140">
        <f t="shared" si="59"/>
        <v>0</v>
      </c>
      <c r="Q188" s="140">
        <f t="shared" si="59"/>
        <v>0</v>
      </c>
      <c r="R188" s="140">
        <f t="shared" si="59"/>
        <v>0</v>
      </c>
      <c r="S188" s="140">
        <f t="shared" si="59"/>
        <v>0</v>
      </c>
      <c r="T188" s="140">
        <f t="shared" si="59"/>
        <v>0</v>
      </c>
      <c r="U188" s="140">
        <f t="shared" si="59"/>
        <v>0</v>
      </c>
      <c r="V188" s="140">
        <f t="shared" si="59"/>
        <v>0</v>
      </c>
      <c r="W188" s="140">
        <f t="shared" si="59"/>
        <v>0</v>
      </c>
      <c r="X188" s="140">
        <f t="shared" si="59"/>
        <v>0</v>
      </c>
      <c r="Y188" s="140">
        <f t="shared" si="59"/>
        <v>0</v>
      </c>
      <c r="Z188" s="140">
        <f t="shared" si="72"/>
        <v>0</v>
      </c>
      <c r="AA188" s="144"/>
      <c r="AB188" s="32"/>
      <c r="AC188" s="34"/>
      <c r="AD188" s="33">
        <f>福利费明细!S186</f>
        <v>0</v>
      </c>
      <c r="AE188" s="32"/>
      <c r="AF188" s="35"/>
      <c r="AG188" s="33">
        <f>福利费明细!AH186</f>
        <v>0</v>
      </c>
      <c r="AH188" s="36"/>
      <c r="AI188" s="37">
        <f t="shared" si="73"/>
        <v>0</v>
      </c>
      <c r="AJ188" s="36"/>
      <c r="AK188" s="37">
        <f t="shared" si="74"/>
        <v>0</v>
      </c>
      <c r="AL188" s="38"/>
      <c r="AM188" s="214">
        <f>福利费明细!AX186</f>
        <v>0</v>
      </c>
      <c r="AN188" s="224"/>
      <c r="AO188" s="214">
        <f>福利费明细!BL186</f>
        <v>0</v>
      </c>
      <c r="AP188" s="224"/>
      <c r="AQ188" s="214">
        <f>福利费明细!CC186</f>
        <v>0</v>
      </c>
      <c r="AR188" s="38"/>
      <c r="AS188" s="38"/>
      <c r="AT188" s="38"/>
      <c r="AU188" s="214">
        <f>福利费明细!CQ186</f>
        <v>0</v>
      </c>
      <c r="AV188" s="38"/>
      <c r="AW188" s="214">
        <f>福利费明细!DE186</f>
        <v>0</v>
      </c>
      <c r="AX188" s="38"/>
      <c r="AY188" s="38"/>
      <c r="AZ188" s="38"/>
      <c r="BA188" s="38"/>
      <c r="BB188" s="38"/>
      <c r="BC188" s="30">
        <f t="shared" si="55"/>
        <v>0</v>
      </c>
      <c r="BD188" s="30">
        <f t="shared" si="75"/>
        <v>0</v>
      </c>
      <c r="BE188" s="36">
        <f t="shared" si="76"/>
        <v>0</v>
      </c>
      <c r="BF188" s="36">
        <f t="shared" si="50"/>
        <v>0</v>
      </c>
      <c r="BG188" s="36">
        <f t="shared" si="51"/>
        <v>0</v>
      </c>
      <c r="BH188" s="33">
        <f t="shared" si="77"/>
        <v>0</v>
      </c>
      <c r="BI188" s="502"/>
      <c r="BJ188" s="43"/>
    </row>
    <row r="189" spans="1:62" s="44" customFormat="1" ht="17.25" customHeight="1">
      <c r="A189" s="27">
        <f t="shared" si="71"/>
        <v>183</v>
      </c>
      <c r="B189" s="41" t="s">
        <v>515</v>
      </c>
      <c r="C189" s="42"/>
      <c r="D189" s="42"/>
      <c r="E189" s="42"/>
      <c r="F189" s="42"/>
      <c r="G189" s="175"/>
      <c r="H189" s="40"/>
      <c r="I189" s="30">
        <f t="shared" si="53"/>
        <v>0</v>
      </c>
      <c r="J189" s="103">
        <f t="shared" si="54"/>
        <v>0</v>
      </c>
      <c r="K189" s="29"/>
      <c r="L189" s="132"/>
      <c r="M189" s="120"/>
      <c r="N189" s="140">
        <f t="shared" si="59"/>
        <v>0</v>
      </c>
      <c r="O189" s="140">
        <f t="shared" si="59"/>
        <v>0</v>
      </c>
      <c r="P189" s="140">
        <f t="shared" si="59"/>
        <v>0</v>
      </c>
      <c r="Q189" s="140">
        <f t="shared" si="59"/>
        <v>0</v>
      </c>
      <c r="R189" s="140">
        <f t="shared" si="59"/>
        <v>0</v>
      </c>
      <c r="S189" s="140">
        <f t="shared" si="59"/>
        <v>0</v>
      </c>
      <c r="T189" s="140">
        <f t="shared" si="59"/>
        <v>0</v>
      </c>
      <c r="U189" s="140">
        <f t="shared" si="59"/>
        <v>0</v>
      </c>
      <c r="V189" s="140">
        <f t="shared" si="59"/>
        <v>0</v>
      </c>
      <c r="W189" s="140">
        <f t="shared" si="59"/>
        <v>0</v>
      </c>
      <c r="X189" s="140">
        <f t="shared" si="59"/>
        <v>0</v>
      </c>
      <c r="Y189" s="140">
        <f t="shared" si="59"/>
        <v>0</v>
      </c>
      <c r="Z189" s="140">
        <f t="shared" si="72"/>
        <v>0</v>
      </c>
      <c r="AA189" s="144"/>
      <c r="AB189" s="32"/>
      <c r="AC189" s="34"/>
      <c r="AD189" s="33">
        <f>福利费明细!S187</f>
        <v>0</v>
      </c>
      <c r="AE189" s="32"/>
      <c r="AF189" s="35"/>
      <c r="AG189" s="33">
        <f>福利费明细!AH187</f>
        <v>0</v>
      </c>
      <c r="AH189" s="36"/>
      <c r="AI189" s="37">
        <f t="shared" si="73"/>
        <v>0</v>
      </c>
      <c r="AJ189" s="36"/>
      <c r="AK189" s="37">
        <f t="shared" si="74"/>
        <v>0</v>
      </c>
      <c r="AL189" s="38"/>
      <c r="AM189" s="214">
        <f>福利费明细!AX187</f>
        <v>0</v>
      </c>
      <c r="AN189" s="224"/>
      <c r="AO189" s="214">
        <f>福利费明细!BL187</f>
        <v>0</v>
      </c>
      <c r="AP189" s="224"/>
      <c r="AQ189" s="214">
        <f>福利费明细!CC187</f>
        <v>0</v>
      </c>
      <c r="AR189" s="38"/>
      <c r="AS189" s="38"/>
      <c r="AT189" s="38"/>
      <c r="AU189" s="214">
        <f>福利费明细!CQ187</f>
        <v>0</v>
      </c>
      <c r="AV189" s="38"/>
      <c r="AW189" s="214">
        <f>福利费明细!DE187</f>
        <v>0</v>
      </c>
      <c r="AX189" s="38"/>
      <c r="AY189" s="38"/>
      <c r="AZ189" s="38"/>
      <c r="BA189" s="38"/>
      <c r="BB189" s="38"/>
      <c r="BC189" s="30">
        <f t="shared" si="55"/>
        <v>0</v>
      </c>
      <c r="BD189" s="30">
        <f t="shared" si="75"/>
        <v>0</v>
      </c>
      <c r="BE189" s="36">
        <f t="shared" si="76"/>
        <v>0</v>
      </c>
      <c r="BF189" s="36">
        <f t="shared" si="50"/>
        <v>0</v>
      </c>
      <c r="BG189" s="36">
        <f t="shared" si="51"/>
        <v>0</v>
      </c>
      <c r="BH189" s="33">
        <f t="shared" si="77"/>
        <v>0</v>
      </c>
      <c r="BI189" s="502"/>
      <c r="BJ189" s="43"/>
    </row>
    <row r="190" spans="1:62" s="44" customFormat="1" ht="17.25" customHeight="1">
      <c r="A190" s="27">
        <f t="shared" si="71"/>
        <v>184</v>
      </c>
      <c r="B190" s="42" t="s">
        <v>516</v>
      </c>
      <c r="C190" s="45"/>
      <c r="D190" s="45"/>
      <c r="E190" s="45"/>
      <c r="F190" s="45"/>
      <c r="G190" s="175"/>
      <c r="H190" s="40"/>
      <c r="I190" s="30">
        <f t="shared" si="53"/>
        <v>0</v>
      </c>
      <c r="J190" s="103">
        <f t="shared" si="54"/>
        <v>0</v>
      </c>
      <c r="K190" s="29"/>
      <c r="L190" s="132"/>
      <c r="M190" s="120"/>
      <c r="N190" s="140">
        <f t="shared" si="59"/>
        <v>0</v>
      </c>
      <c r="O190" s="140">
        <f t="shared" si="59"/>
        <v>0</v>
      </c>
      <c r="P190" s="140">
        <f t="shared" si="59"/>
        <v>0</v>
      </c>
      <c r="Q190" s="140">
        <f t="shared" si="59"/>
        <v>0</v>
      </c>
      <c r="R190" s="140">
        <f t="shared" si="59"/>
        <v>0</v>
      </c>
      <c r="S190" s="140">
        <f t="shared" si="59"/>
        <v>0</v>
      </c>
      <c r="T190" s="140">
        <f t="shared" si="59"/>
        <v>0</v>
      </c>
      <c r="U190" s="140">
        <f t="shared" si="59"/>
        <v>0</v>
      </c>
      <c r="V190" s="140">
        <f t="shared" si="59"/>
        <v>0</v>
      </c>
      <c r="W190" s="140">
        <f t="shared" si="59"/>
        <v>0</v>
      </c>
      <c r="X190" s="140">
        <f t="shared" si="59"/>
        <v>0</v>
      </c>
      <c r="Y190" s="140">
        <f t="shared" si="59"/>
        <v>0</v>
      </c>
      <c r="Z190" s="140">
        <f t="shared" si="72"/>
        <v>0</v>
      </c>
      <c r="AA190" s="144"/>
      <c r="AB190" s="32"/>
      <c r="AC190" s="34"/>
      <c r="AD190" s="33">
        <f>福利费明细!S188</f>
        <v>0</v>
      </c>
      <c r="AE190" s="32"/>
      <c r="AF190" s="35"/>
      <c r="AG190" s="33">
        <f>福利费明细!AH188</f>
        <v>0</v>
      </c>
      <c r="AH190" s="36"/>
      <c r="AI190" s="37">
        <f t="shared" si="73"/>
        <v>0</v>
      </c>
      <c r="AJ190" s="36"/>
      <c r="AK190" s="37">
        <f t="shared" si="74"/>
        <v>0</v>
      </c>
      <c r="AL190" s="38"/>
      <c r="AM190" s="214">
        <f>福利费明细!AX188</f>
        <v>0</v>
      </c>
      <c r="AN190" s="224"/>
      <c r="AO190" s="214">
        <f>福利费明细!BL188</f>
        <v>0</v>
      </c>
      <c r="AP190" s="224"/>
      <c r="AQ190" s="214">
        <f>福利费明细!CC188</f>
        <v>0</v>
      </c>
      <c r="AR190" s="38"/>
      <c r="AS190" s="38"/>
      <c r="AT190" s="38"/>
      <c r="AU190" s="214">
        <f>福利费明细!CQ188</f>
        <v>0</v>
      </c>
      <c r="AV190" s="38"/>
      <c r="AW190" s="214">
        <f>福利费明细!DE188</f>
        <v>0</v>
      </c>
      <c r="AX190" s="38"/>
      <c r="AY190" s="38"/>
      <c r="AZ190" s="38"/>
      <c r="BA190" s="38"/>
      <c r="BB190" s="38"/>
      <c r="BC190" s="30">
        <f t="shared" si="55"/>
        <v>0</v>
      </c>
      <c r="BD190" s="30">
        <f t="shared" si="75"/>
        <v>0</v>
      </c>
      <c r="BE190" s="36">
        <f t="shared" si="76"/>
        <v>0</v>
      </c>
      <c r="BF190" s="36">
        <f t="shared" si="50"/>
        <v>0</v>
      </c>
      <c r="BG190" s="36">
        <f t="shared" si="51"/>
        <v>0</v>
      </c>
      <c r="BH190" s="33">
        <f t="shared" si="77"/>
        <v>0</v>
      </c>
      <c r="BI190" s="502"/>
      <c r="BJ190" s="43"/>
    </row>
    <row r="191" spans="1:62" s="44" customFormat="1" ht="17.25" customHeight="1">
      <c r="A191" s="27">
        <f t="shared" si="71"/>
        <v>185</v>
      </c>
      <c r="B191" s="41" t="s">
        <v>517</v>
      </c>
      <c r="C191" s="45"/>
      <c r="D191" s="45"/>
      <c r="E191" s="45"/>
      <c r="F191" s="45"/>
      <c r="G191" s="175"/>
      <c r="H191" s="40"/>
      <c r="I191" s="30">
        <f t="shared" si="53"/>
        <v>0</v>
      </c>
      <c r="J191" s="103">
        <f t="shared" si="54"/>
        <v>0</v>
      </c>
      <c r="K191" s="29"/>
      <c r="L191" s="132"/>
      <c r="M191" s="120"/>
      <c r="N191" s="140">
        <f t="shared" si="59"/>
        <v>0</v>
      </c>
      <c r="O191" s="140">
        <f t="shared" si="59"/>
        <v>0</v>
      </c>
      <c r="P191" s="140">
        <f t="shared" si="59"/>
        <v>0</v>
      </c>
      <c r="Q191" s="140">
        <f t="shared" si="59"/>
        <v>0</v>
      </c>
      <c r="R191" s="140">
        <f t="shared" si="59"/>
        <v>0</v>
      </c>
      <c r="S191" s="140">
        <f t="shared" si="59"/>
        <v>0</v>
      </c>
      <c r="T191" s="140">
        <f t="shared" si="59"/>
        <v>0</v>
      </c>
      <c r="U191" s="140">
        <f t="shared" si="59"/>
        <v>0</v>
      </c>
      <c r="V191" s="140">
        <f t="shared" si="59"/>
        <v>0</v>
      </c>
      <c r="W191" s="140">
        <f t="shared" si="59"/>
        <v>0</v>
      </c>
      <c r="X191" s="140">
        <f t="shared" si="59"/>
        <v>0</v>
      </c>
      <c r="Y191" s="140">
        <f t="shared" si="59"/>
        <v>0</v>
      </c>
      <c r="Z191" s="140">
        <f t="shared" si="72"/>
        <v>0</v>
      </c>
      <c r="AA191" s="144"/>
      <c r="AB191" s="32"/>
      <c r="AC191" s="34"/>
      <c r="AD191" s="33">
        <f>福利费明细!S189</f>
        <v>0</v>
      </c>
      <c r="AE191" s="32"/>
      <c r="AF191" s="35"/>
      <c r="AG191" s="33">
        <f>福利费明细!AH189</f>
        <v>0</v>
      </c>
      <c r="AH191" s="36"/>
      <c r="AI191" s="37">
        <f t="shared" si="73"/>
        <v>0</v>
      </c>
      <c r="AJ191" s="36"/>
      <c r="AK191" s="37">
        <f t="shared" si="74"/>
        <v>0</v>
      </c>
      <c r="AL191" s="38"/>
      <c r="AM191" s="214">
        <f>福利费明细!AX189</f>
        <v>0</v>
      </c>
      <c r="AN191" s="224"/>
      <c r="AO191" s="214">
        <f>福利费明细!BL189</f>
        <v>0</v>
      </c>
      <c r="AP191" s="224"/>
      <c r="AQ191" s="214">
        <f>福利费明细!CC189</f>
        <v>0</v>
      </c>
      <c r="AR191" s="38"/>
      <c r="AS191" s="38"/>
      <c r="AT191" s="38"/>
      <c r="AU191" s="214">
        <f>福利费明细!CQ189</f>
        <v>0</v>
      </c>
      <c r="AV191" s="38"/>
      <c r="AW191" s="214">
        <f>福利费明细!DE189</f>
        <v>0</v>
      </c>
      <c r="AX191" s="38"/>
      <c r="AY191" s="38"/>
      <c r="AZ191" s="38"/>
      <c r="BA191" s="38"/>
      <c r="BB191" s="38"/>
      <c r="BC191" s="30">
        <f t="shared" si="55"/>
        <v>0</v>
      </c>
      <c r="BD191" s="30">
        <f t="shared" si="75"/>
        <v>0</v>
      </c>
      <c r="BE191" s="36">
        <f t="shared" si="76"/>
        <v>0</v>
      </c>
      <c r="BF191" s="36">
        <f t="shared" si="50"/>
        <v>0</v>
      </c>
      <c r="BG191" s="36">
        <f t="shared" si="51"/>
        <v>0</v>
      </c>
      <c r="BH191" s="33">
        <f t="shared" si="77"/>
        <v>0</v>
      </c>
      <c r="BI191" s="502"/>
      <c r="BJ191" s="43"/>
    </row>
    <row r="192" spans="1:62" s="44" customFormat="1" ht="17.25" customHeight="1">
      <c r="A192" s="27">
        <f t="shared" si="71"/>
        <v>186</v>
      </c>
      <c r="B192" s="42" t="s">
        <v>518</v>
      </c>
      <c r="C192" s="45"/>
      <c r="D192" s="45"/>
      <c r="E192" s="45"/>
      <c r="F192" s="45"/>
      <c r="G192" s="175"/>
      <c r="H192" s="40"/>
      <c r="I192" s="30">
        <f t="shared" si="53"/>
        <v>0</v>
      </c>
      <c r="J192" s="103">
        <f t="shared" si="54"/>
        <v>0</v>
      </c>
      <c r="K192" s="29"/>
      <c r="L192" s="132"/>
      <c r="M192" s="120"/>
      <c r="N192" s="140">
        <f t="shared" si="59"/>
        <v>0</v>
      </c>
      <c r="O192" s="140">
        <f t="shared" si="59"/>
        <v>0</v>
      </c>
      <c r="P192" s="140">
        <f t="shared" si="59"/>
        <v>0</v>
      </c>
      <c r="Q192" s="140">
        <f t="shared" si="59"/>
        <v>0</v>
      </c>
      <c r="R192" s="140">
        <f t="shared" si="59"/>
        <v>0</v>
      </c>
      <c r="S192" s="140">
        <f t="shared" si="59"/>
        <v>0</v>
      </c>
      <c r="T192" s="140">
        <f t="shared" si="59"/>
        <v>0</v>
      </c>
      <c r="U192" s="140">
        <f t="shared" si="59"/>
        <v>0</v>
      </c>
      <c r="V192" s="140">
        <f t="shared" si="59"/>
        <v>0</v>
      </c>
      <c r="W192" s="140">
        <f t="shared" si="59"/>
        <v>0</v>
      </c>
      <c r="X192" s="140">
        <f t="shared" si="59"/>
        <v>0</v>
      </c>
      <c r="Y192" s="140">
        <f t="shared" si="59"/>
        <v>0</v>
      </c>
      <c r="Z192" s="140">
        <f t="shared" si="72"/>
        <v>0</v>
      </c>
      <c r="AA192" s="144"/>
      <c r="AB192" s="32"/>
      <c r="AC192" s="34"/>
      <c r="AD192" s="33">
        <f>福利费明细!S190</f>
        <v>0</v>
      </c>
      <c r="AE192" s="32"/>
      <c r="AF192" s="35"/>
      <c r="AG192" s="33">
        <f>福利费明细!AH190</f>
        <v>0</v>
      </c>
      <c r="AH192" s="36"/>
      <c r="AI192" s="37">
        <f t="shared" si="73"/>
        <v>0</v>
      </c>
      <c r="AJ192" s="36"/>
      <c r="AK192" s="37">
        <f t="shared" si="74"/>
        <v>0</v>
      </c>
      <c r="AL192" s="38"/>
      <c r="AM192" s="214">
        <f>福利费明细!AX190</f>
        <v>0</v>
      </c>
      <c r="AN192" s="224"/>
      <c r="AO192" s="214">
        <f>福利费明细!BL190</f>
        <v>0</v>
      </c>
      <c r="AP192" s="224"/>
      <c r="AQ192" s="214">
        <f>福利费明细!CC190</f>
        <v>0</v>
      </c>
      <c r="AR192" s="38"/>
      <c r="AS192" s="38"/>
      <c r="AT192" s="38"/>
      <c r="AU192" s="214">
        <f>福利费明细!CQ190</f>
        <v>0</v>
      </c>
      <c r="AV192" s="38"/>
      <c r="AW192" s="214">
        <f>福利费明细!DE190</f>
        <v>0</v>
      </c>
      <c r="AX192" s="38"/>
      <c r="AY192" s="38"/>
      <c r="AZ192" s="38"/>
      <c r="BA192" s="38"/>
      <c r="BB192" s="38"/>
      <c r="BC192" s="30">
        <f t="shared" si="55"/>
        <v>0</v>
      </c>
      <c r="BD192" s="30">
        <f t="shared" si="75"/>
        <v>0</v>
      </c>
      <c r="BE192" s="36">
        <f t="shared" si="76"/>
        <v>0</v>
      </c>
      <c r="BF192" s="36">
        <f t="shared" si="50"/>
        <v>0</v>
      </c>
      <c r="BG192" s="36">
        <f t="shared" si="51"/>
        <v>0</v>
      </c>
      <c r="BH192" s="33">
        <f t="shared" si="77"/>
        <v>0</v>
      </c>
      <c r="BI192" s="502"/>
      <c r="BJ192" s="43"/>
    </row>
    <row r="193" spans="1:62" s="44" customFormat="1" ht="17.25" customHeight="1">
      <c r="A193" s="27">
        <f t="shared" si="71"/>
        <v>187</v>
      </c>
      <c r="B193" s="41" t="s">
        <v>519</v>
      </c>
      <c r="C193" s="45"/>
      <c r="D193" s="45"/>
      <c r="E193" s="45"/>
      <c r="F193" s="45"/>
      <c r="G193" s="175"/>
      <c r="H193" s="40"/>
      <c r="I193" s="30">
        <f t="shared" si="53"/>
        <v>0</v>
      </c>
      <c r="J193" s="103">
        <f t="shared" si="54"/>
        <v>0</v>
      </c>
      <c r="K193" s="29"/>
      <c r="L193" s="132"/>
      <c r="M193" s="120"/>
      <c r="N193" s="140">
        <f t="shared" si="59"/>
        <v>0</v>
      </c>
      <c r="O193" s="140">
        <f t="shared" si="59"/>
        <v>0</v>
      </c>
      <c r="P193" s="140">
        <f t="shared" si="59"/>
        <v>0</v>
      </c>
      <c r="Q193" s="140">
        <f t="shared" si="59"/>
        <v>0</v>
      </c>
      <c r="R193" s="140">
        <f t="shared" si="59"/>
        <v>0</v>
      </c>
      <c r="S193" s="140">
        <f t="shared" si="59"/>
        <v>0</v>
      </c>
      <c r="T193" s="140">
        <f t="shared" si="59"/>
        <v>0</v>
      </c>
      <c r="U193" s="140">
        <f t="shared" si="59"/>
        <v>0</v>
      </c>
      <c r="V193" s="140">
        <f t="shared" si="59"/>
        <v>0</v>
      </c>
      <c r="W193" s="140">
        <f t="shared" si="59"/>
        <v>0</v>
      </c>
      <c r="X193" s="140">
        <f t="shared" si="59"/>
        <v>0</v>
      </c>
      <c r="Y193" s="140">
        <f t="shared" si="59"/>
        <v>0</v>
      </c>
      <c r="Z193" s="140">
        <f t="shared" si="72"/>
        <v>0</v>
      </c>
      <c r="AA193" s="144"/>
      <c r="AB193" s="32"/>
      <c r="AC193" s="34"/>
      <c r="AD193" s="33">
        <f>福利费明细!S191</f>
        <v>0</v>
      </c>
      <c r="AE193" s="32"/>
      <c r="AF193" s="35"/>
      <c r="AG193" s="33">
        <f>福利费明细!AH191</f>
        <v>0</v>
      </c>
      <c r="AH193" s="36"/>
      <c r="AI193" s="37">
        <f t="shared" si="73"/>
        <v>0</v>
      </c>
      <c r="AJ193" s="36"/>
      <c r="AK193" s="37">
        <f t="shared" si="74"/>
        <v>0</v>
      </c>
      <c r="AL193" s="38"/>
      <c r="AM193" s="214">
        <f>福利费明细!AX191</f>
        <v>0</v>
      </c>
      <c r="AN193" s="224"/>
      <c r="AO193" s="214">
        <f>福利费明细!BL191</f>
        <v>0</v>
      </c>
      <c r="AP193" s="224"/>
      <c r="AQ193" s="214">
        <f>福利费明细!CC191</f>
        <v>0</v>
      </c>
      <c r="AR193" s="38"/>
      <c r="AS193" s="38"/>
      <c r="AT193" s="38"/>
      <c r="AU193" s="214">
        <f>福利费明细!CQ191</f>
        <v>0</v>
      </c>
      <c r="AV193" s="38"/>
      <c r="AW193" s="214">
        <f>福利费明细!DE191</f>
        <v>0</v>
      </c>
      <c r="AX193" s="38"/>
      <c r="AY193" s="38"/>
      <c r="AZ193" s="38"/>
      <c r="BA193" s="38"/>
      <c r="BB193" s="38"/>
      <c r="BC193" s="30">
        <f t="shared" si="55"/>
        <v>0</v>
      </c>
      <c r="BD193" s="30">
        <f t="shared" si="75"/>
        <v>0</v>
      </c>
      <c r="BE193" s="36">
        <f t="shared" si="76"/>
        <v>0</v>
      </c>
      <c r="BF193" s="36">
        <f t="shared" si="50"/>
        <v>0</v>
      </c>
      <c r="BG193" s="36">
        <f t="shared" si="51"/>
        <v>0</v>
      </c>
      <c r="BH193" s="33">
        <f t="shared" si="77"/>
        <v>0</v>
      </c>
      <c r="BI193" s="502"/>
      <c r="BJ193" s="43"/>
    </row>
    <row r="194" spans="1:62" s="44" customFormat="1" ht="17.25" customHeight="1">
      <c r="A194" s="27">
        <f t="shared" si="71"/>
        <v>188</v>
      </c>
      <c r="B194" s="42" t="s">
        <v>520</v>
      </c>
      <c r="C194" s="426"/>
      <c r="D194" s="426"/>
      <c r="E194" s="426"/>
      <c r="F194" s="45"/>
      <c r="G194" s="175"/>
      <c r="H194" s="40"/>
      <c r="I194" s="30">
        <f t="shared" si="53"/>
        <v>0</v>
      </c>
      <c r="J194" s="103">
        <f t="shared" si="54"/>
        <v>0</v>
      </c>
      <c r="K194" s="29"/>
      <c r="L194" s="132"/>
      <c r="M194" s="120"/>
      <c r="N194" s="140">
        <f t="shared" si="59"/>
        <v>0</v>
      </c>
      <c r="O194" s="140">
        <f t="shared" si="59"/>
        <v>0</v>
      </c>
      <c r="P194" s="140">
        <f t="shared" si="59"/>
        <v>0</v>
      </c>
      <c r="Q194" s="140">
        <f t="shared" si="59"/>
        <v>0</v>
      </c>
      <c r="R194" s="140">
        <f t="shared" si="59"/>
        <v>0</v>
      </c>
      <c r="S194" s="140">
        <f t="shared" si="59"/>
        <v>0</v>
      </c>
      <c r="T194" s="140">
        <f t="shared" si="59"/>
        <v>0</v>
      </c>
      <c r="U194" s="140">
        <f t="shared" si="59"/>
        <v>0</v>
      </c>
      <c r="V194" s="140">
        <f t="shared" si="59"/>
        <v>0</v>
      </c>
      <c r="W194" s="140">
        <f t="shared" si="59"/>
        <v>0</v>
      </c>
      <c r="X194" s="140">
        <f t="shared" si="59"/>
        <v>0</v>
      </c>
      <c r="Y194" s="140">
        <f t="shared" si="59"/>
        <v>0</v>
      </c>
      <c r="Z194" s="140">
        <f t="shared" si="72"/>
        <v>0</v>
      </c>
      <c r="AA194" s="144"/>
      <c r="AB194" s="32"/>
      <c r="AC194" s="34"/>
      <c r="AD194" s="33">
        <f>福利费明细!S192</f>
        <v>0</v>
      </c>
      <c r="AE194" s="32"/>
      <c r="AF194" s="35"/>
      <c r="AG194" s="33">
        <f>福利费明细!AH192</f>
        <v>0</v>
      </c>
      <c r="AH194" s="36"/>
      <c r="AI194" s="37">
        <f t="shared" si="73"/>
        <v>0</v>
      </c>
      <c r="AJ194" s="36"/>
      <c r="AK194" s="37">
        <f t="shared" si="74"/>
        <v>0</v>
      </c>
      <c r="AL194" s="38"/>
      <c r="AM194" s="214">
        <f>福利费明细!AX192</f>
        <v>0</v>
      </c>
      <c r="AN194" s="224"/>
      <c r="AO194" s="214">
        <f>福利费明细!BL192</f>
        <v>0</v>
      </c>
      <c r="AP194" s="224"/>
      <c r="AQ194" s="214">
        <f>福利费明细!CC192</f>
        <v>0</v>
      </c>
      <c r="AR194" s="38"/>
      <c r="AS194" s="38"/>
      <c r="AT194" s="38"/>
      <c r="AU194" s="214">
        <f>福利费明细!CQ192</f>
        <v>0</v>
      </c>
      <c r="AV194" s="38"/>
      <c r="AW194" s="214">
        <f>福利费明细!DE192</f>
        <v>0</v>
      </c>
      <c r="AX194" s="38"/>
      <c r="AY194" s="38"/>
      <c r="AZ194" s="38"/>
      <c r="BA194" s="38"/>
      <c r="BB194" s="38"/>
      <c r="BC194" s="30">
        <f t="shared" si="55"/>
        <v>0</v>
      </c>
      <c r="BD194" s="30">
        <f t="shared" si="75"/>
        <v>0</v>
      </c>
      <c r="BE194" s="36">
        <f t="shared" si="76"/>
        <v>0</v>
      </c>
      <c r="BF194" s="36">
        <f t="shared" si="50"/>
        <v>0</v>
      </c>
      <c r="BG194" s="36">
        <f t="shared" si="51"/>
        <v>0</v>
      </c>
      <c r="BH194" s="33">
        <f t="shared" si="77"/>
        <v>0</v>
      </c>
      <c r="BI194" s="502"/>
      <c r="BJ194" s="43"/>
    </row>
    <row r="195" spans="1:62" s="44" customFormat="1" ht="17.25" customHeight="1">
      <c r="A195" s="27">
        <f t="shared" si="71"/>
        <v>189</v>
      </c>
      <c r="B195" s="41" t="s">
        <v>521</v>
      </c>
      <c r="C195" s="426"/>
      <c r="D195" s="426"/>
      <c r="E195" s="426"/>
      <c r="F195" s="45"/>
      <c r="G195" s="175"/>
      <c r="H195" s="40"/>
      <c r="I195" s="30">
        <f t="shared" si="53"/>
        <v>0</v>
      </c>
      <c r="J195" s="103">
        <f t="shared" si="54"/>
        <v>0</v>
      </c>
      <c r="K195" s="29"/>
      <c r="L195" s="132"/>
      <c r="M195" s="120"/>
      <c r="N195" s="140">
        <f t="shared" si="59"/>
        <v>0</v>
      </c>
      <c r="O195" s="140">
        <f t="shared" si="59"/>
        <v>0</v>
      </c>
      <c r="P195" s="140">
        <f t="shared" si="59"/>
        <v>0</v>
      </c>
      <c r="Q195" s="140">
        <f t="shared" si="59"/>
        <v>0</v>
      </c>
      <c r="R195" s="140">
        <f t="shared" si="59"/>
        <v>0</v>
      </c>
      <c r="S195" s="140">
        <f t="shared" si="59"/>
        <v>0</v>
      </c>
      <c r="T195" s="140">
        <f t="shared" si="59"/>
        <v>0</v>
      </c>
      <c r="U195" s="140">
        <f t="shared" si="59"/>
        <v>0</v>
      </c>
      <c r="V195" s="140">
        <f t="shared" si="59"/>
        <v>0</v>
      </c>
      <c r="W195" s="140">
        <f t="shared" si="59"/>
        <v>0</v>
      </c>
      <c r="X195" s="140">
        <f t="shared" si="59"/>
        <v>0</v>
      </c>
      <c r="Y195" s="140">
        <f t="shared" si="59"/>
        <v>0</v>
      </c>
      <c r="Z195" s="140">
        <f t="shared" si="72"/>
        <v>0</v>
      </c>
      <c r="AA195" s="144"/>
      <c r="AB195" s="32"/>
      <c r="AC195" s="34"/>
      <c r="AD195" s="33">
        <f>福利费明细!S193</f>
        <v>0</v>
      </c>
      <c r="AE195" s="32"/>
      <c r="AF195" s="35"/>
      <c r="AG195" s="33">
        <f>福利费明细!AH193</f>
        <v>0</v>
      </c>
      <c r="AH195" s="36"/>
      <c r="AI195" s="37">
        <f t="shared" si="73"/>
        <v>0</v>
      </c>
      <c r="AJ195" s="36"/>
      <c r="AK195" s="37">
        <f t="shared" si="74"/>
        <v>0</v>
      </c>
      <c r="AL195" s="38"/>
      <c r="AM195" s="214">
        <f>福利费明细!AX193</f>
        <v>0</v>
      </c>
      <c r="AN195" s="224"/>
      <c r="AO195" s="214">
        <f>福利费明细!BL193</f>
        <v>0</v>
      </c>
      <c r="AP195" s="224"/>
      <c r="AQ195" s="214">
        <f>福利费明细!CC193</f>
        <v>0</v>
      </c>
      <c r="AR195" s="38"/>
      <c r="AS195" s="38"/>
      <c r="AT195" s="38"/>
      <c r="AU195" s="214">
        <f>福利费明细!CQ193</f>
        <v>0</v>
      </c>
      <c r="AV195" s="38"/>
      <c r="AW195" s="214">
        <f>福利费明细!DE193</f>
        <v>0</v>
      </c>
      <c r="AX195" s="38"/>
      <c r="AY195" s="38"/>
      <c r="AZ195" s="38"/>
      <c r="BA195" s="38"/>
      <c r="BB195" s="38"/>
      <c r="BC195" s="30">
        <f t="shared" si="55"/>
        <v>0</v>
      </c>
      <c r="BD195" s="30">
        <f t="shared" si="75"/>
        <v>0</v>
      </c>
      <c r="BE195" s="36">
        <f t="shared" si="76"/>
        <v>0</v>
      </c>
      <c r="BF195" s="36">
        <f t="shared" si="50"/>
        <v>0</v>
      </c>
      <c r="BG195" s="36">
        <f t="shared" si="51"/>
        <v>0</v>
      </c>
      <c r="BH195" s="33">
        <f t="shared" si="77"/>
        <v>0</v>
      </c>
      <c r="BI195" s="502"/>
      <c r="BJ195" s="43"/>
    </row>
    <row r="196" spans="1:62" ht="17.25" customHeight="1">
      <c r="A196" s="27">
        <f t="shared" si="52"/>
        <v>190</v>
      </c>
      <c r="B196" s="42" t="s">
        <v>522</v>
      </c>
      <c r="C196" s="41"/>
      <c r="D196" s="41"/>
      <c r="E196" s="41"/>
      <c r="F196" s="41"/>
      <c r="G196" s="175"/>
      <c r="H196" s="40"/>
      <c r="I196" s="30">
        <f t="shared" si="53"/>
        <v>0</v>
      </c>
      <c r="J196" s="103">
        <f t="shared" si="54"/>
        <v>0</v>
      </c>
      <c r="K196" s="29"/>
      <c r="L196" s="132"/>
      <c r="M196" s="120"/>
      <c r="N196" s="140">
        <f t="shared" si="59"/>
        <v>0</v>
      </c>
      <c r="O196" s="140">
        <f t="shared" si="59"/>
        <v>0</v>
      </c>
      <c r="P196" s="140">
        <f t="shared" si="59"/>
        <v>0</v>
      </c>
      <c r="Q196" s="140">
        <f t="shared" si="58"/>
        <v>0</v>
      </c>
      <c r="R196" s="140">
        <f t="shared" si="58"/>
        <v>0</v>
      </c>
      <c r="S196" s="140">
        <f t="shared" si="58"/>
        <v>0</v>
      </c>
      <c r="T196" s="140">
        <f t="shared" si="58"/>
        <v>0</v>
      </c>
      <c r="U196" s="140">
        <f t="shared" si="58"/>
        <v>0</v>
      </c>
      <c r="V196" s="140">
        <f t="shared" si="58"/>
        <v>0</v>
      </c>
      <c r="W196" s="140">
        <f t="shared" si="58"/>
        <v>0</v>
      </c>
      <c r="X196" s="140">
        <f t="shared" si="58"/>
        <v>0</v>
      </c>
      <c r="Y196" s="140">
        <f t="shared" si="58"/>
        <v>0</v>
      </c>
      <c r="Z196" s="140">
        <f t="shared" si="45"/>
        <v>0</v>
      </c>
      <c r="AA196" s="144"/>
      <c r="AB196" s="32"/>
      <c r="AC196" s="34"/>
      <c r="AD196" s="33">
        <f>福利费明细!S194</f>
        <v>0</v>
      </c>
      <c r="AE196" s="32"/>
      <c r="AF196" s="35"/>
      <c r="AG196" s="33">
        <f>福利费明细!AH194</f>
        <v>0</v>
      </c>
      <c r="AH196" s="36"/>
      <c r="AI196" s="37">
        <f t="shared" si="47"/>
        <v>0</v>
      </c>
      <c r="AJ196" s="36"/>
      <c r="AK196" s="37">
        <f t="shared" si="48"/>
        <v>0</v>
      </c>
      <c r="AL196" s="38"/>
      <c r="AM196" s="214">
        <f>福利费明细!AX194</f>
        <v>0</v>
      </c>
      <c r="AN196" s="224"/>
      <c r="AO196" s="214">
        <f>福利费明细!BL194</f>
        <v>0</v>
      </c>
      <c r="AP196" s="224"/>
      <c r="AQ196" s="214">
        <f>福利费明细!CC194</f>
        <v>0</v>
      </c>
      <c r="AR196" s="38"/>
      <c r="AS196" s="38"/>
      <c r="AT196" s="38"/>
      <c r="AU196" s="214">
        <f>福利费明细!CQ194</f>
        <v>0</v>
      </c>
      <c r="AV196" s="38"/>
      <c r="AW196" s="214">
        <f>福利费明细!DE194</f>
        <v>0</v>
      </c>
      <c r="AX196" s="38"/>
      <c r="AY196" s="38"/>
      <c r="AZ196" s="38"/>
      <c r="BA196" s="38"/>
      <c r="BB196" s="38"/>
      <c r="BC196" s="30">
        <f t="shared" si="55"/>
        <v>0</v>
      </c>
      <c r="BD196" s="30">
        <f t="shared" si="49"/>
        <v>0</v>
      </c>
      <c r="BE196" s="36">
        <f t="shared" si="56"/>
        <v>0</v>
      </c>
      <c r="BF196" s="36">
        <f t="shared" si="50"/>
        <v>0</v>
      </c>
      <c r="BG196" s="36">
        <f t="shared" si="51"/>
        <v>0</v>
      </c>
      <c r="BH196" s="33">
        <f t="shared" si="57"/>
        <v>0</v>
      </c>
      <c r="BI196" s="502"/>
      <c r="BJ196" s="39"/>
    </row>
    <row r="197" spans="1:62" s="44" customFormat="1" ht="17.25" customHeight="1">
      <c r="A197" s="27">
        <f t="shared" si="52"/>
        <v>191</v>
      </c>
      <c r="B197" s="41" t="s">
        <v>523</v>
      </c>
      <c r="C197" s="42"/>
      <c r="D197" s="42"/>
      <c r="E197" s="42"/>
      <c r="F197" s="42"/>
      <c r="G197" s="175"/>
      <c r="H197" s="40"/>
      <c r="I197" s="30">
        <f t="shared" si="53"/>
        <v>0</v>
      </c>
      <c r="J197" s="103">
        <f t="shared" si="54"/>
        <v>0</v>
      </c>
      <c r="K197" s="29"/>
      <c r="L197" s="132"/>
      <c r="M197" s="120"/>
      <c r="N197" s="140">
        <f t="shared" si="59"/>
        <v>0</v>
      </c>
      <c r="O197" s="140">
        <f t="shared" si="59"/>
        <v>0</v>
      </c>
      <c r="P197" s="140">
        <f t="shared" si="59"/>
        <v>0</v>
      </c>
      <c r="Q197" s="140">
        <f t="shared" si="58"/>
        <v>0</v>
      </c>
      <c r="R197" s="140">
        <f t="shared" si="58"/>
        <v>0</v>
      </c>
      <c r="S197" s="140">
        <f t="shared" si="58"/>
        <v>0</v>
      </c>
      <c r="T197" s="140">
        <f t="shared" si="58"/>
        <v>0</v>
      </c>
      <c r="U197" s="140">
        <f t="shared" si="58"/>
        <v>0</v>
      </c>
      <c r="V197" s="140">
        <f t="shared" si="58"/>
        <v>0</v>
      </c>
      <c r="W197" s="140">
        <f t="shared" si="58"/>
        <v>0</v>
      </c>
      <c r="X197" s="140">
        <f t="shared" si="58"/>
        <v>0</v>
      </c>
      <c r="Y197" s="140">
        <f t="shared" si="58"/>
        <v>0</v>
      </c>
      <c r="Z197" s="140">
        <f t="shared" si="45"/>
        <v>0</v>
      </c>
      <c r="AA197" s="144"/>
      <c r="AB197" s="32"/>
      <c r="AC197" s="34"/>
      <c r="AD197" s="33">
        <f>福利费明细!S195</f>
        <v>0</v>
      </c>
      <c r="AE197" s="32"/>
      <c r="AF197" s="35"/>
      <c r="AG197" s="33">
        <f>福利费明细!AH195</f>
        <v>0</v>
      </c>
      <c r="AH197" s="36"/>
      <c r="AI197" s="37">
        <f t="shared" si="47"/>
        <v>0</v>
      </c>
      <c r="AJ197" s="36"/>
      <c r="AK197" s="37">
        <f t="shared" si="48"/>
        <v>0</v>
      </c>
      <c r="AL197" s="38"/>
      <c r="AM197" s="214">
        <f>福利费明细!AX195</f>
        <v>0</v>
      </c>
      <c r="AN197" s="224"/>
      <c r="AO197" s="214">
        <f>福利费明细!BL195</f>
        <v>0</v>
      </c>
      <c r="AP197" s="224"/>
      <c r="AQ197" s="214">
        <f>福利费明细!CC195</f>
        <v>0</v>
      </c>
      <c r="AR197" s="38"/>
      <c r="AS197" s="38"/>
      <c r="AT197" s="38"/>
      <c r="AU197" s="214">
        <f>福利费明细!CQ195</f>
        <v>0</v>
      </c>
      <c r="AV197" s="38"/>
      <c r="AW197" s="214">
        <f>福利费明细!DE195</f>
        <v>0</v>
      </c>
      <c r="AX197" s="38"/>
      <c r="AY197" s="38"/>
      <c r="AZ197" s="38"/>
      <c r="BA197" s="38"/>
      <c r="BB197" s="38"/>
      <c r="BC197" s="30">
        <f t="shared" si="55"/>
        <v>0</v>
      </c>
      <c r="BD197" s="30">
        <f t="shared" si="49"/>
        <v>0</v>
      </c>
      <c r="BE197" s="36">
        <f t="shared" si="56"/>
        <v>0</v>
      </c>
      <c r="BF197" s="36">
        <f t="shared" si="50"/>
        <v>0</v>
      </c>
      <c r="BG197" s="36">
        <f t="shared" si="51"/>
        <v>0</v>
      </c>
      <c r="BH197" s="33">
        <f t="shared" si="57"/>
        <v>0</v>
      </c>
      <c r="BI197" s="502"/>
      <c r="BJ197" s="43"/>
    </row>
    <row r="198" spans="1:62" s="44" customFormat="1" ht="17.25" customHeight="1">
      <c r="A198" s="27">
        <f t="shared" si="52"/>
        <v>192</v>
      </c>
      <c r="B198" s="42" t="s">
        <v>524</v>
      </c>
      <c r="C198" s="42"/>
      <c r="D198" s="42"/>
      <c r="E198" s="42"/>
      <c r="F198" s="42"/>
      <c r="G198" s="175"/>
      <c r="H198" s="40"/>
      <c r="I198" s="30">
        <f t="shared" si="53"/>
        <v>0</v>
      </c>
      <c r="J198" s="103">
        <f t="shared" si="54"/>
        <v>0</v>
      </c>
      <c r="K198" s="29"/>
      <c r="L198" s="132"/>
      <c r="M198" s="120"/>
      <c r="N198" s="140">
        <f t="shared" si="59"/>
        <v>0</v>
      </c>
      <c r="O198" s="140">
        <f t="shared" si="59"/>
        <v>0</v>
      </c>
      <c r="P198" s="140">
        <f t="shared" si="59"/>
        <v>0</v>
      </c>
      <c r="Q198" s="140">
        <f t="shared" si="58"/>
        <v>0</v>
      </c>
      <c r="R198" s="140">
        <f t="shared" si="58"/>
        <v>0</v>
      </c>
      <c r="S198" s="140">
        <f t="shared" si="58"/>
        <v>0</v>
      </c>
      <c r="T198" s="140">
        <f t="shared" si="58"/>
        <v>0</v>
      </c>
      <c r="U198" s="140">
        <f t="shared" si="58"/>
        <v>0</v>
      </c>
      <c r="V198" s="140">
        <f t="shared" si="58"/>
        <v>0</v>
      </c>
      <c r="W198" s="140">
        <f t="shared" si="58"/>
        <v>0</v>
      </c>
      <c r="X198" s="140">
        <f t="shared" si="58"/>
        <v>0</v>
      </c>
      <c r="Y198" s="140">
        <f t="shared" si="58"/>
        <v>0</v>
      </c>
      <c r="Z198" s="140">
        <f t="shared" si="45"/>
        <v>0</v>
      </c>
      <c r="AA198" s="144"/>
      <c r="AB198" s="32"/>
      <c r="AC198" s="34"/>
      <c r="AD198" s="33">
        <f>福利费明细!S196</f>
        <v>0</v>
      </c>
      <c r="AE198" s="32"/>
      <c r="AF198" s="35"/>
      <c r="AG198" s="33">
        <f>福利费明细!AH196</f>
        <v>0</v>
      </c>
      <c r="AH198" s="36"/>
      <c r="AI198" s="37">
        <f t="shared" si="47"/>
        <v>0</v>
      </c>
      <c r="AJ198" s="36"/>
      <c r="AK198" s="37">
        <f t="shared" si="48"/>
        <v>0</v>
      </c>
      <c r="AL198" s="38"/>
      <c r="AM198" s="214">
        <f>福利费明细!AX196</f>
        <v>0</v>
      </c>
      <c r="AN198" s="224"/>
      <c r="AO198" s="214">
        <f>福利费明细!BL196</f>
        <v>0</v>
      </c>
      <c r="AP198" s="224"/>
      <c r="AQ198" s="214">
        <f>福利费明细!CC196</f>
        <v>0</v>
      </c>
      <c r="AR198" s="38"/>
      <c r="AS198" s="38"/>
      <c r="AT198" s="38"/>
      <c r="AU198" s="214">
        <f>福利费明细!CQ196</f>
        <v>0</v>
      </c>
      <c r="AV198" s="38"/>
      <c r="AW198" s="214">
        <f>福利费明细!DE196</f>
        <v>0</v>
      </c>
      <c r="AX198" s="38"/>
      <c r="AY198" s="38"/>
      <c r="AZ198" s="38"/>
      <c r="BA198" s="38"/>
      <c r="BB198" s="38"/>
      <c r="BC198" s="30">
        <f t="shared" si="55"/>
        <v>0</v>
      </c>
      <c r="BD198" s="30">
        <f t="shared" si="49"/>
        <v>0</v>
      </c>
      <c r="BE198" s="36">
        <f t="shared" si="56"/>
        <v>0</v>
      </c>
      <c r="BF198" s="36">
        <f t="shared" si="50"/>
        <v>0</v>
      </c>
      <c r="BG198" s="36">
        <f t="shared" si="51"/>
        <v>0</v>
      </c>
      <c r="BH198" s="33">
        <f t="shared" si="57"/>
        <v>0</v>
      </c>
      <c r="BI198" s="502"/>
      <c r="BJ198" s="43"/>
    </row>
    <row r="199" spans="1:62" s="44" customFormat="1" ht="17.25" customHeight="1">
      <c r="A199" s="27">
        <f t="shared" si="52"/>
        <v>193</v>
      </c>
      <c r="B199" s="41" t="s">
        <v>525</v>
      </c>
      <c r="C199" s="42"/>
      <c r="D199" s="42"/>
      <c r="E199" s="42"/>
      <c r="F199" s="42"/>
      <c r="G199" s="175"/>
      <c r="H199" s="40"/>
      <c r="I199" s="30">
        <f t="shared" si="53"/>
        <v>0</v>
      </c>
      <c r="J199" s="103">
        <f t="shared" si="54"/>
        <v>0</v>
      </c>
      <c r="K199" s="29"/>
      <c r="L199" s="132"/>
      <c r="M199" s="120"/>
      <c r="N199" s="140">
        <f t="shared" si="59"/>
        <v>0</v>
      </c>
      <c r="O199" s="140">
        <f t="shared" si="59"/>
        <v>0</v>
      </c>
      <c r="P199" s="140">
        <f t="shared" si="59"/>
        <v>0</v>
      </c>
      <c r="Q199" s="140">
        <f t="shared" si="58"/>
        <v>0</v>
      </c>
      <c r="R199" s="140">
        <f t="shared" si="58"/>
        <v>0</v>
      </c>
      <c r="S199" s="140">
        <f t="shared" si="58"/>
        <v>0</v>
      </c>
      <c r="T199" s="140">
        <f t="shared" si="58"/>
        <v>0</v>
      </c>
      <c r="U199" s="140">
        <f t="shared" si="58"/>
        <v>0</v>
      </c>
      <c r="V199" s="140">
        <f t="shared" si="58"/>
        <v>0</v>
      </c>
      <c r="W199" s="140">
        <f t="shared" si="58"/>
        <v>0</v>
      </c>
      <c r="X199" s="140">
        <f t="shared" si="58"/>
        <v>0</v>
      </c>
      <c r="Y199" s="140">
        <f t="shared" si="58"/>
        <v>0</v>
      </c>
      <c r="Z199" s="140">
        <f t="shared" si="45"/>
        <v>0</v>
      </c>
      <c r="AA199" s="144"/>
      <c r="AB199" s="32"/>
      <c r="AC199" s="34"/>
      <c r="AD199" s="33">
        <f>福利费明细!S197</f>
        <v>0</v>
      </c>
      <c r="AE199" s="32"/>
      <c r="AF199" s="35"/>
      <c r="AG199" s="33">
        <f>福利费明细!AH197</f>
        <v>0</v>
      </c>
      <c r="AH199" s="36"/>
      <c r="AI199" s="37">
        <f t="shared" si="47"/>
        <v>0</v>
      </c>
      <c r="AJ199" s="36"/>
      <c r="AK199" s="37">
        <f t="shared" si="48"/>
        <v>0</v>
      </c>
      <c r="AL199" s="38"/>
      <c r="AM199" s="214">
        <f>福利费明细!AX197</f>
        <v>0</v>
      </c>
      <c r="AN199" s="224"/>
      <c r="AO199" s="214">
        <f>福利费明细!BL197</f>
        <v>0</v>
      </c>
      <c r="AP199" s="224"/>
      <c r="AQ199" s="214">
        <f>福利费明细!CC197</f>
        <v>0</v>
      </c>
      <c r="AR199" s="38"/>
      <c r="AS199" s="38"/>
      <c r="AT199" s="38"/>
      <c r="AU199" s="214">
        <f>福利费明细!CQ197</f>
        <v>0</v>
      </c>
      <c r="AV199" s="38"/>
      <c r="AW199" s="214">
        <f>福利费明细!DE197</f>
        <v>0</v>
      </c>
      <c r="AX199" s="38"/>
      <c r="AY199" s="38"/>
      <c r="AZ199" s="38"/>
      <c r="BA199" s="38"/>
      <c r="BB199" s="38"/>
      <c r="BC199" s="30">
        <f t="shared" si="55"/>
        <v>0</v>
      </c>
      <c r="BD199" s="30">
        <f t="shared" si="49"/>
        <v>0</v>
      </c>
      <c r="BE199" s="36">
        <f t="shared" si="56"/>
        <v>0</v>
      </c>
      <c r="BF199" s="36">
        <f t="shared" ref="BF199:BF215" si="78">IF(C199="营销管理部",BD199,0)</f>
        <v>0</v>
      </c>
      <c r="BG199" s="36">
        <f t="shared" ref="BG199:BG215" si="79">IF(D199="是",BD199,0)</f>
        <v>0</v>
      </c>
      <c r="BH199" s="33">
        <f t="shared" si="57"/>
        <v>0</v>
      </c>
      <c r="BI199" s="502"/>
      <c r="BJ199" s="43"/>
    </row>
    <row r="200" spans="1:62" s="44" customFormat="1" ht="17.25" customHeight="1">
      <c r="A200" s="27">
        <f t="shared" si="52"/>
        <v>194</v>
      </c>
      <c r="B200" s="42" t="s">
        <v>526</v>
      </c>
      <c r="C200" s="42"/>
      <c r="D200" s="42"/>
      <c r="E200" s="42"/>
      <c r="F200" s="42"/>
      <c r="G200" s="175"/>
      <c r="H200" s="40"/>
      <c r="I200" s="30">
        <f t="shared" ref="I200:I206" si="80">IF(F200="员工",H200*20%,H200*30%)</f>
        <v>0</v>
      </c>
      <c r="J200" s="103">
        <f t="shared" ref="J200:J206" si="81">IF(F200="总监",ROUND(H200-H200*6.39%,2),0)</f>
        <v>0</v>
      </c>
      <c r="K200" s="29"/>
      <c r="L200" s="132"/>
      <c r="M200" s="120"/>
      <c r="N200" s="140">
        <f t="shared" si="59"/>
        <v>0</v>
      </c>
      <c r="O200" s="140">
        <f t="shared" si="59"/>
        <v>0</v>
      </c>
      <c r="P200" s="140">
        <f t="shared" si="59"/>
        <v>0</v>
      </c>
      <c r="Q200" s="140">
        <f t="shared" si="58"/>
        <v>0</v>
      </c>
      <c r="R200" s="140">
        <f t="shared" si="58"/>
        <v>0</v>
      </c>
      <c r="S200" s="140">
        <f t="shared" si="58"/>
        <v>0</v>
      </c>
      <c r="T200" s="140">
        <f t="shared" si="58"/>
        <v>0</v>
      </c>
      <c r="U200" s="140">
        <f t="shared" si="58"/>
        <v>0</v>
      </c>
      <c r="V200" s="140">
        <f t="shared" si="58"/>
        <v>0</v>
      </c>
      <c r="W200" s="140">
        <f t="shared" si="58"/>
        <v>0</v>
      </c>
      <c r="X200" s="140">
        <f t="shared" si="58"/>
        <v>0</v>
      </c>
      <c r="Y200" s="140">
        <f t="shared" si="58"/>
        <v>0</v>
      </c>
      <c r="Z200" s="140">
        <f t="shared" si="45"/>
        <v>0</v>
      </c>
      <c r="AA200" s="144"/>
      <c r="AB200" s="32"/>
      <c r="AC200" s="34"/>
      <c r="AD200" s="33">
        <f>福利费明细!S198</f>
        <v>0</v>
      </c>
      <c r="AE200" s="32"/>
      <c r="AF200" s="35"/>
      <c r="AG200" s="33">
        <f>福利费明细!AH198</f>
        <v>0</v>
      </c>
      <c r="AH200" s="36"/>
      <c r="AI200" s="37">
        <f t="shared" si="47"/>
        <v>0</v>
      </c>
      <c r="AJ200" s="36"/>
      <c r="AK200" s="37">
        <f t="shared" si="48"/>
        <v>0</v>
      </c>
      <c r="AL200" s="38"/>
      <c r="AM200" s="214">
        <f>福利费明细!AX198</f>
        <v>0</v>
      </c>
      <c r="AN200" s="224"/>
      <c r="AO200" s="214">
        <f>福利费明细!BL198</f>
        <v>0</v>
      </c>
      <c r="AP200" s="224"/>
      <c r="AQ200" s="214">
        <f>福利费明细!CC198</f>
        <v>0</v>
      </c>
      <c r="AR200" s="38"/>
      <c r="AS200" s="38"/>
      <c r="AT200" s="38"/>
      <c r="AU200" s="214">
        <f>福利费明细!CQ198</f>
        <v>0</v>
      </c>
      <c r="AV200" s="38"/>
      <c r="AW200" s="214">
        <f>福利费明细!DE198</f>
        <v>0</v>
      </c>
      <c r="AX200" s="38"/>
      <c r="AY200" s="38"/>
      <c r="AZ200" s="38"/>
      <c r="BA200" s="38"/>
      <c r="BB200" s="38"/>
      <c r="BC200" s="30">
        <f t="shared" ref="BC200:BC206" si="82">SUM(AM200,AO200,AQ200:AS200,AU200,AW200:BB200)</f>
        <v>0</v>
      </c>
      <c r="BD200" s="30">
        <f t="shared" si="49"/>
        <v>0</v>
      </c>
      <c r="BE200" s="36">
        <f t="shared" si="56"/>
        <v>0</v>
      </c>
      <c r="BF200" s="36">
        <f t="shared" si="78"/>
        <v>0</v>
      </c>
      <c r="BG200" s="36">
        <f t="shared" si="79"/>
        <v>0</v>
      </c>
      <c r="BH200" s="33">
        <f t="shared" si="57"/>
        <v>0</v>
      </c>
      <c r="BI200" s="502"/>
      <c r="BJ200" s="43"/>
    </row>
    <row r="201" spans="1:62" s="44" customFormat="1" ht="17.25" customHeight="1">
      <c r="A201" s="27">
        <f t="shared" si="52"/>
        <v>195</v>
      </c>
      <c r="B201" s="41" t="s">
        <v>527</v>
      </c>
      <c r="C201" s="45"/>
      <c r="D201" s="45"/>
      <c r="E201" s="45"/>
      <c r="F201" s="45"/>
      <c r="G201" s="175"/>
      <c r="H201" s="40"/>
      <c r="I201" s="30">
        <f t="shared" si="80"/>
        <v>0</v>
      </c>
      <c r="J201" s="103">
        <f t="shared" si="81"/>
        <v>0</v>
      </c>
      <c r="K201" s="29"/>
      <c r="L201" s="132"/>
      <c r="M201" s="120"/>
      <c r="N201" s="140">
        <f t="shared" si="59"/>
        <v>0</v>
      </c>
      <c r="O201" s="140">
        <f t="shared" si="59"/>
        <v>0</v>
      </c>
      <c r="P201" s="140">
        <f t="shared" si="59"/>
        <v>0</v>
      </c>
      <c r="Q201" s="140">
        <f t="shared" si="58"/>
        <v>0</v>
      </c>
      <c r="R201" s="140">
        <f t="shared" si="58"/>
        <v>0</v>
      </c>
      <c r="S201" s="140">
        <f t="shared" si="58"/>
        <v>0</v>
      </c>
      <c r="T201" s="140">
        <f t="shared" si="58"/>
        <v>0</v>
      </c>
      <c r="U201" s="140">
        <f t="shared" si="58"/>
        <v>0</v>
      </c>
      <c r="V201" s="140">
        <f t="shared" si="58"/>
        <v>0</v>
      </c>
      <c r="W201" s="140">
        <f t="shared" si="58"/>
        <v>0</v>
      </c>
      <c r="X201" s="140">
        <f t="shared" si="58"/>
        <v>0</v>
      </c>
      <c r="Y201" s="140">
        <f t="shared" si="58"/>
        <v>0</v>
      </c>
      <c r="Z201" s="140">
        <f t="shared" si="45"/>
        <v>0</v>
      </c>
      <c r="AA201" s="144"/>
      <c r="AB201" s="32"/>
      <c r="AC201" s="34"/>
      <c r="AD201" s="33">
        <f>福利费明细!S199</f>
        <v>0</v>
      </c>
      <c r="AE201" s="32"/>
      <c r="AF201" s="35"/>
      <c r="AG201" s="33">
        <f>福利费明细!AH199</f>
        <v>0</v>
      </c>
      <c r="AH201" s="36"/>
      <c r="AI201" s="37">
        <f t="shared" si="47"/>
        <v>0</v>
      </c>
      <c r="AJ201" s="36"/>
      <c r="AK201" s="37">
        <f t="shared" si="48"/>
        <v>0</v>
      </c>
      <c r="AL201" s="38"/>
      <c r="AM201" s="214">
        <f>福利费明细!AX199</f>
        <v>0</v>
      </c>
      <c r="AN201" s="224"/>
      <c r="AO201" s="214">
        <f>福利费明细!BL199</f>
        <v>0</v>
      </c>
      <c r="AP201" s="224"/>
      <c r="AQ201" s="214">
        <f>福利费明细!CC199</f>
        <v>0</v>
      </c>
      <c r="AR201" s="38"/>
      <c r="AS201" s="38"/>
      <c r="AT201" s="38"/>
      <c r="AU201" s="214">
        <f>福利费明细!CQ199</f>
        <v>0</v>
      </c>
      <c r="AV201" s="38"/>
      <c r="AW201" s="214">
        <f>福利费明细!DE199</f>
        <v>0</v>
      </c>
      <c r="AX201" s="38"/>
      <c r="AY201" s="38"/>
      <c r="AZ201" s="38"/>
      <c r="BA201" s="38"/>
      <c r="BB201" s="38"/>
      <c r="BC201" s="30">
        <f t="shared" si="82"/>
        <v>0</v>
      </c>
      <c r="BD201" s="30">
        <f t="shared" si="49"/>
        <v>0</v>
      </c>
      <c r="BE201" s="36">
        <f t="shared" si="56"/>
        <v>0</v>
      </c>
      <c r="BF201" s="36">
        <f t="shared" si="78"/>
        <v>0</v>
      </c>
      <c r="BG201" s="36">
        <f t="shared" si="79"/>
        <v>0</v>
      </c>
      <c r="BH201" s="33">
        <f t="shared" si="57"/>
        <v>0</v>
      </c>
      <c r="BI201" s="502"/>
      <c r="BJ201" s="43"/>
    </row>
    <row r="202" spans="1:62" s="44" customFormat="1" ht="17.25" customHeight="1">
      <c r="A202" s="27">
        <f t="shared" si="52"/>
        <v>196</v>
      </c>
      <c r="B202" s="42" t="s">
        <v>528</v>
      </c>
      <c r="C202" s="45"/>
      <c r="D202" s="45"/>
      <c r="E202" s="45"/>
      <c r="F202" s="45"/>
      <c r="G202" s="175"/>
      <c r="H202" s="40"/>
      <c r="I202" s="30">
        <f t="shared" si="80"/>
        <v>0</v>
      </c>
      <c r="J202" s="103">
        <f t="shared" si="81"/>
        <v>0</v>
      </c>
      <c r="K202" s="29"/>
      <c r="L202" s="132"/>
      <c r="M202" s="120"/>
      <c r="N202" s="140">
        <f t="shared" si="59"/>
        <v>0</v>
      </c>
      <c r="O202" s="140">
        <f t="shared" si="59"/>
        <v>0</v>
      </c>
      <c r="P202" s="140">
        <f t="shared" si="59"/>
        <v>0</v>
      </c>
      <c r="Q202" s="140">
        <f t="shared" si="58"/>
        <v>0</v>
      </c>
      <c r="R202" s="140">
        <f t="shared" si="58"/>
        <v>0</v>
      </c>
      <c r="S202" s="140">
        <f t="shared" si="58"/>
        <v>0</v>
      </c>
      <c r="T202" s="140">
        <f t="shared" si="58"/>
        <v>0</v>
      </c>
      <c r="U202" s="140">
        <f t="shared" si="58"/>
        <v>0</v>
      </c>
      <c r="V202" s="140">
        <f t="shared" si="58"/>
        <v>0</v>
      </c>
      <c r="W202" s="140">
        <f t="shared" si="58"/>
        <v>0</v>
      </c>
      <c r="X202" s="140">
        <f t="shared" si="58"/>
        <v>0</v>
      </c>
      <c r="Y202" s="140">
        <f t="shared" si="58"/>
        <v>0</v>
      </c>
      <c r="Z202" s="140">
        <f t="shared" si="45"/>
        <v>0</v>
      </c>
      <c r="AA202" s="144"/>
      <c r="AB202" s="32"/>
      <c r="AC202" s="34"/>
      <c r="AD202" s="33">
        <f>福利费明细!S200</f>
        <v>0</v>
      </c>
      <c r="AE202" s="32"/>
      <c r="AF202" s="35"/>
      <c r="AG202" s="33">
        <f>福利费明细!AH200</f>
        <v>0</v>
      </c>
      <c r="AH202" s="36"/>
      <c r="AI202" s="37">
        <f t="shared" si="47"/>
        <v>0</v>
      </c>
      <c r="AJ202" s="36"/>
      <c r="AK202" s="37">
        <f t="shared" si="48"/>
        <v>0</v>
      </c>
      <c r="AL202" s="38"/>
      <c r="AM202" s="214">
        <f>福利费明细!AX200</f>
        <v>0</v>
      </c>
      <c r="AN202" s="224"/>
      <c r="AO202" s="214">
        <f>福利费明细!BL200</f>
        <v>0</v>
      </c>
      <c r="AP202" s="224"/>
      <c r="AQ202" s="214">
        <f>福利费明细!CC200</f>
        <v>0</v>
      </c>
      <c r="AR202" s="38"/>
      <c r="AS202" s="38"/>
      <c r="AT202" s="38"/>
      <c r="AU202" s="214">
        <f>福利费明细!CQ200</f>
        <v>0</v>
      </c>
      <c r="AV202" s="38"/>
      <c r="AW202" s="214">
        <f>福利费明细!DE200</f>
        <v>0</v>
      </c>
      <c r="AX202" s="38"/>
      <c r="AY202" s="38"/>
      <c r="AZ202" s="38"/>
      <c r="BA202" s="38"/>
      <c r="BB202" s="38"/>
      <c r="BC202" s="30">
        <f t="shared" si="82"/>
        <v>0</v>
      </c>
      <c r="BD202" s="30">
        <f t="shared" si="49"/>
        <v>0</v>
      </c>
      <c r="BE202" s="36">
        <f t="shared" si="56"/>
        <v>0</v>
      </c>
      <c r="BF202" s="36">
        <f t="shared" si="78"/>
        <v>0</v>
      </c>
      <c r="BG202" s="36">
        <f t="shared" si="79"/>
        <v>0</v>
      </c>
      <c r="BH202" s="33">
        <f t="shared" si="57"/>
        <v>0</v>
      </c>
      <c r="BI202" s="502"/>
      <c r="BJ202" s="43"/>
    </row>
    <row r="203" spans="1:62" s="44" customFormat="1" ht="17.25" customHeight="1">
      <c r="A203" s="27">
        <f t="shared" si="52"/>
        <v>197</v>
      </c>
      <c r="B203" s="41" t="s">
        <v>529</v>
      </c>
      <c r="C203" s="45"/>
      <c r="D203" s="45"/>
      <c r="E203" s="45"/>
      <c r="F203" s="45"/>
      <c r="G203" s="175"/>
      <c r="H203" s="40"/>
      <c r="I203" s="30">
        <f t="shared" si="80"/>
        <v>0</v>
      </c>
      <c r="J203" s="103">
        <f t="shared" si="81"/>
        <v>0</v>
      </c>
      <c r="K203" s="29"/>
      <c r="L203" s="132"/>
      <c r="M203" s="120"/>
      <c r="N203" s="140">
        <f t="shared" si="59"/>
        <v>0</v>
      </c>
      <c r="O203" s="140">
        <f t="shared" si="59"/>
        <v>0</v>
      </c>
      <c r="P203" s="140">
        <f t="shared" si="59"/>
        <v>0</v>
      </c>
      <c r="Q203" s="140">
        <f t="shared" si="58"/>
        <v>0</v>
      </c>
      <c r="R203" s="140">
        <f t="shared" si="58"/>
        <v>0</v>
      </c>
      <c r="S203" s="140">
        <f t="shared" si="58"/>
        <v>0</v>
      </c>
      <c r="T203" s="140">
        <f t="shared" si="58"/>
        <v>0</v>
      </c>
      <c r="U203" s="140">
        <f t="shared" si="58"/>
        <v>0</v>
      </c>
      <c r="V203" s="140">
        <f t="shared" si="58"/>
        <v>0</v>
      </c>
      <c r="W203" s="140">
        <f t="shared" si="58"/>
        <v>0</v>
      </c>
      <c r="X203" s="140">
        <f t="shared" si="58"/>
        <v>0</v>
      </c>
      <c r="Y203" s="140">
        <f t="shared" si="58"/>
        <v>0</v>
      </c>
      <c r="Z203" s="140">
        <f t="shared" si="45"/>
        <v>0</v>
      </c>
      <c r="AA203" s="144"/>
      <c r="AB203" s="32"/>
      <c r="AC203" s="34"/>
      <c r="AD203" s="33">
        <f>福利费明细!S201</f>
        <v>0</v>
      </c>
      <c r="AE203" s="32"/>
      <c r="AF203" s="35"/>
      <c r="AG203" s="33">
        <f>福利费明细!AH201</f>
        <v>0</v>
      </c>
      <c r="AH203" s="36"/>
      <c r="AI203" s="37">
        <f t="shared" si="47"/>
        <v>0</v>
      </c>
      <c r="AJ203" s="36"/>
      <c r="AK203" s="37">
        <f t="shared" si="48"/>
        <v>0</v>
      </c>
      <c r="AL203" s="38"/>
      <c r="AM203" s="214">
        <f>福利费明细!AX201</f>
        <v>0</v>
      </c>
      <c r="AN203" s="224"/>
      <c r="AO203" s="214">
        <f>福利费明细!BL201</f>
        <v>0</v>
      </c>
      <c r="AP203" s="224"/>
      <c r="AQ203" s="214">
        <f>福利费明细!CC201</f>
        <v>0</v>
      </c>
      <c r="AR203" s="38"/>
      <c r="AS203" s="38"/>
      <c r="AT203" s="38"/>
      <c r="AU203" s="214">
        <f>福利费明细!CQ201</f>
        <v>0</v>
      </c>
      <c r="AV203" s="38"/>
      <c r="AW203" s="214">
        <f>福利费明细!DE201</f>
        <v>0</v>
      </c>
      <c r="AX203" s="38"/>
      <c r="AY203" s="38"/>
      <c r="AZ203" s="38"/>
      <c r="BA203" s="38"/>
      <c r="BB203" s="38"/>
      <c r="BC203" s="30">
        <f t="shared" si="82"/>
        <v>0</v>
      </c>
      <c r="BD203" s="30">
        <f t="shared" si="49"/>
        <v>0</v>
      </c>
      <c r="BE203" s="36">
        <f t="shared" si="56"/>
        <v>0</v>
      </c>
      <c r="BF203" s="36">
        <f t="shared" si="78"/>
        <v>0</v>
      </c>
      <c r="BG203" s="36">
        <f t="shared" si="79"/>
        <v>0</v>
      </c>
      <c r="BH203" s="33">
        <f t="shared" si="57"/>
        <v>0</v>
      </c>
      <c r="BI203" s="502"/>
      <c r="BJ203" s="43"/>
    </row>
    <row r="204" spans="1:62" s="44" customFormat="1" ht="17.25" customHeight="1">
      <c r="A204" s="27">
        <f t="shared" si="52"/>
        <v>198</v>
      </c>
      <c r="B204" s="42" t="s">
        <v>530</v>
      </c>
      <c r="C204" s="45"/>
      <c r="D204" s="45"/>
      <c r="E204" s="45"/>
      <c r="F204" s="45"/>
      <c r="G204" s="175"/>
      <c r="H204" s="40"/>
      <c r="I204" s="30">
        <f t="shared" si="80"/>
        <v>0</v>
      </c>
      <c r="J204" s="103">
        <f t="shared" si="81"/>
        <v>0</v>
      </c>
      <c r="K204" s="29"/>
      <c r="L204" s="132"/>
      <c r="M204" s="120"/>
      <c r="N204" s="140">
        <f t="shared" si="59"/>
        <v>0</v>
      </c>
      <c r="O204" s="140">
        <f t="shared" si="59"/>
        <v>0</v>
      </c>
      <c r="P204" s="140">
        <f t="shared" si="59"/>
        <v>0</v>
      </c>
      <c r="Q204" s="140">
        <f t="shared" si="58"/>
        <v>0</v>
      </c>
      <c r="R204" s="140">
        <f t="shared" si="58"/>
        <v>0</v>
      </c>
      <c r="S204" s="140">
        <f t="shared" si="58"/>
        <v>0</v>
      </c>
      <c r="T204" s="140">
        <f t="shared" si="58"/>
        <v>0</v>
      </c>
      <c r="U204" s="140">
        <f t="shared" si="58"/>
        <v>0</v>
      </c>
      <c r="V204" s="140">
        <f t="shared" si="58"/>
        <v>0</v>
      </c>
      <c r="W204" s="140">
        <f t="shared" si="58"/>
        <v>0</v>
      </c>
      <c r="X204" s="140">
        <f t="shared" si="58"/>
        <v>0</v>
      </c>
      <c r="Y204" s="140">
        <f t="shared" si="58"/>
        <v>0</v>
      </c>
      <c r="Z204" s="140">
        <f t="shared" si="45"/>
        <v>0</v>
      </c>
      <c r="AA204" s="144"/>
      <c r="AB204" s="32"/>
      <c r="AC204" s="34"/>
      <c r="AD204" s="33">
        <f>福利费明细!S202</f>
        <v>0</v>
      </c>
      <c r="AE204" s="32"/>
      <c r="AF204" s="35"/>
      <c r="AG204" s="33">
        <f>福利费明细!AH202</f>
        <v>0</v>
      </c>
      <c r="AH204" s="36"/>
      <c r="AI204" s="37">
        <f t="shared" si="47"/>
        <v>0</v>
      </c>
      <c r="AJ204" s="36"/>
      <c r="AK204" s="37">
        <f t="shared" si="48"/>
        <v>0</v>
      </c>
      <c r="AL204" s="38"/>
      <c r="AM204" s="214">
        <f>福利费明细!AX202</f>
        <v>0</v>
      </c>
      <c r="AN204" s="224"/>
      <c r="AO204" s="214">
        <f>福利费明细!BL202</f>
        <v>0</v>
      </c>
      <c r="AP204" s="224"/>
      <c r="AQ204" s="214">
        <f>福利费明细!CC202</f>
        <v>0</v>
      </c>
      <c r="AR204" s="38"/>
      <c r="AS204" s="38"/>
      <c r="AT204" s="38"/>
      <c r="AU204" s="214">
        <f>福利费明细!CQ202</f>
        <v>0</v>
      </c>
      <c r="AV204" s="38"/>
      <c r="AW204" s="214">
        <f>福利费明细!DE202</f>
        <v>0</v>
      </c>
      <c r="AX204" s="38"/>
      <c r="AY204" s="38"/>
      <c r="AZ204" s="38"/>
      <c r="BA204" s="38"/>
      <c r="BB204" s="38"/>
      <c r="BC204" s="30">
        <f t="shared" si="82"/>
        <v>0</v>
      </c>
      <c r="BD204" s="30">
        <f t="shared" si="49"/>
        <v>0</v>
      </c>
      <c r="BE204" s="36">
        <f t="shared" si="56"/>
        <v>0</v>
      </c>
      <c r="BF204" s="36">
        <f t="shared" si="78"/>
        <v>0</v>
      </c>
      <c r="BG204" s="36">
        <f t="shared" si="79"/>
        <v>0</v>
      </c>
      <c r="BH204" s="33">
        <f t="shared" si="57"/>
        <v>0</v>
      </c>
      <c r="BI204" s="502"/>
      <c r="BJ204" s="43"/>
    </row>
    <row r="205" spans="1:62" s="44" customFormat="1" ht="17.25" customHeight="1">
      <c r="A205" s="27">
        <f t="shared" ref="A205" si="83">IF(B205="","",ROW()-6)</f>
        <v>199</v>
      </c>
      <c r="B205" s="41" t="s">
        <v>531</v>
      </c>
      <c r="C205" s="426"/>
      <c r="D205" s="426"/>
      <c r="E205" s="426"/>
      <c r="F205" s="45"/>
      <c r="G205" s="175"/>
      <c r="H205" s="40"/>
      <c r="I205" s="30">
        <f t="shared" si="80"/>
        <v>0</v>
      </c>
      <c r="J205" s="103">
        <f t="shared" si="81"/>
        <v>0</v>
      </c>
      <c r="K205" s="29"/>
      <c r="L205" s="132"/>
      <c r="M205" s="120"/>
      <c r="N205" s="140">
        <f t="shared" si="59"/>
        <v>0</v>
      </c>
      <c r="O205" s="140">
        <f t="shared" si="59"/>
        <v>0</v>
      </c>
      <c r="P205" s="140">
        <f t="shared" si="59"/>
        <v>0</v>
      </c>
      <c r="Q205" s="140">
        <f t="shared" si="59"/>
        <v>0</v>
      </c>
      <c r="R205" s="140">
        <f t="shared" si="59"/>
        <v>0</v>
      </c>
      <c r="S205" s="140">
        <f t="shared" si="59"/>
        <v>0</v>
      </c>
      <c r="T205" s="140">
        <f t="shared" si="59"/>
        <v>0</v>
      </c>
      <c r="U205" s="140">
        <f t="shared" si="59"/>
        <v>0</v>
      </c>
      <c r="V205" s="140">
        <f t="shared" si="59"/>
        <v>0</v>
      </c>
      <c r="W205" s="140">
        <f t="shared" si="59"/>
        <v>0</v>
      </c>
      <c r="X205" s="140">
        <f t="shared" si="59"/>
        <v>0</v>
      </c>
      <c r="Y205" s="140">
        <f t="shared" si="59"/>
        <v>0</v>
      </c>
      <c r="Z205" s="140">
        <f t="shared" ref="Z205" si="84">SUM(N205:Y205)</f>
        <v>0</v>
      </c>
      <c r="AA205" s="144"/>
      <c r="AB205" s="32"/>
      <c r="AC205" s="34"/>
      <c r="AD205" s="33">
        <f>福利费明细!S203</f>
        <v>0</v>
      </c>
      <c r="AE205" s="32"/>
      <c r="AF205" s="35"/>
      <c r="AG205" s="33">
        <f>福利费明细!AH203</f>
        <v>0</v>
      </c>
      <c r="AH205" s="36"/>
      <c r="AI205" s="37">
        <f t="shared" ref="AI205" si="85">IF(ISNUMBER(AH205/AA205),AH205/AA205,0)</f>
        <v>0</v>
      </c>
      <c r="AJ205" s="36"/>
      <c r="AK205" s="37">
        <f t="shared" ref="AK205" si="86">IF(ISNUMBER(AJ205/AA205),AJ205/AA205,0)</f>
        <v>0</v>
      </c>
      <c r="AL205" s="38"/>
      <c r="AM205" s="214">
        <f>福利费明细!AX203</f>
        <v>0</v>
      </c>
      <c r="AN205" s="224"/>
      <c r="AO205" s="214">
        <f>福利费明细!BL203</f>
        <v>0</v>
      </c>
      <c r="AP205" s="224"/>
      <c r="AQ205" s="214">
        <f>福利费明细!CC203</f>
        <v>0</v>
      </c>
      <c r="AR205" s="38"/>
      <c r="AS205" s="38"/>
      <c r="AT205" s="38"/>
      <c r="AU205" s="214">
        <f>福利费明细!CQ203</f>
        <v>0</v>
      </c>
      <c r="AV205" s="38"/>
      <c r="AW205" s="214">
        <f>福利费明细!DE203</f>
        <v>0</v>
      </c>
      <c r="AX205" s="38"/>
      <c r="AY205" s="38"/>
      <c r="AZ205" s="38"/>
      <c r="BA205" s="38"/>
      <c r="BB205" s="38"/>
      <c r="BC205" s="30">
        <f t="shared" si="82"/>
        <v>0</v>
      </c>
      <c r="BD205" s="30">
        <f t="shared" ref="BD205" si="87">SUM(Z205,AA205,AD205,AG205,AH205,BC205)</f>
        <v>0</v>
      </c>
      <c r="BE205" s="36">
        <f t="shared" ref="BE205" si="88">IF(AND(BF205=0,BG205=0),BD205,0)</f>
        <v>0</v>
      </c>
      <c r="BF205" s="36">
        <f t="shared" si="78"/>
        <v>0</v>
      </c>
      <c r="BG205" s="36">
        <f t="shared" si="79"/>
        <v>0</v>
      </c>
      <c r="BH205" s="33">
        <f t="shared" ref="BH205" si="89">SUM(BE205:BG205)</f>
        <v>0</v>
      </c>
      <c r="BI205" s="502"/>
      <c r="BJ205" s="43"/>
    </row>
    <row r="206" spans="1:62" s="44" customFormat="1" ht="17.25" customHeight="1">
      <c r="A206" s="27">
        <f t="shared" si="52"/>
        <v>200</v>
      </c>
      <c r="B206" s="42" t="s">
        <v>532</v>
      </c>
      <c r="C206" s="426"/>
      <c r="D206" s="426"/>
      <c r="E206" s="426"/>
      <c r="F206" s="45"/>
      <c r="G206" s="175"/>
      <c r="H206" s="40"/>
      <c r="I206" s="30">
        <f t="shared" si="80"/>
        <v>0</v>
      </c>
      <c r="J206" s="103">
        <f t="shared" si="81"/>
        <v>0</v>
      </c>
      <c r="K206" s="29"/>
      <c r="L206" s="132"/>
      <c r="M206" s="120"/>
      <c r="N206" s="140">
        <f t="shared" si="59"/>
        <v>0</v>
      </c>
      <c r="O206" s="140">
        <f t="shared" si="59"/>
        <v>0</v>
      </c>
      <c r="P206" s="140">
        <f t="shared" si="59"/>
        <v>0</v>
      </c>
      <c r="Q206" s="140">
        <f t="shared" si="58"/>
        <v>0</v>
      </c>
      <c r="R206" s="140">
        <f t="shared" si="58"/>
        <v>0</v>
      </c>
      <c r="S206" s="140">
        <f t="shared" si="58"/>
        <v>0</v>
      </c>
      <c r="T206" s="140">
        <f t="shared" si="58"/>
        <v>0</v>
      </c>
      <c r="U206" s="140">
        <f t="shared" si="58"/>
        <v>0</v>
      </c>
      <c r="V206" s="140">
        <f t="shared" si="58"/>
        <v>0</v>
      </c>
      <c r="W206" s="140">
        <f t="shared" si="58"/>
        <v>0</v>
      </c>
      <c r="X206" s="140">
        <f t="shared" si="58"/>
        <v>0</v>
      </c>
      <c r="Y206" s="140">
        <f t="shared" si="58"/>
        <v>0</v>
      </c>
      <c r="Z206" s="140">
        <f t="shared" si="45"/>
        <v>0</v>
      </c>
      <c r="AA206" s="144"/>
      <c r="AB206" s="32"/>
      <c r="AC206" s="34"/>
      <c r="AD206" s="33">
        <f>福利费明细!S204</f>
        <v>0</v>
      </c>
      <c r="AE206" s="32"/>
      <c r="AF206" s="35"/>
      <c r="AG206" s="33">
        <f>福利费明细!AH204</f>
        <v>0</v>
      </c>
      <c r="AH206" s="36"/>
      <c r="AI206" s="37">
        <f t="shared" si="47"/>
        <v>0</v>
      </c>
      <c r="AJ206" s="36"/>
      <c r="AK206" s="37">
        <f t="shared" si="48"/>
        <v>0</v>
      </c>
      <c r="AL206" s="38"/>
      <c r="AM206" s="214">
        <f>福利费明细!AX204</f>
        <v>0</v>
      </c>
      <c r="AN206" s="224"/>
      <c r="AO206" s="214">
        <f>福利费明细!BL204</f>
        <v>0</v>
      </c>
      <c r="AP206" s="224"/>
      <c r="AQ206" s="214">
        <f>福利费明细!CC204</f>
        <v>0</v>
      </c>
      <c r="AR206" s="38"/>
      <c r="AS206" s="38"/>
      <c r="AT206" s="38"/>
      <c r="AU206" s="214">
        <f>福利费明细!CQ204</f>
        <v>0</v>
      </c>
      <c r="AV206" s="38"/>
      <c r="AW206" s="214">
        <f>福利费明细!DE204</f>
        <v>0</v>
      </c>
      <c r="AX206" s="38"/>
      <c r="AY206" s="38"/>
      <c r="AZ206" s="38"/>
      <c r="BA206" s="38"/>
      <c r="BB206" s="38"/>
      <c r="BC206" s="30">
        <f t="shared" si="82"/>
        <v>0</v>
      </c>
      <c r="BD206" s="30">
        <f t="shared" si="49"/>
        <v>0</v>
      </c>
      <c r="BE206" s="36">
        <f t="shared" si="56"/>
        <v>0</v>
      </c>
      <c r="BF206" s="36">
        <f t="shared" si="78"/>
        <v>0</v>
      </c>
      <c r="BG206" s="36">
        <f t="shared" si="79"/>
        <v>0</v>
      </c>
      <c r="BH206" s="33">
        <f t="shared" si="57"/>
        <v>0</v>
      </c>
      <c r="BI206" s="502"/>
      <c r="BJ206" s="43"/>
    </row>
    <row r="207" spans="1:62" s="44" customFormat="1" ht="17.25" customHeight="1">
      <c r="A207" s="46"/>
      <c r="B207" s="600" t="s">
        <v>187</v>
      </c>
      <c r="C207" s="47" t="s">
        <v>188</v>
      </c>
      <c r="D207" s="45"/>
      <c r="E207" s="45"/>
      <c r="F207" s="31"/>
      <c r="G207" s="176"/>
      <c r="H207" s="31"/>
      <c r="I207" s="31"/>
      <c r="J207" s="104"/>
      <c r="K207" s="31"/>
      <c r="L207" s="133"/>
      <c r="M207" s="123"/>
      <c r="N207" s="140">
        <f t="shared" si="59"/>
        <v>0</v>
      </c>
      <c r="O207" s="140">
        <f t="shared" si="59"/>
        <v>0</v>
      </c>
      <c r="P207" s="140">
        <f t="shared" si="59"/>
        <v>0</v>
      </c>
      <c r="Q207" s="140">
        <f t="shared" si="58"/>
        <v>0</v>
      </c>
      <c r="R207" s="140">
        <f t="shared" si="58"/>
        <v>0</v>
      </c>
      <c r="S207" s="140">
        <f t="shared" si="58"/>
        <v>0</v>
      </c>
      <c r="T207" s="140">
        <f t="shared" si="58"/>
        <v>0</v>
      </c>
      <c r="U207" s="140">
        <f t="shared" si="58"/>
        <v>0</v>
      </c>
      <c r="V207" s="140">
        <f t="shared" si="58"/>
        <v>0</v>
      </c>
      <c r="W207" s="140">
        <f t="shared" si="58"/>
        <v>0</v>
      </c>
      <c r="X207" s="140">
        <f t="shared" si="58"/>
        <v>0</v>
      </c>
      <c r="Y207" s="140">
        <f t="shared" si="58"/>
        <v>0</v>
      </c>
      <c r="Z207" s="140">
        <f t="shared" ref="Z207:Z216" si="90">SUM(N207:Y207)</f>
        <v>0</v>
      </c>
      <c r="AA207" s="144"/>
      <c r="AB207" s="31"/>
      <c r="AC207" s="31"/>
      <c r="AD207" s="31"/>
      <c r="AE207" s="31"/>
      <c r="AF207" s="31"/>
      <c r="AG207" s="31"/>
      <c r="AH207" s="31"/>
      <c r="AI207" s="31"/>
      <c r="AJ207" s="31"/>
      <c r="AK207" s="31"/>
      <c r="AL207" s="31"/>
      <c r="AM207" s="31"/>
      <c r="AN207" s="31"/>
      <c r="AO207" s="31"/>
      <c r="AP207" s="31"/>
      <c r="AQ207" s="31"/>
      <c r="AR207" s="38"/>
      <c r="AS207" s="31"/>
      <c r="AT207" s="31"/>
      <c r="AU207" s="31"/>
      <c r="AV207" s="31"/>
      <c r="AW207" s="31"/>
      <c r="AX207" s="38"/>
      <c r="AY207" s="31"/>
      <c r="AZ207" s="31"/>
      <c r="BA207" s="38"/>
      <c r="BB207" s="31"/>
      <c r="BC207" s="31"/>
      <c r="BD207" s="30">
        <f t="shared" ref="BD207:BD218" si="91">SUM(Z207,AA207,AD207,AG207,AH207,BC207)</f>
        <v>0</v>
      </c>
      <c r="BE207" s="36">
        <f t="shared" si="56"/>
        <v>0</v>
      </c>
      <c r="BF207" s="36">
        <f t="shared" si="78"/>
        <v>0</v>
      </c>
      <c r="BG207" s="36">
        <f t="shared" si="79"/>
        <v>0</v>
      </c>
      <c r="BH207" s="33">
        <f t="shared" si="57"/>
        <v>0</v>
      </c>
      <c r="BI207" s="502"/>
      <c r="BJ207" s="43"/>
    </row>
    <row r="208" spans="1:62" s="44" customFormat="1" ht="17.25" customHeight="1">
      <c r="A208" s="46"/>
      <c r="B208" s="601"/>
      <c r="C208" s="47" t="s">
        <v>189</v>
      </c>
      <c r="D208" s="45"/>
      <c r="E208" s="45"/>
      <c r="F208" s="31"/>
      <c r="G208" s="176"/>
      <c r="H208" s="31"/>
      <c r="I208" s="31"/>
      <c r="J208" s="104"/>
      <c r="K208" s="31"/>
      <c r="L208" s="133"/>
      <c r="M208" s="123"/>
      <c r="N208" s="140">
        <f t="shared" si="59"/>
        <v>0</v>
      </c>
      <c r="O208" s="140">
        <f t="shared" si="59"/>
        <v>0</v>
      </c>
      <c r="P208" s="140">
        <f t="shared" si="59"/>
        <v>0</v>
      </c>
      <c r="Q208" s="140">
        <f t="shared" si="58"/>
        <v>0</v>
      </c>
      <c r="R208" s="140">
        <f t="shared" si="58"/>
        <v>0</v>
      </c>
      <c r="S208" s="140">
        <f t="shared" si="58"/>
        <v>0</v>
      </c>
      <c r="T208" s="140">
        <f t="shared" si="58"/>
        <v>0</v>
      </c>
      <c r="U208" s="140">
        <f t="shared" si="58"/>
        <v>0</v>
      </c>
      <c r="V208" s="140">
        <f t="shared" si="58"/>
        <v>0</v>
      </c>
      <c r="W208" s="140">
        <f t="shared" si="58"/>
        <v>0</v>
      </c>
      <c r="X208" s="140">
        <f t="shared" si="58"/>
        <v>0</v>
      </c>
      <c r="Y208" s="140">
        <f t="shared" si="58"/>
        <v>0</v>
      </c>
      <c r="Z208" s="140">
        <f t="shared" si="90"/>
        <v>0</v>
      </c>
      <c r="AA208" s="144"/>
      <c r="AB208" s="31"/>
      <c r="AC208" s="31"/>
      <c r="AD208" s="31"/>
      <c r="AE208" s="31"/>
      <c r="AF208" s="31"/>
      <c r="AG208" s="31"/>
      <c r="AH208" s="31"/>
      <c r="AI208" s="31"/>
      <c r="AJ208" s="31"/>
      <c r="AK208" s="31"/>
      <c r="AL208" s="31"/>
      <c r="AM208" s="31"/>
      <c r="AN208" s="31"/>
      <c r="AO208" s="31"/>
      <c r="AP208" s="31"/>
      <c r="AQ208" s="31"/>
      <c r="AR208" s="38"/>
      <c r="AS208" s="31"/>
      <c r="AT208" s="31"/>
      <c r="AU208" s="31"/>
      <c r="AV208" s="31"/>
      <c r="AW208" s="31"/>
      <c r="AX208" s="38"/>
      <c r="AY208" s="31"/>
      <c r="AZ208" s="31"/>
      <c r="BA208" s="38"/>
      <c r="BB208" s="31"/>
      <c r="BC208" s="31"/>
      <c r="BD208" s="30">
        <f t="shared" si="91"/>
        <v>0</v>
      </c>
      <c r="BE208" s="36">
        <f t="shared" si="56"/>
        <v>0</v>
      </c>
      <c r="BF208" s="36">
        <f t="shared" si="78"/>
        <v>0</v>
      </c>
      <c r="BG208" s="36">
        <f t="shared" si="79"/>
        <v>0</v>
      </c>
      <c r="BH208" s="33">
        <f t="shared" si="57"/>
        <v>0</v>
      </c>
      <c r="BI208" s="502"/>
      <c r="BJ208" s="43"/>
    </row>
    <row r="209" spans="1:62" s="44" customFormat="1" ht="17.25" customHeight="1">
      <c r="A209" s="46"/>
      <c r="B209" s="601"/>
      <c r="C209" s="47" t="s">
        <v>190</v>
      </c>
      <c r="D209" s="45"/>
      <c r="E209" s="45"/>
      <c r="F209" s="31"/>
      <c r="G209" s="176"/>
      <c r="H209" s="31"/>
      <c r="I209" s="31"/>
      <c r="J209" s="104"/>
      <c r="K209" s="31"/>
      <c r="L209" s="133"/>
      <c r="M209" s="123"/>
      <c r="N209" s="140">
        <f t="shared" si="59"/>
        <v>0</v>
      </c>
      <c r="O209" s="140">
        <f t="shared" si="59"/>
        <v>0</v>
      </c>
      <c r="P209" s="140">
        <f t="shared" si="59"/>
        <v>0</v>
      </c>
      <c r="Q209" s="140">
        <f t="shared" si="58"/>
        <v>0</v>
      </c>
      <c r="R209" s="140">
        <f t="shared" si="58"/>
        <v>0</v>
      </c>
      <c r="S209" s="140">
        <f t="shared" si="58"/>
        <v>0</v>
      </c>
      <c r="T209" s="140">
        <f t="shared" si="58"/>
        <v>0</v>
      </c>
      <c r="U209" s="140">
        <f t="shared" si="58"/>
        <v>0</v>
      </c>
      <c r="V209" s="140">
        <f t="shared" si="58"/>
        <v>0</v>
      </c>
      <c r="W209" s="140">
        <f t="shared" si="58"/>
        <v>0</v>
      </c>
      <c r="X209" s="140">
        <f t="shared" si="58"/>
        <v>0</v>
      </c>
      <c r="Y209" s="140">
        <f t="shared" si="58"/>
        <v>0</v>
      </c>
      <c r="Z209" s="140">
        <f t="shared" si="90"/>
        <v>0</v>
      </c>
      <c r="AA209" s="144"/>
      <c r="AB209" s="31"/>
      <c r="AC209" s="31"/>
      <c r="AD209" s="31"/>
      <c r="AE209" s="31"/>
      <c r="AF209" s="31"/>
      <c r="AG209" s="31"/>
      <c r="AH209" s="31"/>
      <c r="AI209" s="31"/>
      <c r="AJ209" s="31"/>
      <c r="AK209" s="31"/>
      <c r="AL209" s="31"/>
      <c r="AM209" s="31"/>
      <c r="AN209" s="31"/>
      <c r="AO209" s="31"/>
      <c r="AP209" s="31"/>
      <c r="AQ209" s="31"/>
      <c r="AR209" s="38"/>
      <c r="AS209" s="31"/>
      <c r="AT209" s="31"/>
      <c r="AU209" s="31"/>
      <c r="AV209" s="31"/>
      <c r="AW209" s="31"/>
      <c r="AX209" s="38"/>
      <c r="AY209" s="31"/>
      <c r="AZ209" s="31"/>
      <c r="BA209" s="38"/>
      <c r="BB209" s="31"/>
      <c r="BC209" s="31"/>
      <c r="BD209" s="30">
        <f t="shared" si="91"/>
        <v>0</v>
      </c>
      <c r="BE209" s="36">
        <f t="shared" si="56"/>
        <v>0</v>
      </c>
      <c r="BF209" s="36">
        <f t="shared" si="78"/>
        <v>0</v>
      </c>
      <c r="BG209" s="36">
        <f t="shared" si="79"/>
        <v>0</v>
      </c>
      <c r="BH209" s="33">
        <f t="shared" si="57"/>
        <v>0</v>
      </c>
      <c r="BI209" s="502"/>
      <c r="BJ209" s="43"/>
    </row>
    <row r="210" spans="1:62" s="44" customFormat="1" ht="17.25" customHeight="1">
      <c r="A210" s="46"/>
      <c r="B210" s="601"/>
      <c r="C210" s="47" t="s">
        <v>191</v>
      </c>
      <c r="D210" s="45"/>
      <c r="E210" s="45"/>
      <c r="F210" s="31"/>
      <c r="G210" s="176"/>
      <c r="H210" s="31"/>
      <c r="I210" s="31"/>
      <c r="J210" s="104"/>
      <c r="K210" s="31"/>
      <c r="L210" s="133"/>
      <c r="M210" s="123"/>
      <c r="N210" s="140">
        <f t="shared" si="59"/>
        <v>0</v>
      </c>
      <c r="O210" s="140">
        <f t="shared" si="59"/>
        <v>0</v>
      </c>
      <c r="P210" s="140">
        <f t="shared" si="59"/>
        <v>0</v>
      </c>
      <c r="Q210" s="140">
        <f t="shared" si="58"/>
        <v>0</v>
      </c>
      <c r="R210" s="140">
        <f t="shared" si="58"/>
        <v>0</v>
      </c>
      <c r="S210" s="140">
        <f t="shared" si="58"/>
        <v>0</v>
      </c>
      <c r="T210" s="140">
        <f t="shared" si="58"/>
        <v>0</v>
      </c>
      <c r="U210" s="140">
        <f t="shared" si="58"/>
        <v>0</v>
      </c>
      <c r="V210" s="140">
        <f t="shared" si="58"/>
        <v>0</v>
      </c>
      <c r="W210" s="140">
        <f t="shared" si="58"/>
        <v>0</v>
      </c>
      <c r="X210" s="140">
        <f t="shared" si="58"/>
        <v>0</v>
      </c>
      <c r="Y210" s="140">
        <f t="shared" si="58"/>
        <v>0</v>
      </c>
      <c r="Z210" s="140">
        <f t="shared" si="90"/>
        <v>0</v>
      </c>
      <c r="AA210" s="144"/>
      <c r="AB210" s="31"/>
      <c r="AC210" s="31"/>
      <c r="AD210" s="31"/>
      <c r="AE210" s="31"/>
      <c r="AF210" s="31"/>
      <c r="AG210" s="31"/>
      <c r="AH210" s="31"/>
      <c r="AI210" s="31"/>
      <c r="AJ210" s="31"/>
      <c r="AK210" s="31"/>
      <c r="AL210" s="31"/>
      <c r="AM210" s="31"/>
      <c r="AN210" s="31"/>
      <c r="AO210" s="31"/>
      <c r="AP210" s="31"/>
      <c r="AQ210" s="31"/>
      <c r="AR210" s="38"/>
      <c r="AS210" s="31"/>
      <c r="AT210" s="31"/>
      <c r="AU210" s="31"/>
      <c r="AV210" s="31"/>
      <c r="AW210" s="31"/>
      <c r="AX210" s="38"/>
      <c r="AY210" s="31"/>
      <c r="AZ210" s="31"/>
      <c r="BA210" s="38"/>
      <c r="BB210" s="31"/>
      <c r="BC210" s="31"/>
      <c r="BD210" s="30">
        <f t="shared" si="91"/>
        <v>0</v>
      </c>
      <c r="BE210" s="36">
        <f t="shared" si="56"/>
        <v>0</v>
      </c>
      <c r="BF210" s="36">
        <f t="shared" si="78"/>
        <v>0</v>
      </c>
      <c r="BG210" s="36">
        <f t="shared" si="79"/>
        <v>0</v>
      </c>
      <c r="BH210" s="33">
        <f t="shared" si="57"/>
        <v>0</v>
      </c>
      <c r="BI210" s="502"/>
      <c r="BJ210" s="43"/>
    </row>
    <row r="211" spans="1:62" s="44" customFormat="1" ht="17.25" customHeight="1">
      <c r="A211" s="46"/>
      <c r="B211" s="601"/>
      <c r="C211" s="47" t="s">
        <v>192</v>
      </c>
      <c r="D211" s="45"/>
      <c r="E211" s="45"/>
      <c r="F211" s="31"/>
      <c r="G211" s="176"/>
      <c r="H211" s="31"/>
      <c r="I211" s="31"/>
      <c r="J211" s="104"/>
      <c r="K211" s="31"/>
      <c r="L211" s="133"/>
      <c r="M211" s="123"/>
      <c r="N211" s="140">
        <f t="shared" si="59"/>
        <v>0</v>
      </c>
      <c r="O211" s="140">
        <f t="shared" si="59"/>
        <v>0</v>
      </c>
      <c r="P211" s="140">
        <f t="shared" si="59"/>
        <v>0</v>
      </c>
      <c r="Q211" s="140">
        <f t="shared" si="58"/>
        <v>0</v>
      </c>
      <c r="R211" s="140">
        <f t="shared" si="58"/>
        <v>0</v>
      </c>
      <c r="S211" s="140">
        <f t="shared" si="58"/>
        <v>0</v>
      </c>
      <c r="T211" s="140">
        <f t="shared" si="58"/>
        <v>0</v>
      </c>
      <c r="U211" s="140">
        <f t="shared" si="58"/>
        <v>0</v>
      </c>
      <c r="V211" s="140">
        <f t="shared" si="58"/>
        <v>0</v>
      </c>
      <c r="W211" s="140">
        <f t="shared" si="58"/>
        <v>0</v>
      </c>
      <c r="X211" s="140">
        <f t="shared" si="58"/>
        <v>0</v>
      </c>
      <c r="Y211" s="140">
        <f t="shared" si="58"/>
        <v>0</v>
      </c>
      <c r="Z211" s="140">
        <f t="shared" si="90"/>
        <v>0</v>
      </c>
      <c r="AA211" s="144"/>
      <c r="AB211" s="31"/>
      <c r="AC211" s="31"/>
      <c r="AD211" s="31"/>
      <c r="AE211" s="31"/>
      <c r="AF211" s="31"/>
      <c r="AG211" s="31"/>
      <c r="AH211" s="31"/>
      <c r="AI211" s="31"/>
      <c r="AJ211" s="31"/>
      <c r="AK211" s="31"/>
      <c r="AL211" s="31"/>
      <c r="AM211" s="31"/>
      <c r="AN211" s="31"/>
      <c r="AO211" s="31"/>
      <c r="AP211" s="31"/>
      <c r="AQ211" s="31"/>
      <c r="AR211" s="38"/>
      <c r="AS211" s="31"/>
      <c r="AT211" s="31"/>
      <c r="AU211" s="31"/>
      <c r="AV211" s="31"/>
      <c r="AW211" s="31"/>
      <c r="AX211" s="38"/>
      <c r="AY211" s="31"/>
      <c r="AZ211" s="31"/>
      <c r="BA211" s="38"/>
      <c r="BB211" s="31"/>
      <c r="BC211" s="31"/>
      <c r="BD211" s="30">
        <f t="shared" si="91"/>
        <v>0</v>
      </c>
      <c r="BE211" s="36">
        <f t="shared" si="56"/>
        <v>0</v>
      </c>
      <c r="BF211" s="36">
        <f t="shared" si="78"/>
        <v>0</v>
      </c>
      <c r="BG211" s="36">
        <f t="shared" si="79"/>
        <v>0</v>
      </c>
      <c r="BH211" s="33">
        <f t="shared" si="57"/>
        <v>0</v>
      </c>
      <c r="BI211" s="502"/>
      <c r="BJ211" s="43"/>
    </row>
    <row r="212" spans="1:62" s="44" customFormat="1" ht="17.25" customHeight="1">
      <c r="A212" s="46"/>
      <c r="B212" s="601"/>
      <c r="C212" s="47" t="s">
        <v>193</v>
      </c>
      <c r="D212" s="45"/>
      <c r="E212" s="45"/>
      <c r="F212" s="31"/>
      <c r="G212" s="176"/>
      <c r="H212" s="31"/>
      <c r="I212" s="31"/>
      <c r="J212" s="104"/>
      <c r="K212" s="31"/>
      <c r="L212" s="133"/>
      <c r="M212" s="123"/>
      <c r="N212" s="140">
        <f t="shared" si="59"/>
        <v>0</v>
      </c>
      <c r="O212" s="140">
        <f t="shared" si="59"/>
        <v>0</v>
      </c>
      <c r="P212" s="140">
        <f t="shared" si="59"/>
        <v>0</v>
      </c>
      <c r="Q212" s="140">
        <f t="shared" si="58"/>
        <v>0</v>
      </c>
      <c r="R212" s="140">
        <f t="shared" si="58"/>
        <v>0</v>
      </c>
      <c r="S212" s="140">
        <f t="shared" si="58"/>
        <v>0</v>
      </c>
      <c r="T212" s="140">
        <f t="shared" si="58"/>
        <v>0</v>
      </c>
      <c r="U212" s="140">
        <f t="shared" si="58"/>
        <v>0</v>
      </c>
      <c r="V212" s="140">
        <f t="shared" si="58"/>
        <v>0</v>
      </c>
      <c r="W212" s="140">
        <f t="shared" si="58"/>
        <v>0</v>
      </c>
      <c r="X212" s="140">
        <f t="shared" si="58"/>
        <v>0</v>
      </c>
      <c r="Y212" s="140">
        <f t="shared" si="58"/>
        <v>0</v>
      </c>
      <c r="Z212" s="140">
        <f t="shared" si="90"/>
        <v>0</v>
      </c>
      <c r="AA212" s="144"/>
      <c r="AB212" s="31"/>
      <c r="AC212" s="31"/>
      <c r="AD212" s="31"/>
      <c r="AE212" s="31"/>
      <c r="AF212" s="31"/>
      <c r="AG212" s="31"/>
      <c r="AH212" s="31"/>
      <c r="AI212" s="31"/>
      <c r="AJ212" s="31"/>
      <c r="AK212" s="31"/>
      <c r="AL212" s="31"/>
      <c r="AM212" s="31"/>
      <c r="AN212" s="31"/>
      <c r="AO212" s="31"/>
      <c r="AP212" s="31"/>
      <c r="AQ212" s="31"/>
      <c r="AR212" s="38"/>
      <c r="AS212" s="31"/>
      <c r="AT212" s="31"/>
      <c r="AU212" s="31"/>
      <c r="AV212" s="31"/>
      <c r="AW212" s="31"/>
      <c r="AX212" s="38"/>
      <c r="AY212" s="31"/>
      <c r="AZ212" s="31"/>
      <c r="BA212" s="38"/>
      <c r="BB212" s="31"/>
      <c r="BC212" s="31"/>
      <c r="BD212" s="30">
        <f t="shared" si="91"/>
        <v>0</v>
      </c>
      <c r="BE212" s="36">
        <f t="shared" si="56"/>
        <v>0</v>
      </c>
      <c r="BF212" s="36">
        <f t="shared" si="78"/>
        <v>0</v>
      </c>
      <c r="BG212" s="36">
        <f t="shared" si="79"/>
        <v>0</v>
      </c>
      <c r="BH212" s="33">
        <f t="shared" si="57"/>
        <v>0</v>
      </c>
      <c r="BI212" s="502"/>
      <c r="BJ212" s="43"/>
    </row>
    <row r="213" spans="1:62" s="44" customFormat="1" ht="17.25" customHeight="1">
      <c r="A213" s="46"/>
      <c r="B213" s="601"/>
      <c r="C213" s="47" t="s">
        <v>194</v>
      </c>
      <c r="D213" s="45"/>
      <c r="E213" s="45"/>
      <c r="F213" s="31"/>
      <c r="G213" s="176"/>
      <c r="H213" s="31"/>
      <c r="I213" s="31"/>
      <c r="J213" s="104"/>
      <c r="K213" s="31"/>
      <c r="L213" s="133"/>
      <c r="M213" s="123"/>
      <c r="N213" s="140">
        <f t="shared" si="59"/>
        <v>0</v>
      </c>
      <c r="O213" s="140">
        <f t="shared" si="59"/>
        <v>0</v>
      </c>
      <c r="P213" s="140">
        <f t="shared" si="59"/>
        <v>0</v>
      </c>
      <c r="Q213" s="140">
        <f t="shared" si="58"/>
        <v>0</v>
      </c>
      <c r="R213" s="140">
        <f t="shared" si="58"/>
        <v>0</v>
      </c>
      <c r="S213" s="140">
        <f t="shared" si="58"/>
        <v>0</v>
      </c>
      <c r="T213" s="140">
        <f t="shared" ref="Q213:Y215" si="92">IF($L213&lt;=T$6,SUM($H213*(1+$M213),$H213*(1+$M213)*30%*50%,$K213),SUM($H213,$J213,$K213))</f>
        <v>0</v>
      </c>
      <c r="U213" s="140">
        <f t="shared" si="92"/>
        <v>0</v>
      </c>
      <c r="V213" s="140">
        <f t="shared" si="92"/>
        <v>0</v>
      </c>
      <c r="W213" s="140">
        <f t="shared" si="92"/>
        <v>0</v>
      </c>
      <c r="X213" s="140">
        <f t="shared" si="92"/>
        <v>0</v>
      </c>
      <c r="Y213" s="140">
        <f t="shared" si="92"/>
        <v>0</v>
      </c>
      <c r="Z213" s="140">
        <f t="shared" si="90"/>
        <v>0</v>
      </c>
      <c r="AA213" s="144"/>
      <c r="AB213" s="31"/>
      <c r="AC213" s="31"/>
      <c r="AD213" s="31"/>
      <c r="AE213" s="31"/>
      <c r="AF213" s="31"/>
      <c r="AG213" s="31"/>
      <c r="AH213" s="31"/>
      <c r="AI213" s="31"/>
      <c r="AJ213" s="31"/>
      <c r="AK213" s="31"/>
      <c r="AL213" s="31"/>
      <c r="AM213" s="31"/>
      <c r="AN213" s="31"/>
      <c r="AO213" s="31"/>
      <c r="AP213" s="31"/>
      <c r="AQ213" s="31"/>
      <c r="AR213" s="38"/>
      <c r="AS213" s="31"/>
      <c r="AT213" s="31"/>
      <c r="AU213" s="31"/>
      <c r="AV213" s="31"/>
      <c r="AW213" s="31"/>
      <c r="AX213" s="38"/>
      <c r="AY213" s="31"/>
      <c r="AZ213" s="31"/>
      <c r="BA213" s="38"/>
      <c r="BB213" s="31"/>
      <c r="BC213" s="31"/>
      <c r="BD213" s="30">
        <f t="shared" si="91"/>
        <v>0</v>
      </c>
      <c r="BE213" s="36">
        <f t="shared" si="56"/>
        <v>0</v>
      </c>
      <c r="BF213" s="36">
        <f t="shared" si="78"/>
        <v>0</v>
      </c>
      <c r="BG213" s="36">
        <f t="shared" si="79"/>
        <v>0</v>
      </c>
      <c r="BH213" s="33">
        <f t="shared" si="57"/>
        <v>0</v>
      </c>
      <c r="BI213" s="502"/>
      <c r="BJ213" s="43"/>
    </row>
    <row r="214" spans="1:62" s="44" customFormat="1" ht="17.25" customHeight="1">
      <c r="A214" s="46"/>
      <c r="B214" s="601"/>
      <c r="C214" s="48"/>
      <c r="D214" s="45"/>
      <c r="E214" s="45"/>
      <c r="F214" s="31"/>
      <c r="G214" s="176"/>
      <c r="H214" s="31"/>
      <c r="I214" s="31"/>
      <c r="J214" s="104"/>
      <c r="K214" s="31"/>
      <c r="L214" s="133"/>
      <c r="M214" s="123"/>
      <c r="N214" s="140">
        <f t="shared" si="59"/>
        <v>0</v>
      </c>
      <c r="O214" s="140">
        <f t="shared" si="59"/>
        <v>0</v>
      </c>
      <c r="P214" s="140">
        <f t="shared" si="59"/>
        <v>0</v>
      </c>
      <c r="Q214" s="140">
        <f t="shared" si="92"/>
        <v>0</v>
      </c>
      <c r="R214" s="140">
        <f t="shared" si="92"/>
        <v>0</v>
      </c>
      <c r="S214" s="140">
        <f t="shared" si="92"/>
        <v>0</v>
      </c>
      <c r="T214" s="140">
        <f t="shared" si="92"/>
        <v>0</v>
      </c>
      <c r="U214" s="140">
        <f t="shared" si="92"/>
        <v>0</v>
      </c>
      <c r="V214" s="140">
        <f t="shared" si="92"/>
        <v>0</v>
      </c>
      <c r="W214" s="140">
        <f t="shared" si="92"/>
        <v>0</v>
      </c>
      <c r="X214" s="140">
        <f t="shared" si="92"/>
        <v>0</v>
      </c>
      <c r="Y214" s="140">
        <f t="shared" si="92"/>
        <v>0</v>
      </c>
      <c r="Z214" s="140">
        <f t="shared" si="90"/>
        <v>0</v>
      </c>
      <c r="AA214" s="144"/>
      <c r="AB214" s="31"/>
      <c r="AC214" s="31"/>
      <c r="AD214" s="31"/>
      <c r="AE214" s="31"/>
      <c r="AF214" s="31"/>
      <c r="AG214" s="31"/>
      <c r="AH214" s="31"/>
      <c r="AI214" s="31"/>
      <c r="AJ214" s="31"/>
      <c r="AK214" s="31"/>
      <c r="AL214" s="31"/>
      <c r="AM214" s="31"/>
      <c r="AN214" s="31"/>
      <c r="AO214" s="31"/>
      <c r="AP214" s="31"/>
      <c r="AQ214" s="31"/>
      <c r="AR214" s="38"/>
      <c r="AS214" s="31"/>
      <c r="AT214" s="31"/>
      <c r="AU214" s="31"/>
      <c r="AV214" s="31"/>
      <c r="AW214" s="31"/>
      <c r="AX214" s="38"/>
      <c r="AY214" s="31"/>
      <c r="AZ214" s="31"/>
      <c r="BA214" s="38"/>
      <c r="BB214" s="31"/>
      <c r="BC214" s="31"/>
      <c r="BD214" s="30">
        <f t="shared" si="91"/>
        <v>0</v>
      </c>
      <c r="BE214" s="36">
        <f t="shared" si="56"/>
        <v>0</v>
      </c>
      <c r="BF214" s="36">
        <f t="shared" si="78"/>
        <v>0</v>
      </c>
      <c r="BG214" s="36">
        <f t="shared" si="79"/>
        <v>0</v>
      </c>
      <c r="BH214" s="33">
        <f t="shared" si="57"/>
        <v>0</v>
      </c>
      <c r="BI214" s="502"/>
      <c r="BJ214" s="43"/>
    </row>
    <row r="215" spans="1:62" s="44" customFormat="1" ht="17.25" customHeight="1">
      <c r="A215" s="46"/>
      <c r="B215" s="602"/>
      <c r="C215" s="47" t="s">
        <v>121</v>
      </c>
      <c r="D215" s="45"/>
      <c r="E215" s="45"/>
      <c r="F215" s="31"/>
      <c r="G215" s="176"/>
      <c r="H215" s="31"/>
      <c r="I215" s="31"/>
      <c r="J215" s="104"/>
      <c r="K215" s="31"/>
      <c r="L215" s="133"/>
      <c r="M215" s="123"/>
      <c r="N215" s="140">
        <f t="shared" si="59"/>
        <v>0</v>
      </c>
      <c r="O215" s="140">
        <f t="shared" si="59"/>
        <v>0</v>
      </c>
      <c r="P215" s="140">
        <f t="shared" si="59"/>
        <v>0</v>
      </c>
      <c r="Q215" s="140">
        <f t="shared" si="92"/>
        <v>0</v>
      </c>
      <c r="R215" s="140">
        <f t="shared" si="92"/>
        <v>0</v>
      </c>
      <c r="S215" s="140">
        <f t="shared" si="92"/>
        <v>0</v>
      </c>
      <c r="T215" s="140">
        <f t="shared" si="92"/>
        <v>0</v>
      </c>
      <c r="U215" s="140">
        <f t="shared" si="92"/>
        <v>0</v>
      </c>
      <c r="V215" s="140">
        <f t="shared" si="92"/>
        <v>0</v>
      </c>
      <c r="W215" s="140">
        <f t="shared" si="92"/>
        <v>0</v>
      </c>
      <c r="X215" s="140">
        <f t="shared" si="92"/>
        <v>0</v>
      </c>
      <c r="Y215" s="140">
        <f t="shared" si="92"/>
        <v>0</v>
      </c>
      <c r="Z215" s="140">
        <f t="shared" si="90"/>
        <v>0</v>
      </c>
      <c r="AA215" s="144"/>
      <c r="AB215" s="31"/>
      <c r="AC215" s="31"/>
      <c r="AD215" s="31"/>
      <c r="AE215" s="31"/>
      <c r="AF215" s="31"/>
      <c r="AG215" s="31"/>
      <c r="AH215" s="31"/>
      <c r="AI215" s="31"/>
      <c r="AJ215" s="31"/>
      <c r="AK215" s="31"/>
      <c r="AL215" s="31"/>
      <c r="AM215" s="31"/>
      <c r="AN215" s="31"/>
      <c r="AO215" s="31"/>
      <c r="AP215" s="31"/>
      <c r="AQ215" s="31"/>
      <c r="AR215" s="38"/>
      <c r="AS215" s="31"/>
      <c r="AT215" s="31"/>
      <c r="AU215" s="31"/>
      <c r="AV215" s="31"/>
      <c r="AW215" s="31"/>
      <c r="AX215" s="38"/>
      <c r="AY215" s="31"/>
      <c r="AZ215" s="31"/>
      <c r="BA215" s="38"/>
      <c r="BB215" s="31"/>
      <c r="BC215" s="31"/>
      <c r="BD215" s="30">
        <f t="shared" si="91"/>
        <v>0</v>
      </c>
      <c r="BE215" s="36">
        <f t="shared" si="56"/>
        <v>0</v>
      </c>
      <c r="BF215" s="36">
        <f t="shared" si="78"/>
        <v>0</v>
      </c>
      <c r="BG215" s="36">
        <f t="shared" si="79"/>
        <v>0</v>
      </c>
      <c r="BH215" s="33">
        <f t="shared" si="57"/>
        <v>0</v>
      </c>
      <c r="BI215" s="502"/>
      <c r="BJ215" s="43"/>
    </row>
    <row r="216" spans="1:62" s="52" customFormat="1" ht="17.25" customHeight="1">
      <c r="A216" s="595" t="s">
        <v>160</v>
      </c>
      <c r="B216" s="596"/>
      <c r="C216" s="596"/>
      <c r="D216" s="596"/>
      <c r="E216" s="596"/>
      <c r="F216" s="596"/>
      <c r="G216" s="596"/>
      <c r="H216" s="49">
        <f>SUM(H7:H215)</f>
        <v>20000</v>
      </c>
      <c r="I216" s="49">
        <f>SUM(I7:I215)</f>
        <v>6000</v>
      </c>
      <c r="J216" s="49">
        <f>SUM(J7:J215)</f>
        <v>0</v>
      </c>
      <c r="K216" s="49">
        <f>SUM(K8:K215)</f>
        <v>0</v>
      </c>
      <c r="L216" s="134"/>
      <c r="M216" s="124"/>
      <c r="N216" s="140">
        <f t="shared" ref="N216:Y216" si="93">SUM(N7:N215)</f>
        <v>32000</v>
      </c>
      <c r="O216" s="140">
        <f t="shared" si="93"/>
        <v>32000</v>
      </c>
      <c r="P216" s="140">
        <f t="shared" si="93"/>
        <v>37300</v>
      </c>
      <c r="Q216" s="140">
        <f t="shared" si="93"/>
        <v>37300</v>
      </c>
      <c r="R216" s="140">
        <f t="shared" si="93"/>
        <v>37300</v>
      </c>
      <c r="S216" s="140">
        <f t="shared" si="93"/>
        <v>37300</v>
      </c>
      <c r="T216" s="140">
        <f t="shared" si="93"/>
        <v>37300</v>
      </c>
      <c r="U216" s="140">
        <f t="shared" si="93"/>
        <v>37300</v>
      </c>
      <c r="V216" s="140">
        <f t="shared" si="93"/>
        <v>37300</v>
      </c>
      <c r="W216" s="140">
        <f t="shared" si="93"/>
        <v>37300</v>
      </c>
      <c r="X216" s="140">
        <f t="shared" si="93"/>
        <v>37300</v>
      </c>
      <c r="Y216" s="140">
        <f t="shared" si="93"/>
        <v>37300</v>
      </c>
      <c r="Z216" s="140">
        <f t="shared" si="90"/>
        <v>437000</v>
      </c>
      <c r="AA216" s="145"/>
      <c r="AB216" s="50"/>
      <c r="AC216" s="50"/>
      <c r="AD216" s="49">
        <f>SUM(AD7:AD215)</f>
        <v>34752.480000000003</v>
      </c>
      <c r="AE216" s="50"/>
      <c r="AF216" s="50"/>
      <c r="AG216" s="49">
        <f t="shared" ref="AG216:AL216" si="94">SUM(AG7:AG215)</f>
        <v>12000</v>
      </c>
      <c r="AH216" s="49">
        <f t="shared" si="94"/>
        <v>0</v>
      </c>
      <c r="AI216" s="49">
        <f t="shared" si="94"/>
        <v>0</v>
      </c>
      <c r="AJ216" s="49">
        <f t="shared" si="94"/>
        <v>20000</v>
      </c>
      <c r="AK216" s="49">
        <f t="shared" si="94"/>
        <v>0.13333333333333333</v>
      </c>
      <c r="AL216" s="49">
        <f t="shared" si="94"/>
        <v>800</v>
      </c>
      <c r="AM216" s="49"/>
      <c r="AN216" s="49"/>
      <c r="AO216" s="49">
        <f>SUM(AO7:AO215)</f>
        <v>1000</v>
      </c>
      <c r="AP216" s="49"/>
      <c r="AQ216" s="49">
        <f t="shared" ref="AQ216:BC216" si="95">SUM(AQ7:AQ215)</f>
        <v>18000</v>
      </c>
      <c r="AR216" s="49">
        <f>SUM(AR7:AR215)</f>
        <v>1500</v>
      </c>
      <c r="AS216" s="49">
        <f>SUM(AS7:AS215)</f>
        <v>8000</v>
      </c>
      <c r="AT216" s="49">
        <f t="shared" si="95"/>
        <v>2500</v>
      </c>
      <c r="AU216" s="49">
        <f t="shared" si="95"/>
        <v>30000</v>
      </c>
      <c r="AV216" s="49">
        <f t="shared" si="95"/>
        <v>300</v>
      </c>
      <c r="AW216" s="49">
        <f t="shared" si="95"/>
        <v>3600</v>
      </c>
      <c r="AX216" s="49">
        <f t="shared" si="95"/>
        <v>3000</v>
      </c>
      <c r="AY216" s="49">
        <f t="shared" si="95"/>
        <v>0</v>
      </c>
      <c r="AZ216" s="49">
        <f t="shared" si="95"/>
        <v>300</v>
      </c>
      <c r="BA216" s="49">
        <f t="shared" si="95"/>
        <v>25000</v>
      </c>
      <c r="BB216" s="49">
        <f t="shared" si="95"/>
        <v>2000</v>
      </c>
      <c r="BC216" s="49">
        <f t="shared" si="95"/>
        <v>102000</v>
      </c>
      <c r="BD216" s="30">
        <f t="shared" si="91"/>
        <v>585752.48</v>
      </c>
      <c r="BE216" s="36"/>
      <c r="BF216" s="36"/>
      <c r="BG216" s="36"/>
      <c r="BH216" s="33">
        <f t="shared" si="57"/>
        <v>0</v>
      </c>
      <c r="BI216" s="502"/>
      <c r="BJ216" s="51"/>
    </row>
    <row r="217" spans="1:62" s="55" customFormat="1" ht="17.25" customHeight="1">
      <c r="A217" s="595" t="s">
        <v>195</v>
      </c>
      <c r="B217" s="596"/>
      <c r="C217" s="596"/>
      <c r="D217" s="596"/>
      <c r="E217" s="596"/>
      <c r="F217" s="596"/>
      <c r="G217" s="596"/>
      <c r="H217" s="597"/>
      <c r="I217" s="598"/>
      <c r="J217" s="598"/>
      <c r="K217" s="598"/>
      <c r="L217" s="598"/>
      <c r="M217" s="598"/>
      <c r="N217" s="598"/>
      <c r="O217" s="598"/>
      <c r="P217" s="598"/>
      <c r="Q217" s="598"/>
      <c r="R217" s="598"/>
      <c r="S217" s="598"/>
      <c r="T217" s="598"/>
      <c r="U217" s="598"/>
      <c r="V217" s="598"/>
      <c r="W217" s="598"/>
      <c r="X217" s="598"/>
      <c r="Y217" s="598"/>
      <c r="Z217" s="598"/>
      <c r="AA217" s="599"/>
      <c r="AB217" s="587"/>
      <c r="AC217" s="587"/>
      <c r="AD217" s="587"/>
      <c r="AE217" s="587"/>
      <c r="AF217" s="587"/>
      <c r="AG217" s="587"/>
      <c r="AH217" s="587"/>
      <c r="AI217" s="587"/>
      <c r="AJ217" s="587"/>
      <c r="AK217" s="587"/>
      <c r="AL217" s="168"/>
      <c r="AM217" s="170"/>
      <c r="AN217" s="211"/>
      <c r="AO217" s="168"/>
      <c r="AP217" s="170"/>
      <c r="AQ217" s="168"/>
      <c r="AR217" s="168"/>
      <c r="AS217" s="588"/>
      <c r="AT217" s="588"/>
      <c r="AU217" s="588"/>
      <c r="AV217" s="588"/>
      <c r="AW217" s="588"/>
      <c r="AX217" s="588"/>
      <c r="AY217" s="588"/>
      <c r="AZ217" s="588"/>
      <c r="BA217" s="588"/>
      <c r="BB217" s="588"/>
      <c r="BC217" s="588"/>
      <c r="BD217" s="30">
        <f t="shared" si="91"/>
        <v>0</v>
      </c>
      <c r="BE217" s="53"/>
      <c r="BF217" s="53"/>
      <c r="BG217" s="53"/>
      <c r="BH217" s="33">
        <f t="shared" si="57"/>
        <v>0</v>
      </c>
      <c r="BI217" s="502"/>
      <c r="BJ217" s="54"/>
    </row>
    <row r="218" spans="1:62" s="58" customFormat="1" ht="17.25" customHeight="1" thickBot="1">
      <c r="A218" s="589" t="s">
        <v>196</v>
      </c>
      <c r="B218" s="590"/>
      <c r="C218" s="590"/>
      <c r="D218" s="590"/>
      <c r="E218" s="590"/>
      <c r="F218" s="590"/>
      <c r="G218" s="590"/>
      <c r="H218" s="591">
        <f>IF(ISNUMBER((Z216-H217)/H217),(Z216-H217)/H217,0)</f>
        <v>0</v>
      </c>
      <c r="I218" s="592"/>
      <c r="J218" s="592"/>
      <c r="K218" s="592"/>
      <c r="L218" s="592"/>
      <c r="M218" s="592"/>
      <c r="N218" s="592"/>
      <c r="O218" s="592"/>
      <c r="P218" s="592"/>
      <c r="Q218" s="592"/>
      <c r="R218" s="592"/>
      <c r="S218" s="592"/>
      <c r="T218" s="592"/>
      <c r="U218" s="592"/>
      <c r="V218" s="592"/>
      <c r="W218" s="592"/>
      <c r="X218" s="592"/>
      <c r="Y218" s="592"/>
      <c r="Z218" s="592"/>
      <c r="AA218" s="593"/>
      <c r="AB218" s="594">
        <f>IF(ISNUMBER((AD216-AB217)/AB217),(AD216-AB217)/AB217,0)</f>
        <v>0</v>
      </c>
      <c r="AC218" s="594"/>
      <c r="AD218" s="594"/>
      <c r="AE218" s="594">
        <f>IF(ISNUMBER((AG216-AE217)/AE217),(AG216-AE217)/AE217,0)</f>
        <v>0</v>
      </c>
      <c r="AF218" s="594"/>
      <c r="AG218" s="594"/>
      <c r="AH218" s="594">
        <f>IF(ISNUMBER((AH216-AH217)/AH217),(AH216-AH217)/AH217,0)</f>
        <v>0</v>
      </c>
      <c r="AI218" s="594"/>
      <c r="AJ218" s="594">
        <f>IF(ISNUMBER((AJ216-AJ217)/AJ217),(AJ216-AJ217)/AJ217,0)</f>
        <v>0</v>
      </c>
      <c r="AK218" s="594"/>
      <c r="AL218" s="169"/>
      <c r="AM218" s="171"/>
      <c r="AN218" s="212"/>
      <c r="AO218" s="169"/>
      <c r="AP218" s="171"/>
      <c r="AQ218" s="169"/>
      <c r="AR218" s="169"/>
      <c r="AS218" s="594">
        <f>IF(ISNUMBER((BC216-AS217)/AS217),(BC216-AS217)/AS217,0)</f>
        <v>0</v>
      </c>
      <c r="AT218" s="594"/>
      <c r="AU218" s="594"/>
      <c r="AV218" s="594"/>
      <c r="AW218" s="594"/>
      <c r="AX218" s="594"/>
      <c r="AY218" s="594"/>
      <c r="AZ218" s="594"/>
      <c r="BA218" s="594"/>
      <c r="BB218" s="594"/>
      <c r="BC218" s="594"/>
      <c r="BD218" s="30">
        <f t="shared" si="91"/>
        <v>0</v>
      </c>
      <c r="BE218" s="56">
        <f>IF(ISNUMBER((BE216-BE217)/BE217),(BE216-BE217)/BE217,0)</f>
        <v>0</v>
      </c>
      <c r="BF218" s="56">
        <f>IF(ISNUMBER((BF216-BF217)/BF217),(BF216-BF217)/BF217,0)</f>
        <v>0</v>
      </c>
      <c r="BG218" s="56">
        <f>IF(ISNUMBER((BG216-BG217)/BG217),(BG216-BG217)/BG217,0)</f>
        <v>0</v>
      </c>
      <c r="BH218" s="33">
        <f t="shared" si="57"/>
        <v>0</v>
      </c>
      <c r="BI218" s="503"/>
      <c r="BJ218" s="57"/>
    </row>
    <row r="219" spans="1:62" s="156" customFormat="1" ht="17.25" customHeight="1">
      <c r="A219" s="152"/>
      <c r="B219" s="152"/>
      <c r="C219" s="152"/>
      <c r="D219" s="152"/>
      <c r="E219" s="152"/>
      <c r="F219" s="152"/>
      <c r="G219" s="177"/>
      <c r="H219" s="100"/>
      <c r="I219" s="100"/>
      <c r="J219" s="105"/>
      <c r="K219" s="153" t="s">
        <v>215</v>
      </c>
      <c r="L219" s="154"/>
      <c r="M219" s="155"/>
      <c r="N219" s="114">
        <v>1</v>
      </c>
      <c r="O219" s="114">
        <v>3</v>
      </c>
      <c r="P219" s="114"/>
      <c r="Q219" s="114">
        <v>1</v>
      </c>
      <c r="R219" s="114">
        <v>1</v>
      </c>
      <c r="S219" s="114">
        <v>1</v>
      </c>
      <c r="T219" s="114"/>
      <c r="U219" s="114"/>
      <c r="V219" s="114">
        <v>1</v>
      </c>
      <c r="W219" s="114">
        <v>3</v>
      </c>
      <c r="X219" s="114"/>
      <c r="Y219" s="114"/>
      <c r="Z219" s="114"/>
      <c r="AA219" s="146"/>
      <c r="AB219" s="100"/>
      <c r="AC219" s="100"/>
      <c r="AD219" s="100"/>
      <c r="AE219" s="100"/>
      <c r="AF219" s="100"/>
      <c r="AG219" s="100"/>
      <c r="AH219" s="100"/>
      <c r="AI219" s="100"/>
      <c r="AJ219" s="100"/>
      <c r="AK219" s="100"/>
      <c r="AL219" s="100"/>
      <c r="AM219" s="100"/>
      <c r="AN219" s="100"/>
      <c r="AO219" s="100"/>
      <c r="AP219" s="100"/>
      <c r="AQ219" s="100"/>
      <c r="AR219" s="100"/>
      <c r="AS219" s="100"/>
      <c r="AT219" s="100"/>
      <c r="AU219" s="100"/>
      <c r="AV219" s="100"/>
      <c r="AW219" s="100"/>
      <c r="AX219" s="100"/>
      <c r="AY219" s="100"/>
      <c r="AZ219" s="100"/>
      <c r="BA219" s="100"/>
      <c r="BB219" s="100"/>
      <c r="BC219" s="100"/>
      <c r="BD219" s="100"/>
      <c r="BE219" s="100"/>
      <c r="BF219" s="100"/>
      <c r="BG219" s="100"/>
      <c r="BH219" s="100"/>
      <c r="BI219" s="100"/>
      <c r="BJ219" s="152"/>
    </row>
    <row r="220" spans="1:62" s="156" customFormat="1" ht="17.25" customHeight="1">
      <c r="A220" s="152"/>
      <c r="B220" s="152"/>
      <c r="C220" s="152"/>
      <c r="D220" s="152"/>
      <c r="E220" s="152"/>
      <c r="F220" s="152"/>
      <c r="G220" s="177"/>
      <c r="H220" s="100"/>
      <c r="I220" s="100"/>
      <c r="J220" s="105"/>
      <c r="K220" s="153"/>
      <c r="L220" s="154"/>
      <c r="M220" s="155"/>
      <c r="N220" s="114"/>
      <c r="O220" s="114"/>
      <c r="P220" s="114"/>
      <c r="Q220" s="114"/>
      <c r="R220" s="114"/>
      <c r="S220" s="114"/>
      <c r="T220" s="114"/>
      <c r="U220" s="114"/>
      <c r="V220" s="114"/>
      <c r="W220" s="114"/>
      <c r="X220" s="114"/>
      <c r="Y220" s="114"/>
      <c r="Z220" s="114"/>
      <c r="AA220" s="146"/>
      <c r="AB220" s="100"/>
      <c r="AC220" s="100"/>
      <c r="AD220" s="100"/>
      <c r="AE220" s="100"/>
      <c r="AF220" s="100"/>
      <c r="AG220" s="100"/>
      <c r="AH220" s="100"/>
      <c r="AI220" s="100"/>
      <c r="AJ220" s="100"/>
      <c r="AK220" s="100"/>
      <c r="AL220" s="100"/>
      <c r="AM220" s="100"/>
      <c r="AN220" s="100"/>
      <c r="AO220" s="100"/>
      <c r="AP220" s="100"/>
      <c r="AQ220" s="100"/>
      <c r="AR220" s="100"/>
      <c r="AS220" s="100"/>
      <c r="AT220" s="100"/>
      <c r="AU220" s="100"/>
      <c r="AV220" s="100"/>
      <c r="AW220" s="100"/>
      <c r="AX220" s="100"/>
      <c r="AY220" s="100"/>
      <c r="AZ220" s="100"/>
      <c r="BA220" s="100"/>
      <c r="BB220" s="100"/>
      <c r="BC220" s="100"/>
      <c r="BD220" s="100"/>
      <c r="BE220" s="100"/>
      <c r="BF220" s="100"/>
      <c r="BG220" s="100"/>
      <c r="BH220" s="100"/>
      <c r="BI220" s="100"/>
      <c r="BJ220" s="152"/>
    </row>
    <row r="221" spans="1:62" s="44" customFormat="1" ht="17.25" customHeight="1">
      <c r="A221" s="59" t="s">
        <v>197</v>
      </c>
      <c r="B221" s="60"/>
      <c r="C221" s="60"/>
      <c r="D221" s="60"/>
      <c r="E221" s="60"/>
      <c r="F221" s="60"/>
      <c r="G221" s="178"/>
      <c r="H221" s="61"/>
      <c r="I221" s="61"/>
      <c r="J221" s="106"/>
      <c r="K221" s="61"/>
      <c r="L221" s="135"/>
      <c r="M221" s="125"/>
      <c r="N221" s="115"/>
      <c r="O221" s="115"/>
      <c r="P221" s="115"/>
      <c r="Q221" s="115"/>
      <c r="R221" s="115"/>
      <c r="S221" s="115"/>
      <c r="T221" s="115"/>
      <c r="U221" s="115"/>
      <c r="V221" s="115"/>
      <c r="W221" s="115"/>
      <c r="X221" s="115"/>
      <c r="Y221" s="115"/>
      <c r="Z221" s="115"/>
      <c r="AA221" s="147"/>
      <c r="AB221" s="62"/>
      <c r="AC221" s="63"/>
      <c r="AD221" s="62"/>
      <c r="AE221" s="62"/>
      <c r="AF221" s="63"/>
      <c r="AG221" s="62"/>
      <c r="AH221" s="64"/>
      <c r="AI221" s="63"/>
      <c r="AJ221" s="64"/>
      <c r="AK221" s="63"/>
      <c r="AL221" s="65"/>
      <c r="AM221" s="65"/>
      <c r="AN221" s="65"/>
      <c r="AO221" s="65"/>
      <c r="AP221" s="65"/>
      <c r="AQ221" s="65"/>
      <c r="AR221" s="65"/>
      <c r="AS221" s="65"/>
      <c r="AT221" s="65"/>
      <c r="AU221" s="65"/>
      <c r="AV221" s="65"/>
      <c r="AW221" s="65"/>
      <c r="AX221" s="65"/>
      <c r="AY221" s="65"/>
      <c r="AZ221" s="65"/>
      <c r="BA221" s="65"/>
      <c r="BB221" s="65"/>
      <c r="BC221" s="66"/>
      <c r="BD221" s="66"/>
      <c r="BE221" s="62"/>
      <c r="BF221" s="62"/>
      <c r="BG221" s="62"/>
      <c r="BH221" s="62"/>
      <c r="BI221" s="62"/>
      <c r="BJ221" s="60"/>
    </row>
    <row r="222" spans="1:62" s="44" customFormat="1" ht="24" customHeight="1">
      <c r="A222" s="67" t="s">
        <v>198</v>
      </c>
      <c r="B222" s="67"/>
      <c r="C222" s="67"/>
      <c r="D222" s="67"/>
      <c r="E222" s="67"/>
      <c r="F222" s="67"/>
      <c r="G222" s="179"/>
      <c r="H222" s="68"/>
      <c r="I222" s="68"/>
      <c r="J222" s="107"/>
      <c r="K222" s="68"/>
      <c r="L222" s="136"/>
      <c r="M222" s="126"/>
      <c r="N222" s="116"/>
      <c r="O222" s="116"/>
      <c r="P222" s="116"/>
      <c r="Q222" s="116"/>
      <c r="R222" s="116"/>
      <c r="S222" s="116"/>
      <c r="T222" s="116"/>
      <c r="U222" s="116"/>
      <c r="V222" s="116"/>
      <c r="W222" s="116"/>
      <c r="X222" s="116"/>
      <c r="Y222" s="116"/>
      <c r="Z222" s="116"/>
      <c r="AA222" s="148"/>
      <c r="AB222" s="69"/>
      <c r="AC222" s="70"/>
      <c r="AD222" s="69"/>
      <c r="AE222" s="69"/>
      <c r="AF222" s="70"/>
      <c r="AG222" s="69"/>
      <c r="AH222" s="71"/>
      <c r="AI222" s="70"/>
      <c r="AJ222" s="71"/>
      <c r="AK222" s="70"/>
      <c r="AL222" s="72"/>
      <c r="AM222" s="72"/>
      <c r="AN222" s="72"/>
      <c r="AO222" s="72"/>
      <c r="AP222" s="72"/>
      <c r="AQ222" s="72"/>
      <c r="AR222" s="72"/>
      <c r="AS222" s="72"/>
      <c r="AT222" s="72"/>
      <c r="AU222" s="72"/>
      <c r="AV222" s="72"/>
      <c r="AW222" s="72"/>
      <c r="AX222" s="72"/>
      <c r="AY222" s="72"/>
      <c r="AZ222" s="72"/>
      <c r="BA222" s="72"/>
      <c r="BB222" s="72"/>
      <c r="BC222" s="68"/>
      <c r="BD222" s="68"/>
      <c r="BE222" s="69"/>
      <c r="BF222" s="69"/>
      <c r="BG222" s="69"/>
      <c r="BH222" s="69"/>
      <c r="BI222" s="69"/>
      <c r="BJ222" s="67"/>
    </row>
    <row r="223" spans="1:62" s="44" customFormat="1" ht="24" customHeight="1">
      <c r="A223" s="67" t="s">
        <v>243</v>
      </c>
      <c r="B223" s="67"/>
      <c r="C223" s="67"/>
      <c r="D223" s="67"/>
      <c r="E223" s="67"/>
      <c r="F223" s="67"/>
      <c r="G223" s="179"/>
      <c r="H223" s="68"/>
      <c r="I223" s="68"/>
      <c r="J223" s="107"/>
      <c r="K223" s="68"/>
      <c r="L223" s="136"/>
      <c r="M223" s="126"/>
      <c r="N223" s="116"/>
      <c r="O223" s="116"/>
      <c r="P223" s="116"/>
      <c r="Q223" s="116"/>
      <c r="R223" s="116"/>
      <c r="S223" s="116"/>
      <c r="T223" s="116"/>
      <c r="U223" s="116"/>
      <c r="V223" s="116"/>
      <c r="W223" s="116"/>
      <c r="X223" s="116"/>
      <c r="Y223" s="116"/>
      <c r="Z223" s="116"/>
      <c r="AA223" s="148"/>
      <c r="AB223" s="69"/>
      <c r="AC223" s="70"/>
      <c r="AD223" s="69"/>
      <c r="AE223" s="73"/>
      <c r="AF223" s="70"/>
      <c r="AG223" s="69"/>
      <c r="AH223" s="71"/>
      <c r="AI223" s="70"/>
      <c r="AJ223" s="71"/>
      <c r="AK223" s="70"/>
      <c r="AL223" s="72"/>
      <c r="AM223" s="72"/>
      <c r="AN223" s="72"/>
      <c r="AO223" s="72"/>
      <c r="AP223" s="72"/>
      <c r="AQ223" s="72"/>
      <c r="AR223" s="72"/>
      <c r="AS223" s="72"/>
      <c r="AT223" s="72"/>
      <c r="AU223" s="72"/>
      <c r="AV223" s="72"/>
      <c r="AW223" s="72"/>
      <c r="AX223" s="72"/>
      <c r="AY223" s="72"/>
      <c r="AZ223" s="72"/>
      <c r="BA223" s="72"/>
      <c r="BB223" s="72"/>
      <c r="BC223" s="68"/>
      <c r="BD223" s="68"/>
      <c r="BE223" s="69"/>
      <c r="BF223" s="69"/>
      <c r="BG223" s="69"/>
      <c r="BH223" s="69"/>
      <c r="BI223" s="69"/>
      <c r="BJ223" s="67"/>
    </row>
    <row r="224" spans="1:62" s="44" customFormat="1" ht="24" customHeight="1">
      <c r="A224" s="67" t="s">
        <v>238</v>
      </c>
      <c r="B224" s="67"/>
      <c r="C224" s="67"/>
      <c r="D224" s="67"/>
      <c r="E224" s="67"/>
      <c r="F224" s="67"/>
      <c r="G224" s="179"/>
      <c r="H224" s="68"/>
      <c r="I224" s="68"/>
      <c r="J224" s="107"/>
      <c r="K224" s="68"/>
      <c r="L224" s="136"/>
      <c r="M224" s="126"/>
      <c r="N224" s="116"/>
      <c r="O224" s="116"/>
      <c r="P224" s="116"/>
      <c r="Q224" s="116"/>
      <c r="R224" s="116"/>
      <c r="S224" s="116"/>
      <c r="T224" s="116"/>
      <c r="U224" s="116"/>
      <c r="V224" s="116"/>
      <c r="W224" s="116"/>
      <c r="X224" s="116"/>
      <c r="Y224" s="116"/>
      <c r="Z224" s="116"/>
      <c r="AA224" s="148"/>
      <c r="AB224" s="69"/>
      <c r="AC224" s="70"/>
      <c r="AD224" s="69"/>
      <c r="AE224" s="73"/>
      <c r="AF224" s="70"/>
      <c r="AG224" s="69"/>
      <c r="AH224" s="71"/>
      <c r="AI224" s="70"/>
      <c r="AJ224" s="71"/>
      <c r="AK224" s="70"/>
      <c r="AL224" s="72"/>
      <c r="AM224" s="72"/>
      <c r="AN224" s="72"/>
      <c r="AO224" s="72"/>
      <c r="AP224" s="72"/>
      <c r="AQ224" s="72"/>
      <c r="AR224" s="72"/>
      <c r="AS224" s="72"/>
      <c r="AT224" s="72"/>
      <c r="AU224" s="72"/>
      <c r="AV224" s="72"/>
      <c r="AW224" s="72"/>
      <c r="AX224" s="72"/>
      <c r="AY224" s="72"/>
      <c r="AZ224" s="72"/>
      <c r="BA224" s="72"/>
      <c r="BB224" s="72"/>
      <c r="BC224" s="68"/>
      <c r="BD224" s="68"/>
      <c r="BE224" s="69"/>
      <c r="BF224" s="69"/>
      <c r="BG224" s="69"/>
      <c r="BH224" s="69"/>
      <c r="BI224" s="69"/>
      <c r="BJ224" s="67"/>
    </row>
    <row r="225" spans="1:62" ht="24" customHeight="1">
      <c r="A225" s="74" t="s">
        <v>534</v>
      </c>
      <c r="B225" s="74"/>
      <c r="C225" s="74"/>
      <c r="D225" s="74"/>
      <c r="E225" s="74"/>
      <c r="F225" s="74"/>
      <c r="G225" s="180"/>
      <c r="H225" s="75"/>
      <c r="I225" s="75"/>
      <c r="J225" s="108"/>
      <c r="K225" s="75"/>
      <c r="L225" s="137"/>
      <c r="M225" s="127"/>
      <c r="N225" s="117"/>
      <c r="O225" s="117"/>
      <c r="P225" s="117"/>
      <c r="Q225" s="117"/>
      <c r="R225" s="117"/>
      <c r="S225" s="117"/>
      <c r="T225" s="117"/>
      <c r="U225" s="117"/>
      <c r="V225" s="117"/>
      <c r="W225" s="117"/>
      <c r="X225" s="117"/>
      <c r="Y225" s="117"/>
      <c r="Z225" s="117"/>
      <c r="AA225" s="149"/>
      <c r="AB225" s="76"/>
      <c r="AC225" s="77"/>
      <c r="AD225" s="76"/>
      <c r="AE225" s="76"/>
      <c r="AF225" s="77"/>
      <c r="AG225" s="76"/>
      <c r="AH225" s="78"/>
      <c r="AI225" s="77"/>
      <c r="AJ225" s="78"/>
      <c r="AK225" s="77"/>
      <c r="AL225" s="79"/>
      <c r="AM225" s="79"/>
      <c r="AN225" s="79"/>
      <c r="AO225" s="79"/>
      <c r="AP225" s="79"/>
      <c r="AQ225" s="79"/>
      <c r="AR225" s="79"/>
      <c r="AS225" s="79"/>
      <c r="AT225" s="79"/>
      <c r="AU225" s="79"/>
      <c r="AV225" s="79"/>
      <c r="AW225" s="79"/>
      <c r="AX225" s="79"/>
      <c r="AY225" s="79"/>
      <c r="AZ225" s="79"/>
      <c r="BA225" s="79"/>
      <c r="BB225" s="79"/>
      <c r="BC225" s="75"/>
      <c r="BD225" s="75"/>
      <c r="BE225" s="76"/>
      <c r="BF225" s="76"/>
      <c r="BG225" s="76"/>
      <c r="BH225" s="76"/>
      <c r="BI225" s="76"/>
      <c r="BJ225" s="74"/>
    </row>
    <row r="226" spans="1:62" s="44" customFormat="1" ht="24" customHeight="1">
      <c r="A226" s="67" t="s">
        <v>535</v>
      </c>
      <c r="B226" s="67"/>
      <c r="C226" s="67"/>
      <c r="D226" s="67"/>
      <c r="E226" s="67"/>
      <c r="F226" s="67"/>
      <c r="G226" s="179"/>
      <c r="H226" s="68"/>
      <c r="I226" s="68"/>
      <c r="J226" s="107"/>
      <c r="K226" s="68"/>
      <c r="L226" s="136"/>
      <c r="M226" s="126"/>
      <c r="N226" s="116"/>
      <c r="O226" s="116"/>
      <c r="P226" s="116"/>
      <c r="Q226" s="116"/>
      <c r="R226" s="116"/>
      <c r="S226" s="116"/>
      <c r="T226" s="116"/>
      <c r="U226" s="116"/>
      <c r="V226" s="116"/>
      <c r="W226" s="116"/>
      <c r="X226" s="116"/>
      <c r="Y226" s="116"/>
      <c r="Z226" s="116"/>
      <c r="AA226" s="148"/>
      <c r="AB226" s="69"/>
      <c r="AC226" s="70"/>
      <c r="AD226" s="69"/>
      <c r="AE226" s="69"/>
      <c r="AF226" s="70"/>
      <c r="AG226" s="69"/>
      <c r="AH226" s="71"/>
      <c r="AI226" s="70"/>
      <c r="AJ226" s="71"/>
      <c r="AK226" s="70"/>
      <c r="AL226" s="72"/>
      <c r="AM226" s="72"/>
      <c r="AN226" s="72"/>
      <c r="AO226" s="72"/>
      <c r="AP226" s="72"/>
      <c r="AQ226" s="72"/>
      <c r="AR226" s="72"/>
      <c r="AS226" s="72"/>
      <c r="AT226" s="72"/>
      <c r="AU226" s="72"/>
      <c r="AV226" s="72"/>
      <c r="AW226" s="72"/>
      <c r="AX226" s="72"/>
      <c r="AY226" s="72"/>
      <c r="AZ226" s="72"/>
      <c r="BA226" s="72"/>
      <c r="BB226" s="72"/>
      <c r="BC226" s="68"/>
      <c r="BD226" s="68"/>
      <c r="BE226" s="69"/>
      <c r="BF226" s="69"/>
      <c r="BG226" s="69"/>
      <c r="BH226" s="69"/>
      <c r="BI226" s="69"/>
      <c r="BJ226" s="67"/>
    </row>
    <row r="227" spans="1:62" s="44" customFormat="1" ht="24" customHeight="1">
      <c r="A227" s="67" t="s">
        <v>536</v>
      </c>
      <c r="B227" s="67"/>
      <c r="C227" s="67"/>
      <c r="D227" s="67"/>
      <c r="E227" s="67"/>
      <c r="F227" s="67"/>
      <c r="G227" s="179"/>
      <c r="H227" s="68"/>
      <c r="I227" s="68"/>
      <c r="J227" s="107"/>
      <c r="K227" s="68"/>
      <c r="L227" s="136"/>
      <c r="M227" s="126"/>
      <c r="N227" s="116"/>
      <c r="O227" s="116"/>
      <c r="P227" s="116"/>
      <c r="Q227" s="116"/>
      <c r="R227" s="116"/>
      <c r="S227" s="116"/>
      <c r="T227" s="116"/>
      <c r="U227" s="116"/>
      <c r="V227" s="116"/>
      <c r="W227" s="116"/>
      <c r="X227" s="116"/>
      <c r="Y227" s="116"/>
      <c r="Z227" s="116"/>
      <c r="AA227" s="148"/>
      <c r="AB227" s="69"/>
      <c r="AC227" s="70"/>
      <c r="AD227" s="69"/>
      <c r="AE227" s="69"/>
      <c r="AF227" s="70"/>
      <c r="AG227" s="69"/>
      <c r="AH227" s="71"/>
      <c r="AI227" s="70"/>
      <c r="AJ227" s="71"/>
      <c r="AK227" s="70"/>
      <c r="AL227" s="72"/>
      <c r="AM227" s="72"/>
      <c r="AN227" s="72"/>
      <c r="AO227" s="72"/>
      <c r="AP227" s="72"/>
      <c r="AQ227" s="72"/>
      <c r="AR227" s="72"/>
      <c r="AS227" s="72"/>
      <c r="AT227" s="72"/>
      <c r="AU227" s="72"/>
      <c r="AV227" s="72"/>
      <c r="AW227" s="72"/>
      <c r="AX227" s="72"/>
      <c r="AY227" s="72"/>
      <c r="AZ227" s="72"/>
      <c r="BA227" s="72"/>
      <c r="BB227" s="72"/>
      <c r="BC227" s="68"/>
      <c r="BD227" s="68"/>
      <c r="BE227" s="69"/>
      <c r="BF227" s="69"/>
      <c r="BG227" s="69"/>
      <c r="BH227" s="69"/>
      <c r="BI227" s="69"/>
      <c r="BJ227" s="67"/>
    </row>
    <row r="228" spans="1:62" s="44" customFormat="1" ht="24" customHeight="1">
      <c r="A228" s="67" t="s">
        <v>537</v>
      </c>
      <c r="B228" s="67"/>
      <c r="C228" s="67"/>
      <c r="D228" s="67"/>
      <c r="E228" s="67"/>
      <c r="F228" s="67"/>
      <c r="G228" s="179"/>
      <c r="H228" s="68"/>
      <c r="I228" s="68"/>
      <c r="J228" s="107"/>
      <c r="K228" s="68"/>
      <c r="L228" s="136"/>
      <c r="M228" s="126"/>
      <c r="N228" s="116"/>
      <c r="O228" s="116"/>
      <c r="P228" s="116"/>
      <c r="Q228" s="116"/>
      <c r="R228" s="116"/>
      <c r="S228" s="116"/>
      <c r="T228" s="116"/>
      <c r="U228" s="116"/>
      <c r="V228" s="116"/>
      <c r="W228" s="116"/>
      <c r="X228" s="116"/>
      <c r="Y228" s="116"/>
      <c r="Z228" s="116"/>
      <c r="AA228" s="148"/>
      <c r="AB228" s="69"/>
      <c r="AC228" s="70"/>
      <c r="AD228" s="69"/>
      <c r="AE228" s="69"/>
      <c r="AF228" s="70"/>
      <c r="AG228" s="69"/>
      <c r="AH228" s="71"/>
      <c r="AI228" s="70"/>
      <c r="AJ228" s="71"/>
      <c r="AK228" s="70"/>
      <c r="AL228" s="72"/>
      <c r="AM228" s="72"/>
      <c r="AN228" s="72"/>
      <c r="AO228" s="72"/>
      <c r="AP228" s="72"/>
      <c r="AQ228" s="72"/>
      <c r="AR228" s="72"/>
      <c r="AS228" s="72"/>
      <c r="AT228" s="72"/>
      <c r="AU228" s="72"/>
      <c r="AV228" s="72"/>
      <c r="AW228" s="72"/>
      <c r="AX228" s="72"/>
      <c r="AY228" s="72"/>
      <c r="AZ228" s="72"/>
      <c r="BA228" s="72"/>
      <c r="BB228" s="72"/>
      <c r="BC228" s="68"/>
      <c r="BD228" s="68"/>
      <c r="BE228" s="69"/>
      <c r="BF228" s="69"/>
      <c r="BG228" s="69"/>
      <c r="BH228" s="69"/>
      <c r="BI228" s="69"/>
      <c r="BJ228" s="67"/>
    </row>
    <row r="229" spans="1:62" s="44" customFormat="1" ht="24" customHeight="1">
      <c r="A229" s="67" t="s">
        <v>538</v>
      </c>
      <c r="B229" s="67"/>
      <c r="C229" s="67"/>
      <c r="D229" s="67"/>
      <c r="E229" s="67"/>
      <c r="F229" s="67"/>
      <c r="G229" s="179"/>
      <c r="H229" s="68"/>
      <c r="I229" s="68"/>
      <c r="J229" s="107"/>
      <c r="K229" s="68"/>
      <c r="L229" s="136"/>
      <c r="M229" s="126"/>
      <c r="N229" s="116"/>
      <c r="O229" s="116"/>
      <c r="P229" s="116"/>
      <c r="Q229" s="116"/>
      <c r="R229" s="116"/>
      <c r="S229" s="116"/>
      <c r="T229" s="116"/>
      <c r="U229" s="116"/>
      <c r="V229" s="116"/>
      <c r="W229" s="116"/>
      <c r="X229" s="116"/>
      <c r="Y229" s="116"/>
      <c r="Z229" s="116"/>
      <c r="AA229" s="148"/>
      <c r="AB229" s="69"/>
      <c r="AC229" s="70"/>
      <c r="AD229" s="69"/>
      <c r="AE229" s="69"/>
      <c r="AF229" s="70"/>
      <c r="AG229" s="69"/>
      <c r="AH229" s="71"/>
      <c r="AI229" s="70"/>
      <c r="AJ229" s="71"/>
      <c r="AK229" s="70"/>
      <c r="AL229" s="72"/>
      <c r="AM229" s="72"/>
      <c r="AN229" s="72"/>
      <c r="AO229" s="72"/>
      <c r="AP229" s="72"/>
      <c r="AQ229" s="72"/>
      <c r="AR229" s="72"/>
      <c r="AS229" s="72"/>
      <c r="AT229" s="72"/>
      <c r="AU229" s="72"/>
      <c r="AV229" s="72"/>
      <c r="AW229" s="72"/>
      <c r="AX229" s="72"/>
      <c r="AY229" s="72"/>
      <c r="AZ229" s="72"/>
      <c r="BA229" s="72"/>
      <c r="BB229" s="72"/>
      <c r="BC229" s="68"/>
      <c r="BD229" s="68"/>
      <c r="BE229" s="69"/>
      <c r="BF229" s="69"/>
      <c r="BG229" s="69"/>
      <c r="BH229" s="69"/>
      <c r="BI229" s="69"/>
      <c r="BJ229" s="67"/>
    </row>
    <row r="230" spans="1:62">
      <c r="A230" s="111" t="s">
        <v>539</v>
      </c>
    </row>
    <row r="231" spans="1:62" s="167" customFormat="1" ht="24" customHeight="1">
      <c r="A231" s="157" t="s">
        <v>540</v>
      </c>
      <c r="B231" s="157"/>
      <c r="C231" s="157"/>
      <c r="D231" s="157"/>
      <c r="E231" s="157"/>
      <c r="F231" s="157"/>
      <c r="G231" s="182"/>
      <c r="H231" s="158"/>
      <c r="I231" s="158"/>
      <c r="J231" s="158"/>
      <c r="K231" s="158"/>
      <c r="L231" s="159"/>
      <c r="M231" s="160"/>
      <c r="N231" s="161"/>
      <c r="O231" s="161"/>
      <c r="P231" s="161"/>
      <c r="Q231" s="161"/>
      <c r="R231" s="161"/>
      <c r="S231" s="161"/>
      <c r="T231" s="161"/>
      <c r="U231" s="161"/>
      <c r="V231" s="161"/>
      <c r="W231" s="161"/>
      <c r="X231" s="161"/>
      <c r="Y231" s="161"/>
      <c r="Z231" s="161"/>
      <c r="AA231" s="162"/>
      <c r="AB231" s="163"/>
      <c r="AC231" s="164"/>
      <c r="AD231" s="163"/>
      <c r="AE231" s="163"/>
      <c r="AF231" s="164"/>
      <c r="AG231" s="163"/>
      <c r="AH231" s="165"/>
      <c r="AI231" s="164"/>
      <c r="AJ231" s="165"/>
      <c r="AK231" s="164"/>
      <c r="AL231" s="166"/>
      <c r="AM231" s="166"/>
      <c r="AN231" s="166"/>
      <c r="AO231" s="166"/>
      <c r="AP231" s="166"/>
      <c r="AQ231" s="166"/>
      <c r="AR231" s="166"/>
      <c r="AS231" s="166"/>
      <c r="AT231" s="166"/>
      <c r="AU231" s="166"/>
      <c r="AV231" s="166"/>
      <c r="AW231" s="166"/>
      <c r="AX231" s="166"/>
      <c r="AY231" s="166"/>
      <c r="AZ231" s="166"/>
      <c r="BA231" s="166"/>
      <c r="BB231" s="166"/>
      <c r="BC231" s="158"/>
      <c r="BD231" s="158"/>
      <c r="BE231" s="163"/>
      <c r="BF231" s="163"/>
      <c r="BG231" s="163"/>
      <c r="BH231" s="163"/>
      <c r="BI231" s="163"/>
      <c r="BJ231" s="157"/>
    </row>
    <row r="232" spans="1:62" s="44" customFormat="1" ht="24" customHeight="1">
      <c r="A232" s="586" t="s">
        <v>552</v>
      </c>
      <c r="B232" s="586"/>
      <c r="C232" s="586"/>
      <c r="D232" s="586"/>
      <c r="E232" s="586"/>
      <c r="F232" s="586"/>
      <c r="G232" s="586"/>
      <c r="H232" s="586"/>
      <c r="I232" s="586"/>
      <c r="J232" s="586"/>
      <c r="K232" s="586"/>
      <c r="L232" s="586"/>
      <c r="M232" s="586"/>
      <c r="N232" s="586"/>
      <c r="O232" s="586"/>
      <c r="P232" s="586"/>
      <c r="Q232" s="586"/>
      <c r="R232" s="586"/>
      <c r="S232" s="586"/>
      <c r="T232" s="586"/>
      <c r="U232" s="586"/>
      <c r="V232" s="586"/>
      <c r="W232" s="586"/>
      <c r="X232" s="586"/>
      <c r="Y232" s="586"/>
      <c r="Z232" s="586"/>
      <c r="AA232" s="586"/>
      <c r="AB232" s="586"/>
      <c r="AC232" s="586"/>
      <c r="AD232" s="586"/>
      <c r="AE232" s="586"/>
      <c r="AF232" s="586"/>
      <c r="AG232" s="586"/>
      <c r="AH232" s="586"/>
      <c r="AI232" s="586"/>
      <c r="AJ232" s="586"/>
      <c r="AK232" s="586"/>
      <c r="AL232" s="586"/>
      <c r="AM232" s="586"/>
      <c r="AN232" s="586"/>
      <c r="AO232" s="586"/>
      <c r="AP232" s="586"/>
      <c r="AQ232" s="586"/>
      <c r="AR232" s="586"/>
      <c r="AS232" s="586"/>
      <c r="AT232" s="586"/>
      <c r="AU232" s="586"/>
      <c r="AV232" s="586"/>
      <c r="AW232" s="586"/>
      <c r="AX232" s="586"/>
      <c r="AY232" s="586"/>
      <c r="AZ232" s="586"/>
      <c r="BA232" s="586"/>
      <c r="BB232" s="586"/>
      <c r="BC232" s="586"/>
      <c r="BD232" s="586"/>
      <c r="BE232" s="586"/>
      <c r="BF232" s="586"/>
      <c r="BG232" s="586"/>
      <c r="BH232" s="586"/>
      <c r="BI232" s="586"/>
      <c r="BJ232" s="586"/>
    </row>
    <row r="233" spans="1:62" s="90" customFormat="1" ht="24" customHeight="1">
      <c r="A233" s="427" t="s">
        <v>553</v>
      </c>
      <c r="B233" s="80"/>
      <c r="C233" s="80"/>
      <c r="D233" s="80"/>
      <c r="E233" s="80"/>
      <c r="F233" s="80"/>
      <c r="G233" s="183"/>
      <c r="H233" s="81"/>
      <c r="I233" s="81"/>
      <c r="J233" s="109"/>
      <c r="K233" s="82"/>
      <c r="L233" s="138"/>
      <c r="M233" s="128"/>
      <c r="N233" s="118"/>
      <c r="O233" s="118"/>
      <c r="P233" s="118"/>
      <c r="Q233" s="118"/>
      <c r="R233" s="118"/>
      <c r="S233" s="118"/>
      <c r="T233" s="118"/>
      <c r="U233" s="118"/>
      <c r="V233" s="118"/>
      <c r="W233" s="118"/>
      <c r="X233" s="118"/>
      <c r="Y233" s="118"/>
      <c r="Z233" s="118"/>
      <c r="AA233" s="150"/>
      <c r="AB233" s="83"/>
      <c r="AC233" s="84"/>
      <c r="AD233" s="85"/>
      <c r="AE233" s="85"/>
      <c r="AF233" s="86"/>
      <c r="AG233" s="85"/>
      <c r="AH233" s="87"/>
      <c r="AI233" s="23"/>
      <c r="AJ233" s="87"/>
      <c r="AK233" s="23"/>
      <c r="AL233" s="88"/>
      <c r="AM233" s="88"/>
      <c r="AN233" s="88"/>
      <c r="AO233" s="88"/>
      <c r="AP233" s="88"/>
      <c r="AQ233" s="88"/>
      <c r="AR233" s="88"/>
      <c r="AS233" s="88"/>
      <c r="AT233" s="88"/>
      <c r="AU233" s="88"/>
      <c r="AV233" s="88"/>
      <c r="AW233" s="88"/>
      <c r="AX233" s="88"/>
      <c r="AY233" s="88"/>
      <c r="AZ233" s="88"/>
      <c r="BA233" s="88"/>
      <c r="BB233" s="88"/>
      <c r="BC233" s="88"/>
      <c r="BD233" s="88"/>
      <c r="BE233" s="89"/>
      <c r="BF233" s="89"/>
      <c r="BG233" s="89"/>
      <c r="BH233" s="89"/>
      <c r="BI233" s="89"/>
    </row>
    <row r="234" spans="1:62" ht="24" customHeight="1">
      <c r="A234" s="74" t="s">
        <v>554</v>
      </c>
      <c r="B234" s="74"/>
      <c r="C234" s="74"/>
      <c r="D234" s="74"/>
      <c r="E234" s="74"/>
      <c r="F234" s="74"/>
      <c r="G234" s="180"/>
      <c r="H234" s="75"/>
      <c r="I234" s="75"/>
      <c r="J234" s="108"/>
      <c r="K234" s="75"/>
      <c r="L234" s="137"/>
      <c r="M234" s="127"/>
      <c r="N234" s="117"/>
      <c r="O234" s="117"/>
      <c r="P234" s="117"/>
      <c r="Q234" s="117"/>
      <c r="R234" s="117"/>
      <c r="S234" s="117"/>
      <c r="T234" s="117"/>
      <c r="U234" s="117"/>
      <c r="V234" s="117"/>
      <c r="W234" s="117"/>
      <c r="X234" s="117"/>
      <c r="Y234" s="117"/>
      <c r="Z234" s="117"/>
      <c r="AA234" s="149"/>
      <c r="AB234" s="76"/>
      <c r="AC234" s="77"/>
      <c r="AD234" s="76"/>
      <c r="AE234" s="76"/>
      <c r="AF234" s="77"/>
      <c r="AG234" s="76"/>
      <c r="AH234" s="78"/>
      <c r="AI234" s="77"/>
      <c r="AJ234" s="78"/>
      <c r="AK234" s="77"/>
      <c r="AL234" s="79"/>
      <c r="AM234" s="79"/>
      <c r="AN234" s="79"/>
      <c r="AO234" s="79"/>
      <c r="AP234" s="79"/>
      <c r="AQ234" s="79"/>
      <c r="AR234" s="79"/>
      <c r="AS234" s="79"/>
      <c r="AT234" s="79"/>
      <c r="AU234" s="79"/>
      <c r="AV234" s="79"/>
      <c r="AW234" s="79"/>
      <c r="AX234" s="79"/>
      <c r="AY234" s="79"/>
      <c r="AZ234" s="79"/>
      <c r="BA234" s="79"/>
      <c r="BB234" s="79"/>
      <c r="BC234" s="75"/>
      <c r="BD234" s="75"/>
      <c r="BE234" s="76"/>
      <c r="BF234" s="76"/>
      <c r="BG234" s="76"/>
      <c r="BH234" s="76"/>
      <c r="BI234" s="76"/>
      <c r="BJ234" s="74"/>
    </row>
    <row r="235" spans="1:62">
      <c r="A235" s="111" t="s">
        <v>555</v>
      </c>
    </row>
    <row r="250" spans="14:14">
      <c r="N250" s="119">
        <f ca="1">SUMIF(C7:C206,"营销管理部",N7:N22)</f>
        <v>0</v>
      </c>
    </row>
    <row r="272" spans="14:14">
      <c r="N272" s="119">
        <v>41334</v>
      </c>
    </row>
    <row r="273" spans="14:25">
      <c r="N273" s="119">
        <v>41275</v>
      </c>
      <c r="O273" s="119">
        <v>41306</v>
      </c>
      <c r="P273" s="119">
        <v>41334</v>
      </c>
      <c r="Q273" s="119">
        <v>41365</v>
      </c>
      <c r="R273" s="119">
        <v>41395</v>
      </c>
      <c r="S273" s="119">
        <v>41426</v>
      </c>
      <c r="T273" s="119">
        <v>41456</v>
      </c>
      <c r="U273" s="119">
        <v>41487</v>
      </c>
      <c r="V273" s="119">
        <v>41518</v>
      </c>
      <c r="W273" s="119">
        <v>41548</v>
      </c>
      <c r="X273" s="119">
        <v>41579</v>
      </c>
      <c r="Y273" s="119">
        <v>41609</v>
      </c>
    </row>
  </sheetData>
  <autoFilter ref="A6:BJ235" xr:uid="{00000000-0009-0000-0000-000002000000}"/>
  <dataConsolidate topLabels="1">
    <dataRefs count="1">
      <dataRef name="$I$7:$I$15,$J$7:$J$16,$N$7:$N$17"/>
    </dataRefs>
  </dataConsolidate>
  <mergeCells count="36">
    <mergeCell ref="AL5:BC5"/>
    <mergeCell ref="A2:BJ2"/>
    <mergeCell ref="AH3:AJ3"/>
    <mergeCell ref="A5:A6"/>
    <mergeCell ref="B5:B6"/>
    <mergeCell ref="C5:C6"/>
    <mergeCell ref="D5:D6"/>
    <mergeCell ref="E5:E6"/>
    <mergeCell ref="F5:F6"/>
    <mergeCell ref="G5:G6"/>
    <mergeCell ref="H5:Z5"/>
    <mergeCell ref="BD5:BD6"/>
    <mergeCell ref="BE5:BH5"/>
    <mergeCell ref="BJ5:BJ6"/>
    <mergeCell ref="B207:B215"/>
    <mergeCell ref="A216:G216"/>
    <mergeCell ref="AJ5:AK5"/>
    <mergeCell ref="AE217:AG217"/>
    <mergeCell ref="AH217:AI217"/>
    <mergeCell ref="AA5:AA6"/>
    <mergeCell ref="AB5:AD5"/>
    <mergeCell ref="AE5:AG5"/>
    <mergeCell ref="AH5:AI5"/>
    <mergeCell ref="A232:BJ232"/>
    <mergeCell ref="AJ217:AK217"/>
    <mergeCell ref="AS217:BC217"/>
    <mergeCell ref="A218:G218"/>
    <mergeCell ref="H218:AA218"/>
    <mergeCell ref="AB218:AD218"/>
    <mergeCell ref="AE218:AG218"/>
    <mergeCell ref="AH218:AI218"/>
    <mergeCell ref="AJ218:AK218"/>
    <mergeCell ref="AS218:BC218"/>
    <mergeCell ref="A217:G217"/>
    <mergeCell ref="H217:AA217"/>
    <mergeCell ref="AB217:AD217"/>
  </mergeCells>
  <phoneticPr fontId="3" type="noConversion"/>
  <dataValidations count="3">
    <dataValidation type="list" allowBlank="1" showInputMessage="1" showErrorMessage="1" sqref="BI7:BI218 D7:D215" xr:uid="{00000000-0002-0000-0200-000000000000}">
      <formula1>"是,否"</formula1>
    </dataValidation>
    <dataValidation type="list" allowBlank="1" showInputMessage="1" showErrorMessage="1" prompt="为统计需要，请在下拉中选择相应部门" sqref="C7:C206" xr:uid="{00000000-0002-0000-0200-000001000000}">
      <formula1>部门</formula1>
    </dataValidation>
    <dataValidation type="list" allowBlank="1" showInputMessage="1" showErrorMessage="1" sqref="F7:F166" xr:uid="{00000000-0002-0000-0200-000002000000}">
      <formula1>"总监,经理,员工"</formula1>
    </dataValidation>
  </dataValidations>
  <pageMargins left="0.35433070866141736" right="0.35433070866141736" top="0.39370078740157483" bottom="0.48" header="0.31496062992125984" footer="0.31496062992125984"/>
  <pageSetup paperSize="9" scale="25" fitToHeight="2" orientation="landscape" r:id="rId1"/>
  <rowBreaks count="1" manualBreakCount="1">
    <brk id="220" max="3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Q205"/>
  <sheetViews>
    <sheetView workbookViewId="0">
      <pane xSplit="4" ySplit="4" topLeftCell="E5" activePane="bottomRight" state="frozen"/>
      <selection pane="topRight" activeCell="E1" sqref="E1"/>
      <selection pane="bottomLeft" activeCell="A5" sqref="A5"/>
      <selection pane="bottomRight" activeCell="H3" sqref="H3"/>
    </sheetView>
  </sheetViews>
  <sheetFormatPr defaultRowHeight="15"/>
  <cols>
    <col min="1" max="1" width="4.58203125" style="510" customWidth="1"/>
    <col min="2" max="2" width="8.5" style="510" bestFit="1" customWidth="1"/>
    <col min="3" max="3" width="8.08203125" style="510" customWidth="1"/>
    <col min="4" max="4" width="12.83203125" bestFit="1" customWidth="1"/>
    <col min="5" max="5" width="10.75" customWidth="1"/>
    <col min="6" max="7" width="10.25" bestFit="1" customWidth="1"/>
    <col min="8" max="10" width="10.33203125" customWidth="1"/>
    <col min="11" max="11" width="10.33203125" style="510" customWidth="1"/>
    <col min="12" max="12" width="10.33203125" customWidth="1"/>
    <col min="13" max="13" width="12.58203125" customWidth="1"/>
    <col min="14" max="14" width="11.25" bestFit="1" customWidth="1"/>
    <col min="15" max="15" width="10.25" bestFit="1" customWidth="1"/>
    <col min="16" max="16" width="11.25" bestFit="1" customWidth="1"/>
    <col min="17" max="17" width="9" style="507"/>
    <col min="258" max="258" width="4.58203125" customWidth="1"/>
    <col min="259" max="259" width="6.5" customWidth="1"/>
    <col min="261" max="261" width="7.25" customWidth="1"/>
    <col min="262" max="262" width="6.58203125" customWidth="1"/>
    <col min="263" max="263" width="7.33203125" customWidth="1"/>
    <col min="264" max="266" width="8.75" customWidth="1"/>
    <col min="268" max="268" width="9.5" customWidth="1"/>
    <col min="514" max="514" width="4.58203125" customWidth="1"/>
    <col min="515" max="515" width="6.5" customWidth="1"/>
    <col min="517" max="517" width="7.25" customWidth="1"/>
    <col min="518" max="518" width="6.58203125" customWidth="1"/>
    <col min="519" max="519" width="7.33203125" customWidth="1"/>
    <col min="520" max="522" width="8.75" customWidth="1"/>
    <col min="524" max="524" width="9.5" customWidth="1"/>
    <col min="770" max="770" width="4.58203125" customWidth="1"/>
    <col min="771" max="771" width="6.5" customWidth="1"/>
    <col min="773" max="773" width="7.25" customWidth="1"/>
    <col min="774" max="774" width="6.58203125" customWidth="1"/>
    <col min="775" max="775" width="7.33203125" customWidth="1"/>
    <col min="776" max="778" width="8.75" customWidth="1"/>
    <col min="780" max="780" width="9.5" customWidth="1"/>
    <col min="1026" max="1026" width="4.58203125" customWidth="1"/>
    <col min="1027" max="1027" width="6.5" customWidth="1"/>
    <col min="1029" max="1029" width="7.25" customWidth="1"/>
    <col min="1030" max="1030" width="6.58203125" customWidth="1"/>
    <col min="1031" max="1031" width="7.33203125" customWidth="1"/>
    <col min="1032" max="1034" width="8.75" customWidth="1"/>
    <col min="1036" max="1036" width="9.5" customWidth="1"/>
    <col min="1282" max="1282" width="4.58203125" customWidth="1"/>
    <col min="1283" max="1283" width="6.5" customWidth="1"/>
    <col min="1285" max="1285" width="7.25" customWidth="1"/>
    <col min="1286" max="1286" width="6.58203125" customWidth="1"/>
    <col min="1287" max="1287" width="7.33203125" customWidth="1"/>
    <col min="1288" max="1290" width="8.75" customWidth="1"/>
    <col min="1292" max="1292" width="9.5" customWidth="1"/>
    <col min="1538" max="1538" width="4.58203125" customWidth="1"/>
    <col min="1539" max="1539" width="6.5" customWidth="1"/>
    <col min="1541" max="1541" width="7.25" customWidth="1"/>
    <col min="1542" max="1542" width="6.58203125" customWidth="1"/>
    <col min="1543" max="1543" width="7.33203125" customWidth="1"/>
    <col min="1544" max="1546" width="8.75" customWidth="1"/>
    <col min="1548" max="1548" width="9.5" customWidth="1"/>
    <col min="1794" max="1794" width="4.58203125" customWidth="1"/>
    <col min="1795" max="1795" width="6.5" customWidth="1"/>
    <col min="1797" max="1797" width="7.25" customWidth="1"/>
    <col min="1798" max="1798" width="6.58203125" customWidth="1"/>
    <col min="1799" max="1799" width="7.33203125" customWidth="1"/>
    <col min="1800" max="1802" width="8.75" customWidth="1"/>
    <col min="1804" max="1804" width="9.5" customWidth="1"/>
    <col min="2050" max="2050" width="4.58203125" customWidth="1"/>
    <col min="2051" max="2051" width="6.5" customWidth="1"/>
    <col min="2053" max="2053" width="7.25" customWidth="1"/>
    <col min="2054" max="2054" width="6.58203125" customWidth="1"/>
    <col min="2055" max="2055" width="7.33203125" customWidth="1"/>
    <col min="2056" max="2058" width="8.75" customWidth="1"/>
    <col min="2060" max="2060" width="9.5" customWidth="1"/>
    <col min="2306" max="2306" width="4.58203125" customWidth="1"/>
    <col min="2307" max="2307" width="6.5" customWidth="1"/>
    <col min="2309" max="2309" width="7.25" customWidth="1"/>
    <col min="2310" max="2310" width="6.58203125" customWidth="1"/>
    <col min="2311" max="2311" width="7.33203125" customWidth="1"/>
    <col min="2312" max="2314" width="8.75" customWidth="1"/>
    <col min="2316" max="2316" width="9.5" customWidth="1"/>
    <col min="2562" max="2562" width="4.58203125" customWidth="1"/>
    <col min="2563" max="2563" width="6.5" customWidth="1"/>
    <col min="2565" max="2565" width="7.25" customWidth="1"/>
    <col min="2566" max="2566" width="6.58203125" customWidth="1"/>
    <col min="2567" max="2567" width="7.33203125" customWidth="1"/>
    <col min="2568" max="2570" width="8.75" customWidth="1"/>
    <col min="2572" max="2572" width="9.5" customWidth="1"/>
    <col min="2818" max="2818" width="4.58203125" customWidth="1"/>
    <col min="2819" max="2819" width="6.5" customWidth="1"/>
    <col min="2821" max="2821" width="7.25" customWidth="1"/>
    <col min="2822" max="2822" width="6.58203125" customWidth="1"/>
    <col min="2823" max="2823" width="7.33203125" customWidth="1"/>
    <col min="2824" max="2826" width="8.75" customWidth="1"/>
    <col min="2828" max="2828" width="9.5" customWidth="1"/>
    <col min="3074" max="3074" width="4.58203125" customWidth="1"/>
    <col min="3075" max="3075" width="6.5" customWidth="1"/>
    <col min="3077" max="3077" width="7.25" customWidth="1"/>
    <col min="3078" max="3078" width="6.58203125" customWidth="1"/>
    <col min="3079" max="3079" width="7.33203125" customWidth="1"/>
    <col min="3080" max="3082" width="8.75" customWidth="1"/>
    <col min="3084" max="3084" width="9.5" customWidth="1"/>
    <col min="3330" max="3330" width="4.58203125" customWidth="1"/>
    <col min="3331" max="3331" width="6.5" customWidth="1"/>
    <col min="3333" max="3333" width="7.25" customWidth="1"/>
    <col min="3334" max="3334" width="6.58203125" customWidth="1"/>
    <col min="3335" max="3335" width="7.33203125" customWidth="1"/>
    <col min="3336" max="3338" width="8.75" customWidth="1"/>
    <col min="3340" max="3340" width="9.5" customWidth="1"/>
    <col min="3586" max="3586" width="4.58203125" customWidth="1"/>
    <col min="3587" max="3587" width="6.5" customWidth="1"/>
    <col min="3589" max="3589" width="7.25" customWidth="1"/>
    <col min="3590" max="3590" width="6.58203125" customWidth="1"/>
    <col min="3591" max="3591" width="7.33203125" customWidth="1"/>
    <col min="3592" max="3594" width="8.75" customWidth="1"/>
    <col min="3596" max="3596" width="9.5" customWidth="1"/>
    <col min="3842" max="3842" width="4.58203125" customWidth="1"/>
    <col min="3843" max="3843" width="6.5" customWidth="1"/>
    <col min="3845" max="3845" width="7.25" customWidth="1"/>
    <col min="3846" max="3846" width="6.58203125" customWidth="1"/>
    <col min="3847" max="3847" width="7.33203125" customWidth="1"/>
    <col min="3848" max="3850" width="8.75" customWidth="1"/>
    <col min="3852" max="3852" width="9.5" customWidth="1"/>
    <col min="4098" max="4098" width="4.58203125" customWidth="1"/>
    <col min="4099" max="4099" width="6.5" customWidth="1"/>
    <col min="4101" max="4101" width="7.25" customWidth="1"/>
    <col min="4102" max="4102" width="6.58203125" customWidth="1"/>
    <col min="4103" max="4103" width="7.33203125" customWidth="1"/>
    <col min="4104" max="4106" width="8.75" customWidth="1"/>
    <col min="4108" max="4108" width="9.5" customWidth="1"/>
    <col min="4354" max="4354" width="4.58203125" customWidth="1"/>
    <col min="4355" max="4355" width="6.5" customWidth="1"/>
    <col min="4357" max="4357" width="7.25" customWidth="1"/>
    <col min="4358" max="4358" width="6.58203125" customWidth="1"/>
    <col min="4359" max="4359" width="7.33203125" customWidth="1"/>
    <col min="4360" max="4362" width="8.75" customWidth="1"/>
    <col min="4364" max="4364" width="9.5" customWidth="1"/>
    <col min="4610" max="4610" width="4.58203125" customWidth="1"/>
    <col min="4611" max="4611" width="6.5" customWidth="1"/>
    <col min="4613" max="4613" width="7.25" customWidth="1"/>
    <col min="4614" max="4614" width="6.58203125" customWidth="1"/>
    <col min="4615" max="4615" width="7.33203125" customWidth="1"/>
    <col min="4616" max="4618" width="8.75" customWidth="1"/>
    <col min="4620" max="4620" width="9.5" customWidth="1"/>
    <col min="4866" max="4866" width="4.58203125" customWidth="1"/>
    <col min="4867" max="4867" width="6.5" customWidth="1"/>
    <col min="4869" max="4869" width="7.25" customWidth="1"/>
    <col min="4870" max="4870" width="6.58203125" customWidth="1"/>
    <col min="4871" max="4871" width="7.33203125" customWidth="1"/>
    <col min="4872" max="4874" width="8.75" customWidth="1"/>
    <col min="4876" max="4876" width="9.5" customWidth="1"/>
    <col min="5122" max="5122" width="4.58203125" customWidth="1"/>
    <col min="5123" max="5123" width="6.5" customWidth="1"/>
    <col min="5125" max="5125" width="7.25" customWidth="1"/>
    <col min="5126" max="5126" width="6.58203125" customWidth="1"/>
    <col min="5127" max="5127" width="7.33203125" customWidth="1"/>
    <col min="5128" max="5130" width="8.75" customWidth="1"/>
    <col min="5132" max="5132" width="9.5" customWidth="1"/>
    <col min="5378" max="5378" width="4.58203125" customWidth="1"/>
    <col min="5379" max="5379" width="6.5" customWidth="1"/>
    <col min="5381" max="5381" width="7.25" customWidth="1"/>
    <col min="5382" max="5382" width="6.58203125" customWidth="1"/>
    <col min="5383" max="5383" width="7.33203125" customWidth="1"/>
    <col min="5384" max="5386" width="8.75" customWidth="1"/>
    <col min="5388" max="5388" width="9.5" customWidth="1"/>
    <col min="5634" max="5634" width="4.58203125" customWidth="1"/>
    <col min="5635" max="5635" width="6.5" customWidth="1"/>
    <col min="5637" max="5637" width="7.25" customWidth="1"/>
    <col min="5638" max="5638" width="6.58203125" customWidth="1"/>
    <col min="5639" max="5639" width="7.33203125" customWidth="1"/>
    <col min="5640" max="5642" width="8.75" customWidth="1"/>
    <col min="5644" max="5644" width="9.5" customWidth="1"/>
    <col min="5890" max="5890" width="4.58203125" customWidth="1"/>
    <col min="5891" max="5891" width="6.5" customWidth="1"/>
    <col min="5893" max="5893" width="7.25" customWidth="1"/>
    <col min="5894" max="5894" width="6.58203125" customWidth="1"/>
    <col min="5895" max="5895" width="7.33203125" customWidth="1"/>
    <col min="5896" max="5898" width="8.75" customWidth="1"/>
    <col min="5900" max="5900" width="9.5" customWidth="1"/>
    <col min="6146" max="6146" width="4.58203125" customWidth="1"/>
    <col min="6147" max="6147" width="6.5" customWidth="1"/>
    <col min="6149" max="6149" width="7.25" customWidth="1"/>
    <col min="6150" max="6150" width="6.58203125" customWidth="1"/>
    <col min="6151" max="6151" width="7.33203125" customWidth="1"/>
    <col min="6152" max="6154" width="8.75" customWidth="1"/>
    <col min="6156" max="6156" width="9.5" customWidth="1"/>
    <col min="6402" max="6402" width="4.58203125" customWidth="1"/>
    <col min="6403" max="6403" width="6.5" customWidth="1"/>
    <col min="6405" max="6405" width="7.25" customWidth="1"/>
    <col min="6406" max="6406" width="6.58203125" customWidth="1"/>
    <col min="6407" max="6407" width="7.33203125" customWidth="1"/>
    <col min="6408" max="6410" width="8.75" customWidth="1"/>
    <col min="6412" max="6412" width="9.5" customWidth="1"/>
    <col min="6658" max="6658" width="4.58203125" customWidth="1"/>
    <col min="6659" max="6659" width="6.5" customWidth="1"/>
    <col min="6661" max="6661" width="7.25" customWidth="1"/>
    <col min="6662" max="6662" width="6.58203125" customWidth="1"/>
    <col min="6663" max="6663" width="7.33203125" customWidth="1"/>
    <col min="6664" max="6666" width="8.75" customWidth="1"/>
    <col min="6668" max="6668" width="9.5" customWidth="1"/>
    <col min="6914" max="6914" width="4.58203125" customWidth="1"/>
    <col min="6915" max="6915" width="6.5" customWidth="1"/>
    <col min="6917" max="6917" width="7.25" customWidth="1"/>
    <col min="6918" max="6918" width="6.58203125" customWidth="1"/>
    <col min="6919" max="6919" width="7.33203125" customWidth="1"/>
    <col min="6920" max="6922" width="8.75" customWidth="1"/>
    <col min="6924" max="6924" width="9.5" customWidth="1"/>
    <col min="7170" max="7170" width="4.58203125" customWidth="1"/>
    <col min="7171" max="7171" width="6.5" customWidth="1"/>
    <col min="7173" max="7173" width="7.25" customWidth="1"/>
    <col min="7174" max="7174" width="6.58203125" customWidth="1"/>
    <col min="7175" max="7175" width="7.33203125" customWidth="1"/>
    <col min="7176" max="7178" width="8.75" customWidth="1"/>
    <col min="7180" max="7180" width="9.5" customWidth="1"/>
    <col min="7426" max="7426" width="4.58203125" customWidth="1"/>
    <col min="7427" max="7427" width="6.5" customWidth="1"/>
    <col min="7429" max="7429" width="7.25" customWidth="1"/>
    <col min="7430" max="7430" width="6.58203125" customWidth="1"/>
    <col min="7431" max="7431" width="7.33203125" customWidth="1"/>
    <col min="7432" max="7434" width="8.75" customWidth="1"/>
    <col min="7436" max="7436" width="9.5" customWidth="1"/>
    <col min="7682" max="7682" width="4.58203125" customWidth="1"/>
    <col min="7683" max="7683" width="6.5" customWidth="1"/>
    <col min="7685" max="7685" width="7.25" customWidth="1"/>
    <col min="7686" max="7686" width="6.58203125" customWidth="1"/>
    <col min="7687" max="7687" width="7.33203125" customWidth="1"/>
    <col min="7688" max="7690" width="8.75" customWidth="1"/>
    <col min="7692" max="7692" width="9.5" customWidth="1"/>
    <col min="7938" max="7938" width="4.58203125" customWidth="1"/>
    <col min="7939" max="7939" width="6.5" customWidth="1"/>
    <col min="7941" max="7941" width="7.25" customWidth="1"/>
    <col min="7942" max="7942" width="6.58203125" customWidth="1"/>
    <col min="7943" max="7943" width="7.33203125" customWidth="1"/>
    <col min="7944" max="7946" width="8.75" customWidth="1"/>
    <col min="7948" max="7948" width="9.5" customWidth="1"/>
    <col min="8194" max="8194" width="4.58203125" customWidth="1"/>
    <col min="8195" max="8195" width="6.5" customWidth="1"/>
    <col min="8197" max="8197" width="7.25" customWidth="1"/>
    <col min="8198" max="8198" width="6.58203125" customWidth="1"/>
    <col min="8199" max="8199" width="7.33203125" customWidth="1"/>
    <col min="8200" max="8202" width="8.75" customWidth="1"/>
    <col min="8204" max="8204" width="9.5" customWidth="1"/>
    <col min="8450" max="8450" width="4.58203125" customWidth="1"/>
    <col min="8451" max="8451" width="6.5" customWidth="1"/>
    <col min="8453" max="8453" width="7.25" customWidth="1"/>
    <col min="8454" max="8454" width="6.58203125" customWidth="1"/>
    <col min="8455" max="8455" width="7.33203125" customWidth="1"/>
    <col min="8456" max="8458" width="8.75" customWidth="1"/>
    <col min="8460" max="8460" width="9.5" customWidth="1"/>
    <col min="8706" max="8706" width="4.58203125" customWidth="1"/>
    <col min="8707" max="8707" width="6.5" customWidth="1"/>
    <col min="8709" max="8709" width="7.25" customWidth="1"/>
    <col min="8710" max="8710" width="6.58203125" customWidth="1"/>
    <col min="8711" max="8711" width="7.33203125" customWidth="1"/>
    <col min="8712" max="8714" width="8.75" customWidth="1"/>
    <col min="8716" max="8716" width="9.5" customWidth="1"/>
    <col min="8962" max="8962" width="4.58203125" customWidth="1"/>
    <col min="8963" max="8963" width="6.5" customWidth="1"/>
    <col min="8965" max="8965" width="7.25" customWidth="1"/>
    <col min="8966" max="8966" width="6.58203125" customWidth="1"/>
    <col min="8967" max="8967" width="7.33203125" customWidth="1"/>
    <col min="8968" max="8970" width="8.75" customWidth="1"/>
    <col min="8972" max="8972" width="9.5" customWidth="1"/>
    <col min="9218" max="9218" width="4.58203125" customWidth="1"/>
    <col min="9219" max="9219" width="6.5" customWidth="1"/>
    <col min="9221" max="9221" width="7.25" customWidth="1"/>
    <col min="9222" max="9222" width="6.58203125" customWidth="1"/>
    <col min="9223" max="9223" width="7.33203125" customWidth="1"/>
    <col min="9224" max="9226" width="8.75" customWidth="1"/>
    <col min="9228" max="9228" width="9.5" customWidth="1"/>
    <col min="9474" max="9474" width="4.58203125" customWidth="1"/>
    <col min="9475" max="9475" width="6.5" customWidth="1"/>
    <col min="9477" max="9477" width="7.25" customWidth="1"/>
    <col min="9478" max="9478" width="6.58203125" customWidth="1"/>
    <col min="9479" max="9479" width="7.33203125" customWidth="1"/>
    <col min="9480" max="9482" width="8.75" customWidth="1"/>
    <col min="9484" max="9484" width="9.5" customWidth="1"/>
    <col min="9730" max="9730" width="4.58203125" customWidth="1"/>
    <col min="9731" max="9731" width="6.5" customWidth="1"/>
    <col min="9733" max="9733" width="7.25" customWidth="1"/>
    <col min="9734" max="9734" width="6.58203125" customWidth="1"/>
    <col min="9735" max="9735" width="7.33203125" customWidth="1"/>
    <col min="9736" max="9738" width="8.75" customWidth="1"/>
    <col min="9740" max="9740" width="9.5" customWidth="1"/>
    <col min="9986" max="9986" width="4.58203125" customWidth="1"/>
    <col min="9987" max="9987" width="6.5" customWidth="1"/>
    <col min="9989" max="9989" width="7.25" customWidth="1"/>
    <col min="9990" max="9990" width="6.58203125" customWidth="1"/>
    <col min="9991" max="9991" width="7.33203125" customWidth="1"/>
    <col min="9992" max="9994" width="8.75" customWidth="1"/>
    <col min="9996" max="9996" width="9.5" customWidth="1"/>
    <col min="10242" max="10242" width="4.58203125" customWidth="1"/>
    <col min="10243" max="10243" width="6.5" customWidth="1"/>
    <col min="10245" max="10245" width="7.25" customWidth="1"/>
    <col min="10246" max="10246" width="6.58203125" customWidth="1"/>
    <col min="10247" max="10247" width="7.33203125" customWidth="1"/>
    <col min="10248" max="10250" width="8.75" customWidth="1"/>
    <col min="10252" max="10252" width="9.5" customWidth="1"/>
    <col min="10498" max="10498" width="4.58203125" customWidth="1"/>
    <col min="10499" max="10499" width="6.5" customWidth="1"/>
    <col min="10501" max="10501" width="7.25" customWidth="1"/>
    <col min="10502" max="10502" width="6.58203125" customWidth="1"/>
    <col min="10503" max="10503" width="7.33203125" customWidth="1"/>
    <col min="10504" max="10506" width="8.75" customWidth="1"/>
    <col min="10508" max="10508" width="9.5" customWidth="1"/>
    <col min="10754" max="10754" width="4.58203125" customWidth="1"/>
    <col min="10755" max="10755" width="6.5" customWidth="1"/>
    <col min="10757" max="10757" width="7.25" customWidth="1"/>
    <col min="10758" max="10758" width="6.58203125" customWidth="1"/>
    <col min="10759" max="10759" width="7.33203125" customWidth="1"/>
    <col min="10760" max="10762" width="8.75" customWidth="1"/>
    <col min="10764" max="10764" width="9.5" customWidth="1"/>
    <col min="11010" max="11010" width="4.58203125" customWidth="1"/>
    <col min="11011" max="11011" width="6.5" customWidth="1"/>
    <col min="11013" max="11013" width="7.25" customWidth="1"/>
    <col min="11014" max="11014" width="6.58203125" customWidth="1"/>
    <col min="11015" max="11015" width="7.33203125" customWidth="1"/>
    <col min="11016" max="11018" width="8.75" customWidth="1"/>
    <col min="11020" max="11020" width="9.5" customWidth="1"/>
    <col min="11266" max="11266" width="4.58203125" customWidth="1"/>
    <col min="11267" max="11267" width="6.5" customWidth="1"/>
    <col min="11269" max="11269" width="7.25" customWidth="1"/>
    <col min="11270" max="11270" width="6.58203125" customWidth="1"/>
    <col min="11271" max="11271" width="7.33203125" customWidth="1"/>
    <col min="11272" max="11274" width="8.75" customWidth="1"/>
    <col min="11276" max="11276" width="9.5" customWidth="1"/>
    <col min="11522" max="11522" width="4.58203125" customWidth="1"/>
    <col min="11523" max="11523" width="6.5" customWidth="1"/>
    <col min="11525" max="11525" width="7.25" customWidth="1"/>
    <col min="11526" max="11526" width="6.58203125" customWidth="1"/>
    <col min="11527" max="11527" width="7.33203125" customWidth="1"/>
    <col min="11528" max="11530" width="8.75" customWidth="1"/>
    <col min="11532" max="11532" width="9.5" customWidth="1"/>
    <col min="11778" max="11778" width="4.58203125" customWidth="1"/>
    <col min="11779" max="11779" width="6.5" customWidth="1"/>
    <col min="11781" max="11781" width="7.25" customWidth="1"/>
    <col min="11782" max="11782" width="6.58203125" customWidth="1"/>
    <col min="11783" max="11783" width="7.33203125" customWidth="1"/>
    <col min="11784" max="11786" width="8.75" customWidth="1"/>
    <col min="11788" max="11788" width="9.5" customWidth="1"/>
    <col min="12034" max="12034" width="4.58203125" customWidth="1"/>
    <col min="12035" max="12035" width="6.5" customWidth="1"/>
    <col min="12037" max="12037" width="7.25" customWidth="1"/>
    <col min="12038" max="12038" width="6.58203125" customWidth="1"/>
    <col min="12039" max="12039" width="7.33203125" customWidth="1"/>
    <col min="12040" max="12042" width="8.75" customWidth="1"/>
    <col min="12044" max="12044" width="9.5" customWidth="1"/>
    <col min="12290" max="12290" width="4.58203125" customWidth="1"/>
    <col min="12291" max="12291" width="6.5" customWidth="1"/>
    <col min="12293" max="12293" width="7.25" customWidth="1"/>
    <col min="12294" max="12294" width="6.58203125" customWidth="1"/>
    <col min="12295" max="12295" width="7.33203125" customWidth="1"/>
    <col min="12296" max="12298" width="8.75" customWidth="1"/>
    <col min="12300" max="12300" width="9.5" customWidth="1"/>
    <col min="12546" max="12546" width="4.58203125" customWidth="1"/>
    <col min="12547" max="12547" width="6.5" customWidth="1"/>
    <col min="12549" max="12549" width="7.25" customWidth="1"/>
    <col min="12550" max="12550" width="6.58203125" customWidth="1"/>
    <col min="12551" max="12551" width="7.33203125" customWidth="1"/>
    <col min="12552" max="12554" width="8.75" customWidth="1"/>
    <col min="12556" max="12556" width="9.5" customWidth="1"/>
    <col min="12802" max="12802" width="4.58203125" customWidth="1"/>
    <col min="12803" max="12803" width="6.5" customWidth="1"/>
    <col min="12805" max="12805" width="7.25" customWidth="1"/>
    <col min="12806" max="12806" width="6.58203125" customWidth="1"/>
    <col min="12807" max="12807" width="7.33203125" customWidth="1"/>
    <col min="12808" max="12810" width="8.75" customWidth="1"/>
    <col min="12812" max="12812" width="9.5" customWidth="1"/>
    <col min="13058" max="13058" width="4.58203125" customWidth="1"/>
    <col min="13059" max="13059" width="6.5" customWidth="1"/>
    <col min="13061" max="13061" width="7.25" customWidth="1"/>
    <col min="13062" max="13062" width="6.58203125" customWidth="1"/>
    <col min="13063" max="13063" width="7.33203125" customWidth="1"/>
    <col min="13064" max="13066" width="8.75" customWidth="1"/>
    <col min="13068" max="13068" width="9.5" customWidth="1"/>
    <col min="13314" max="13314" width="4.58203125" customWidth="1"/>
    <col min="13315" max="13315" width="6.5" customWidth="1"/>
    <col min="13317" max="13317" width="7.25" customWidth="1"/>
    <col min="13318" max="13318" width="6.58203125" customWidth="1"/>
    <col min="13319" max="13319" width="7.33203125" customWidth="1"/>
    <col min="13320" max="13322" width="8.75" customWidth="1"/>
    <col min="13324" max="13324" width="9.5" customWidth="1"/>
    <col min="13570" max="13570" width="4.58203125" customWidth="1"/>
    <col min="13571" max="13571" width="6.5" customWidth="1"/>
    <col min="13573" max="13573" width="7.25" customWidth="1"/>
    <col min="13574" max="13574" width="6.58203125" customWidth="1"/>
    <col min="13575" max="13575" width="7.33203125" customWidth="1"/>
    <col min="13576" max="13578" width="8.75" customWidth="1"/>
    <col min="13580" max="13580" width="9.5" customWidth="1"/>
    <col min="13826" max="13826" width="4.58203125" customWidth="1"/>
    <col min="13827" max="13827" width="6.5" customWidth="1"/>
    <col min="13829" max="13829" width="7.25" customWidth="1"/>
    <col min="13830" max="13830" width="6.58203125" customWidth="1"/>
    <col min="13831" max="13831" width="7.33203125" customWidth="1"/>
    <col min="13832" max="13834" width="8.75" customWidth="1"/>
    <col min="13836" max="13836" width="9.5" customWidth="1"/>
    <col min="14082" max="14082" width="4.58203125" customWidth="1"/>
    <col min="14083" max="14083" width="6.5" customWidth="1"/>
    <col min="14085" max="14085" width="7.25" customWidth="1"/>
    <col min="14086" max="14086" width="6.58203125" customWidth="1"/>
    <col min="14087" max="14087" width="7.33203125" customWidth="1"/>
    <col min="14088" max="14090" width="8.75" customWidth="1"/>
    <col min="14092" max="14092" width="9.5" customWidth="1"/>
    <col min="14338" max="14338" width="4.58203125" customWidth="1"/>
    <col min="14339" max="14339" width="6.5" customWidth="1"/>
    <col min="14341" max="14341" width="7.25" customWidth="1"/>
    <col min="14342" max="14342" width="6.58203125" customWidth="1"/>
    <col min="14343" max="14343" width="7.33203125" customWidth="1"/>
    <col min="14344" max="14346" width="8.75" customWidth="1"/>
    <col min="14348" max="14348" width="9.5" customWidth="1"/>
    <col min="14594" max="14594" width="4.58203125" customWidth="1"/>
    <col min="14595" max="14595" width="6.5" customWidth="1"/>
    <col min="14597" max="14597" width="7.25" customWidth="1"/>
    <col min="14598" max="14598" width="6.58203125" customWidth="1"/>
    <col min="14599" max="14599" width="7.33203125" customWidth="1"/>
    <col min="14600" max="14602" width="8.75" customWidth="1"/>
    <col min="14604" max="14604" width="9.5" customWidth="1"/>
    <col min="14850" max="14850" width="4.58203125" customWidth="1"/>
    <col min="14851" max="14851" width="6.5" customWidth="1"/>
    <col min="14853" max="14853" width="7.25" customWidth="1"/>
    <col min="14854" max="14854" width="6.58203125" customWidth="1"/>
    <col min="14855" max="14855" width="7.33203125" customWidth="1"/>
    <col min="14856" max="14858" width="8.75" customWidth="1"/>
    <col min="14860" max="14860" width="9.5" customWidth="1"/>
    <col min="15106" max="15106" width="4.58203125" customWidth="1"/>
    <col min="15107" max="15107" width="6.5" customWidth="1"/>
    <col min="15109" max="15109" width="7.25" customWidth="1"/>
    <col min="15110" max="15110" width="6.58203125" customWidth="1"/>
    <col min="15111" max="15111" width="7.33203125" customWidth="1"/>
    <col min="15112" max="15114" width="8.75" customWidth="1"/>
    <col min="15116" max="15116" width="9.5" customWidth="1"/>
    <col min="15362" max="15362" width="4.58203125" customWidth="1"/>
    <col min="15363" max="15363" width="6.5" customWidth="1"/>
    <col min="15365" max="15365" width="7.25" customWidth="1"/>
    <col min="15366" max="15366" width="6.58203125" customWidth="1"/>
    <col min="15367" max="15367" width="7.33203125" customWidth="1"/>
    <col min="15368" max="15370" width="8.75" customWidth="1"/>
    <col min="15372" max="15372" width="9.5" customWidth="1"/>
    <col min="15618" max="15618" width="4.58203125" customWidth="1"/>
    <col min="15619" max="15619" width="6.5" customWidth="1"/>
    <col min="15621" max="15621" width="7.25" customWidth="1"/>
    <col min="15622" max="15622" width="6.58203125" customWidth="1"/>
    <col min="15623" max="15623" width="7.33203125" customWidth="1"/>
    <col min="15624" max="15626" width="8.75" customWidth="1"/>
    <col min="15628" max="15628" width="9.5" customWidth="1"/>
    <col min="15874" max="15874" width="4.58203125" customWidth="1"/>
    <col min="15875" max="15875" width="6.5" customWidth="1"/>
    <col min="15877" max="15877" width="7.25" customWidth="1"/>
    <col min="15878" max="15878" width="6.58203125" customWidth="1"/>
    <col min="15879" max="15879" width="7.33203125" customWidth="1"/>
    <col min="15880" max="15882" width="8.75" customWidth="1"/>
    <col min="15884" max="15884" width="9.5" customWidth="1"/>
    <col min="16130" max="16130" width="4.58203125" customWidth="1"/>
    <col min="16131" max="16131" width="6.5" customWidth="1"/>
    <col min="16133" max="16133" width="7.25" customWidth="1"/>
    <col min="16134" max="16134" width="6.58203125" customWidth="1"/>
    <col min="16135" max="16135" width="7.33203125" customWidth="1"/>
    <col min="16136" max="16138" width="8.75" customWidth="1"/>
    <col min="16140" max="16140" width="9.5" customWidth="1"/>
  </cols>
  <sheetData>
    <row r="1" spans="1:17" ht="29.25" customHeight="1">
      <c r="A1" s="632" t="s">
        <v>582</v>
      </c>
      <c r="B1" s="632"/>
      <c r="C1" s="632"/>
      <c r="D1" s="632"/>
      <c r="E1" s="632"/>
      <c r="F1" s="632"/>
      <c r="G1" s="632"/>
      <c r="H1" s="632"/>
      <c r="I1" s="632"/>
      <c r="J1" s="632"/>
      <c r="K1" s="632"/>
      <c r="L1" s="632"/>
      <c r="M1" s="632"/>
      <c r="N1" s="632"/>
      <c r="O1" s="632"/>
      <c r="P1" s="632"/>
      <c r="Q1" s="632"/>
    </row>
    <row r="2" spans="1:17" s="493" customFormat="1" ht="33" customHeight="1">
      <c r="A2" s="635" t="s">
        <v>557</v>
      </c>
      <c r="B2" s="635" t="s">
        <v>558</v>
      </c>
      <c r="C2" s="630" t="s">
        <v>578</v>
      </c>
      <c r="D2" s="637" t="s">
        <v>559</v>
      </c>
      <c r="E2" s="639" t="s">
        <v>560</v>
      </c>
      <c r="F2" s="640"/>
      <c r="G2" s="641"/>
      <c r="H2" s="627" t="s">
        <v>561</v>
      </c>
      <c r="I2" s="628"/>
      <c r="J2" s="629"/>
      <c r="K2" s="492" t="s">
        <v>562</v>
      </c>
      <c r="L2" s="627" t="s">
        <v>563</v>
      </c>
      <c r="M2" s="629"/>
      <c r="N2" s="627" t="s">
        <v>564</v>
      </c>
      <c r="O2" s="628"/>
      <c r="P2" s="629"/>
      <c r="Q2" s="633" t="s">
        <v>581</v>
      </c>
    </row>
    <row r="3" spans="1:17" s="496" customFormat="1" ht="91">
      <c r="A3" s="636"/>
      <c r="B3" s="636"/>
      <c r="C3" s="631"/>
      <c r="D3" s="638"/>
      <c r="E3" s="494" t="s">
        <v>565</v>
      </c>
      <c r="F3" s="494" t="s">
        <v>566</v>
      </c>
      <c r="G3" s="494" t="s">
        <v>567</v>
      </c>
      <c r="H3" s="495" t="s">
        <v>568</v>
      </c>
      <c r="I3" s="495" t="s">
        <v>569</v>
      </c>
      <c r="J3" s="495" t="s">
        <v>570</v>
      </c>
      <c r="K3" s="495" t="s">
        <v>571</v>
      </c>
      <c r="L3" s="495" t="s">
        <v>572</v>
      </c>
      <c r="M3" s="495" t="s">
        <v>573</v>
      </c>
      <c r="N3" s="431" t="s">
        <v>574</v>
      </c>
      <c r="O3" s="431" t="s">
        <v>575</v>
      </c>
      <c r="P3" s="431" t="s">
        <v>576</v>
      </c>
      <c r="Q3" s="634"/>
    </row>
    <row r="4" spans="1:17" s="496" customFormat="1" ht="13">
      <c r="A4" s="492"/>
      <c r="B4" s="492" t="s">
        <v>577</v>
      </c>
      <c r="C4" s="492"/>
      <c r="D4" s="511">
        <v>1812</v>
      </c>
      <c r="E4" s="498">
        <v>0.11</v>
      </c>
      <c r="F4" s="498">
        <v>0.03</v>
      </c>
      <c r="G4" s="498">
        <v>0.08</v>
      </c>
      <c r="H4" s="499">
        <v>1.7500000000000002E-2</v>
      </c>
      <c r="I4" s="499">
        <v>5.0000000000000001E-4</v>
      </c>
      <c r="J4" s="499">
        <v>5.0000000000000001E-3</v>
      </c>
      <c r="K4" s="500">
        <v>0.01</v>
      </c>
      <c r="L4" s="499">
        <v>5.0000000000000001E-3</v>
      </c>
      <c r="M4" s="499">
        <v>5.0000000000000001E-3</v>
      </c>
      <c r="N4" s="431"/>
      <c r="O4" s="431"/>
      <c r="P4" s="431"/>
      <c r="Q4" s="508"/>
    </row>
    <row r="5" spans="1:17" s="501" customFormat="1" ht="13">
      <c r="A5" s="514">
        <f>IF(B5="","",ROW()-4)</f>
        <v>1</v>
      </c>
      <c r="B5" s="514">
        <f>工资性费用预算!B7</f>
        <v>123</v>
      </c>
      <c r="C5" s="514" t="str">
        <f>工资性费用预算!BI7</f>
        <v>否</v>
      </c>
      <c r="D5" s="513">
        <f>工资性费用预算!H7</f>
        <v>20000</v>
      </c>
      <c r="E5" s="513">
        <f>$D5*E$4</f>
        <v>2200</v>
      </c>
      <c r="F5" s="513">
        <f t="shared" ref="F5:G20" si="0">$D5*F$4</f>
        <v>600</v>
      </c>
      <c r="G5" s="513">
        <f t="shared" si="0"/>
        <v>1600</v>
      </c>
      <c r="H5" s="514">
        <f>IF($D5=0,0,ROUND($D$4*H$4,2))</f>
        <v>31.71</v>
      </c>
      <c r="I5" s="514">
        <f>IF(D5=0,0,ROUND($D$4*I$4,2))</f>
        <v>0.91</v>
      </c>
      <c r="J5" s="514">
        <f>IF(D5=0,0,ROUND($D$4*J$4,2))</f>
        <v>9.06</v>
      </c>
      <c r="K5" s="516">
        <f>IF(D5&gt;5436,5436*$K$4,ROUND($D5*K$4,2))</f>
        <v>54.36</v>
      </c>
      <c r="L5" s="514">
        <f>IF(D5=0,0,ROUND($D$4*L$4,2))</f>
        <v>9.06</v>
      </c>
      <c r="M5" s="514">
        <f>IF(AND($C5="是",$D5&gt;$D$4),ROUND($D$4*M$4,2),IF($D5&lt;$D$4,ROUND($D5*$M$4,2),0))</f>
        <v>0</v>
      </c>
      <c r="N5" s="431">
        <f>O5+P5</f>
        <v>4505.1000000000004</v>
      </c>
      <c r="O5" s="497">
        <f>G5+M5+J5</f>
        <v>1609.06</v>
      </c>
      <c r="P5" s="431">
        <f>E5+F5+H5+K5+L5+I5</f>
        <v>2896.04</v>
      </c>
      <c r="Q5" s="509">
        <f>IF(ISNUMBER(P5/D5),P5/D5,"")</f>
        <v>0.14480199999999999</v>
      </c>
    </row>
    <row r="6" spans="1:17" s="501" customFormat="1" ht="13">
      <c r="A6" s="514">
        <f t="shared" ref="A6:A69" si="1">IF(B6="","",ROW()-4)</f>
        <v>2</v>
      </c>
      <c r="B6" s="514">
        <f>工资性费用预算!B8</f>
        <v>0</v>
      </c>
      <c r="C6" s="514">
        <f>工资性费用预算!BI8</f>
        <v>0</v>
      </c>
      <c r="D6" s="513">
        <f>工资性费用预算!H8</f>
        <v>0</v>
      </c>
      <c r="E6" s="513">
        <f t="shared" ref="E6:G21" si="2">$D6*E$4</f>
        <v>0</v>
      </c>
      <c r="F6" s="513">
        <f t="shared" si="0"/>
        <v>0</v>
      </c>
      <c r="G6" s="513">
        <f t="shared" si="0"/>
        <v>0</v>
      </c>
      <c r="H6" s="514">
        <f t="shared" ref="H6:H69" si="3">IF($D6=0,0,ROUND($D$4*H$4,2))</f>
        <v>0</v>
      </c>
      <c r="I6" s="514">
        <f t="shared" ref="I6:I69" si="4">IF(D6=0,0,ROUND($D$4*I$4,2))</f>
        <v>0</v>
      </c>
      <c r="J6" s="514">
        <f t="shared" ref="J6:J69" si="5">IF(D6=0,0,ROUND($D$4*J$4,2))</f>
        <v>0</v>
      </c>
      <c r="K6" s="516">
        <f t="shared" ref="K6:K15" si="6">IF(D6&gt;5436,5436*$K$4,ROUND($D6*K$4,2))</f>
        <v>0</v>
      </c>
      <c r="L6" s="514">
        <f t="shared" ref="L6:L69" si="7">IF(D6=0,0,ROUND($D$4*L$4,2))</f>
        <v>0</v>
      </c>
      <c r="M6" s="514">
        <f t="shared" ref="M6:M69" si="8">IF(AND($C6="是",$D6&gt;$D$4),ROUND($D$4*M$4,2),IF($D6&lt;$D$4,ROUND($D6*$M$4,2),0))</f>
        <v>0</v>
      </c>
      <c r="N6" s="431">
        <f t="shared" ref="N6:N15" si="9">O6+P6</f>
        <v>0</v>
      </c>
      <c r="O6" s="497">
        <f>G6+M6+J6</f>
        <v>0</v>
      </c>
      <c r="P6" s="431">
        <f t="shared" ref="P6:P15" si="10">E6+F6+H6+K6+L6+I6</f>
        <v>0</v>
      </c>
      <c r="Q6" s="509" t="str">
        <f t="shared" ref="Q6:Q15" si="11">IF(ISNUMBER(P6/D6),P6/D6,"")</f>
        <v/>
      </c>
    </row>
    <row r="7" spans="1:17" s="501" customFormat="1" ht="13">
      <c r="A7" s="514">
        <f t="shared" si="1"/>
        <v>3</v>
      </c>
      <c r="B7" s="514">
        <f>工资性费用预算!B9</f>
        <v>0</v>
      </c>
      <c r="C7" s="514">
        <f>工资性费用预算!BI9</f>
        <v>0</v>
      </c>
      <c r="D7" s="513">
        <f>工资性费用预算!H9</f>
        <v>0</v>
      </c>
      <c r="E7" s="513">
        <f t="shared" si="2"/>
        <v>0</v>
      </c>
      <c r="F7" s="513">
        <f t="shared" si="0"/>
        <v>0</v>
      </c>
      <c r="G7" s="513">
        <f t="shared" si="0"/>
        <v>0</v>
      </c>
      <c r="H7" s="514">
        <f t="shared" si="3"/>
        <v>0</v>
      </c>
      <c r="I7" s="514">
        <f t="shared" si="4"/>
        <v>0</v>
      </c>
      <c r="J7" s="514">
        <f t="shared" si="5"/>
        <v>0</v>
      </c>
      <c r="K7" s="516">
        <f t="shared" si="6"/>
        <v>0</v>
      </c>
      <c r="L7" s="514">
        <f t="shared" si="7"/>
        <v>0</v>
      </c>
      <c r="M7" s="514">
        <f t="shared" si="8"/>
        <v>0</v>
      </c>
      <c r="N7" s="431">
        <f t="shared" si="9"/>
        <v>0</v>
      </c>
      <c r="O7" s="497">
        <f t="shared" ref="O7:O15" si="12">G7+M7+J7</f>
        <v>0</v>
      </c>
      <c r="P7" s="431">
        <f t="shared" si="10"/>
        <v>0</v>
      </c>
      <c r="Q7" s="509" t="str">
        <f t="shared" si="11"/>
        <v/>
      </c>
    </row>
    <row r="8" spans="1:17" s="501" customFormat="1" ht="13">
      <c r="A8" s="514">
        <f t="shared" si="1"/>
        <v>4</v>
      </c>
      <c r="B8" s="514">
        <f>工资性费用预算!B10</f>
        <v>0</v>
      </c>
      <c r="C8" s="514">
        <f>工资性费用预算!BI10</f>
        <v>0</v>
      </c>
      <c r="D8" s="513">
        <f>工资性费用预算!H10</f>
        <v>0</v>
      </c>
      <c r="E8" s="513">
        <f t="shared" si="2"/>
        <v>0</v>
      </c>
      <c r="F8" s="513">
        <f t="shared" si="0"/>
        <v>0</v>
      </c>
      <c r="G8" s="513">
        <f t="shared" si="0"/>
        <v>0</v>
      </c>
      <c r="H8" s="514">
        <f t="shared" si="3"/>
        <v>0</v>
      </c>
      <c r="I8" s="514">
        <f t="shared" si="4"/>
        <v>0</v>
      </c>
      <c r="J8" s="514">
        <f t="shared" si="5"/>
        <v>0</v>
      </c>
      <c r="K8" s="516">
        <f t="shared" si="6"/>
        <v>0</v>
      </c>
      <c r="L8" s="514">
        <f t="shared" si="7"/>
        <v>0</v>
      </c>
      <c r="M8" s="514">
        <f t="shared" si="8"/>
        <v>0</v>
      </c>
      <c r="N8" s="431">
        <f t="shared" si="9"/>
        <v>0</v>
      </c>
      <c r="O8" s="497">
        <f t="shared" si="12"/>
        <v>0</v>
      </c>
      <c r="P8" s="431">
        <f t="shared" si="10"/>
        <v>0</v>
      </c>
      <c r="Q8" s="509" t="str">
        <f t="shared" si="11"/>
        <v/>
      </c>
    </row>
    <row r="9" spans="1:17" s="501" customFormat="1" ht="13">
      <c r="A9" s="514">
        <f t="shared" si="1"/>
        <v>5</v>
      </c>
      <c r="B9" s="514">
        <f>工资性费用预算!B11</f>
        <v>0</v>
      </c>
      <c r="C9" s="514">
        <f>工资性费用预算!BI11</f>
        <v>0</v>
      </c>
      <c r="D9" s="513">
        <f>工资性费用预算!H11</f>
        <v>0</v>
      </c>
      <c r="E9" s="513">
        <f t="shared" si="2"/>
        <v>0</v>
      </c>
      <c r="F9" s="513">
        <f t="shared" si="0"/>
        <v>0</v>
      </c>
      <c r="G9" s="513">
        <f t="shared" si="0"/>
        <v>0</v>
      </c>
      <c r="H9" s="514">
        <f t="shared" si="3"/>
        <v>0</v>
      </c>
      <c r="I9" s="514">
        <f t="shared" si="4"/>
        <v>0</v>
      </c>
      <c r="J9" s="514">
        <f t="shared" si="5"/>
        <v>0</v>
      </c>
      <c r="K9" s="516">
        <f t="shared" si="6"/>
        <v>0</v>
      </c>
      <c r="L9" s="514">
        <f t="shared" si="7"/>
        <v>0</v>
      </c>
      <c r="M9" s="514">
        <f t="shared" si="8"/>
        <v>0</v>
      </c>
      <c r="N9" s="431">
        <f t="shared" si="9"/>
        <v>0</v>
      </c>
      <c r="O9" s="497">
        <f t="shared" si="12"/>
        <v>0</v>
      </c>
      <c r="P9" s="431">
        <f t="shared" si="10"/>
        <v>0</v>
      </c>
      <c r="Q9" s="509" t="str">
        <f t="shared" si="11"/>
        <v/>
      </c>
    </row>
    <row r="10" spans="1:17" s="501" customFormat="1" ht="13">
      <c r="A10" s="514">
        <f t="shared" si="1"/>
        <v>6</v>
      </c>
      <c r="B10" s="514">
        <f>工资性费用预算!B12</f>
        <v>0</v>
      </c>
      <c r="C10" s="514">
        <f>工资性费用预算!BI12</f>
        <v>0</v>
      </c>
      <c r="D10" s="513">
        <f>工资性费用预算!H12</f>
        <v>0</v>
      </c>
      <c r="E10" s="513">
        <f t="shared" si="2"/>
        <v>0</v>
      </c>
      <c r="F10" s="513">
        <f t="shared" si="0"/>
        <v>0</v>
      </c>
      <c r="G10" s="513">
        <f t="shared" si="0"/>
        <v>0</v>
      </c>
      <c r="H10" s="514">
        <f t="shared" si="3"/>
        <v>0</v>
      </c>
      <c r="I10" s="514">
        <f t="shared" si="4"/>
        <v>0</v>
      </c>
      <c r="J10" s="514">
        <f t="shared" si="5"/>
        <v>0</v>
      </c>
      <c r="K10" s="516">
        <f t="shared" si="6"/>
        <v>0</v>
      </c>
      <c r="L10" s="514">
        <f t="shared" si="7"/>
        <v>0</v>
      </c>
      <c r="M10" s="514">
        <f t="shared" si="8"/>
        <v>0</v>
      </c>
      <c r="N10" s="431">
        <f t="shared" si="9"/>
        <v>0</v>
      </c>
      <c r="O10" s="497">
        <f t="shared" si="12"/>
        <v>0</v>
      </c>
      <c r="P10" s="431">
        <f t="shared" si="10"/>
        <v>0</v>
      </c>
      <c r="Q10" s="509" t="str">
        <f t="shared" si="11"/>
        <v/>
      </c>
    </row>
    <row r="11" spans="1:17" s="501" customFormat="1" ht="13">
      <c r="A11" s="514">
        <f t="shared" si="1"/>
        <v>7</v>
      </c>
      <c r="B11" s="514">
        <f>工资性费用预算!B13</f>
        <v>0</v>
      </c>
      <c r="C11" s="514">
        <f>工资性费用预算!BI13</f>
        <v>0</v>
      </c>
      <c r="D11" s="513">
        <f>工资性费用预算!H13</f>
        <v>0</v>
      </c>
      <c r="E11" s="513">
        <f t="shared" si="2"/>
        <v>0</v>
      </c>
      <c r="F11" s="513">
        <f t="shared" si="0"/>
        <v>0</v>
      </c>
      <c r="G11" s="513">
        <f t="shared" si="0"/>
        <v>0</v>
      </c>
      <c r="H11" s="514">
        <f t="shared" si="3"/>
        <v>0</v>
      </c>
      <c r="I11" s="514">
        <f t="shared" si="4"/>
        <v>0</v>
      </c>
      <c r="J11" s="514">
        <f t="shared" si="5"/>
        <v>0</v>
      </c>
      <c r="K11" s="516">
        <f t="shared" si="6"/>
        <v>0</v>
      </c>
      <c r="L11" s="514">
        <f t="shared" si="7"/>
        <v>0</v>
      </c>
      <c r="M11" s="514">
        <f t="shared" si="8"/>
        <v>0</v>
      </c>
      <c r="N11" s="431">
        <f t="shared" si="9"/>
        <v>0</v>
      </c>
      <c r="O11" s="497">
        <f t="shared" si="12"/>
        <v>0</v>
      </c>
      <c r="P11" s="431">
        <f t="shared" si="10"/>
        <v>0</v>
      </c>
      <c r="Q11" s="509" t="str">
        <f t="shared" si="11"/>
        <v/>
      </c>
    </row>
    <row r="12" spans="1:17" s="501" customFormat="1" ht="13">
      <c r="A12" s="514">
        <f t="shared" si="1"/>
        <v>8</v>
      </c>
      <c r="B12" s="514">
        <f>工资性费用预算!B14</f>
        <v>0</v>
      </c>
      <c r="C12" s="514">
        <f>工资性费用预算!BI14</f>
        <v>0</v>
      </c>
      <c r="D12" s="513">
        <f>工资性费用预算!H14</f>
        <v>0</v>
      </c>
      <c r="E12" s="513">
        <f t="shared" si="2"/>
        <v>0</v>
      </c>
      <c r="F12" s="513">
        <f t="shared" si="0"/>
        <v>0</v>
      </c>
      <c r="G12" s="513">
        <f t="shared" si="0"/>
        <v>0</v>
      </c>
      <c r="H12" s="514">
        <f t="shared" si="3"/>
        <v>0</v>
      </c>
      <c r="I12" s="514">
        <f t="shared" si="4"/>
        <v>0</v>
      </c>
      <c r="J12" s="514">
        <f t="shared" si="5"/>
        <v>0</v>
      </c>
      <c r="K12" s="516">
        <f t="shared" si="6"/>
        <v>0</v>
      </c>
      <c r="L12" s="514">
        <f t="shared" si="7"/>
        <v>0</v>
      </c>
      <c r="M12" s="514">
        <f t="shared" si="8"/>
        <v>0</v>
      </c>
      <c r="N12" s="431">
        <f t="shared" si="9"/>
        <v>0</v>
      </c>
      <c r="O12" s="497">
        <f t="shared" si="12"/>
        <v>0</v>
      </c>
      <c r="P12" s="431">
        <f t="shared" si="10"/>
        <v>0</v>
      </c>
      <c r="Q12" s="509" t="str">
        <f t="shared" si="11"/>
        <v/>
      </c>
    </row>
    <row r="13" spans="1:17" s="501" customFormat="1" ht="13">
      <c r="A13" s="514">
        <f t="shared" si="1"/>
        <v>9</v>
      </c>
      <c r="B13" s="514">
        <f>工资性费用预算!B15</f>
        <v>0</v>
      </c>
      <c r="C13" s="514">
        <f>工资性费用预算!BI15</f>
        <v>0</v>
      </c>
      <c r="D13" s="513">
        <f>工资性费用预算!H15</f>
        <v>0</v>
      </c>
      <c r="E13" s="513">
        <f t="shared" si="2"/>
        <v>0</v>
      </c>
      <c r="F13" s="513">
        <f t="shared" si="0"/>
        <v>0</v>
      </c>
      <c r="G13" s="513">
        <f t="shared" si="0"/>
        <v>0</v>
      </c>
      <c r="H13" s="514">
        <f t="shared" si="3"/>
        <v>0</v>
      </c>
      <c r="I13" s="514">
        <f t="shared" si="4"/>
        <v>0</v>
      </c>
      <c r="J13" s="514">
        <f t="shared" si="5"/>
        <v>0</v>
      </c>
      <c r="K13" s="515">
        <f t="shared" si="6"/>
        <v>0</v>
      </c>
      <c r="L13" s="514">
        <f t="shared" si="7"/>
        <v>0</v>
      </c>
      <c r="M13" s="514">
        <f t="shared" si="8"/>
        <v>0</v>
      </c>
      <c r="N13" s="431">
        <f t="shared" si="9"/>
        <v>0</v>
      </c>
      <c r="O13" s="497">
        <f t="shared" si="12"/>
        <v>0</v>
      </c>
      <c r="P13" s="431">
        <f t="shared" si="10"/>
        <v>0</v>
      </c>
      <c r="Q13" s="509" t="str">
        <f t="shared" si="11"/>
        <v/>
      </c>
    </row>
    <row r="14" spans="1:17" s="501" customFormat="1" ht="13">
      <c r="A14" s="514">
        <f t="shared" si="1"/>
        <v>10</v>
      </c>
      <c r="B14" s="514">
        <f>工资性费用预算!B16</f>
        <v>0</v>
      </c>
      <c r="C14" s="514">
        <f>工资性费用预算!BI16</f>
        <v>0</v>
      </c>
      <c r="D14" s="513">
        <f>工资性费用预算!H16</f>
        <v>0</v>
      </c>
      <c r="E14" s="513">
        <f t="shared" si="2"/>
        <v>0</v>
      </c>
      <c r="F14" s="513">
        <f t="shared" si="0"/>
        <v>0</v>
      </c>
      <c r="G14" s="513">
        <f t="shared" si="0"/>
        <v>0</v>
      </c>
      <c r="H14" s="514">
        <f t="shared" si="3"/>
        <v>0</v>
      </c>
      <c r="I14" s="514">
        <f t="shared" si="4"/>
        <v>0</v>
      </c>
      <c r="J14" s="514">
        <f t="shared" si="5"/>
        <v>0</v>
      </c>
      <c r="K14" s="515">
        <f t="shared" si="6"/>
        <v>0</v>
      </c>
      <c r="L14" s="514">
        <f t="shared" si="7"/>
        <v>0</v>
      </c>
      <c r="M14" s="514">
        <f t="shared" si="8"/>
        <v>0</v>
      </c>
      <c r="N14" s="431">
        <f t="shared" si="9"/>
        <v>0</v>
      </c>
      <c r="O14" s="497">
        <f t="shared" si="12"/>
        <v>0</v>
      </c>
      <c r="P14" s="431">
        <f t="shared" si="10"/>
        <v>0</v>
      </c>
      <c r="Q14" s="509" t="str">
        <f t="shared" si="11"/>
        <v/>
      </c>
    </row>
    <row r="15" spans="1:17" s="501" customFormat="1" ht="13">
      <c r="A15" s="514">
        <f t="shared" si="1"/>
        <v>11</v>
      </c>
      <c r="B15" s="514">
        <f>工资性费用预算!B17</f>
        <v>0</v>
      </c>
      <c r="C15" s="514">
        <f>工资性费用预算!BI17</f>
        <v>0</v>
      </c>
      <c r="D15" s="513">
        <f>工资性费用预算!H17</f>
        <v>0</v>
      </c>
      <c r="E15" s="513">
        <f t="shared" si="2"/>
        <v>0</v>
      </c>
      <c r="F15" s="513">
        <f t="shared" si="0"/>
        <v>0</v>
      </c>
      <c r="G15" s="513">
        <f t="shared" si="0"/>
        <v>0</v>
      </c>
      <c r="H15" s="514">
        <f t="shared" si="3"/>
        <v>0</v>
      </c>
      <c r="I15" s="514">
        <f t="shared" si="4"/>
        <v>0</v>
      </c>
      <c r="J15" s="514">
        <f t="shared" si="5"/>
        <v>0</v>
      </c>
      <c r="K15" s="515">
        <f t="shared" si="6"/>
        <v>0</v>
      </c>
      <c r="L15" s="514">
        <f t="shared" si="7"/>
        <v>0</v>
      </c>
      <c r="M15" s="514">
        <f t="shared" si="8"/>
        <v>0</v>
      </c>
      <c r="N15" s="431">
        <f t="shared" si="9"/>
        <v>0</v>
      </c>
      <c r="O15" s="497">
        <f t="shared" si="12"/>
        <v>0</v>
      </c>
      <c r="P15" s="431">
        <f t="shared" si="10"/>
        <v>0</v>
      </c>
      <c r="Q15" s="509" t="str">
        <f t="shared" si="11"/>
        <v/>
      </c>
    </row>
    <row r="16" spans="1:17">
      <c r="A16" s="514">
        <f t="shared" si="1"/>
        <v>12</v>
      </c>
      <c r="B16" s="514">
        <f>工资性费用预算!B18</f>
        <v>0</v>
      </c>
      <c r="C16" s="514">
        <f>工资性费用预算!BI18</f>
        <v>0</v>
      </c>
      <c r="D16" s="513">
        <f>工资性费用预算!H18</f>
        <v>0</v>
      </c>
      <c r="E16" s="513">
        <f t="shared" si="2"/>
        <v>0</v>
      </c>
      <c r="F16" s="513">
        <f t="shared" si="0"/>
        <v>0</v>
      </c>
      <c r="G16" s="513">
        <f t="shared" si="0"/>
        <v>0</v>
      </c>
      <c r="H16" s="514">
        <f t="shared" si="3"/>
        <v>0</v>
      </c>
      <c r="I16" s="514">
        <f t="shared" si="4"/>
        <v>0</v>
      </c>
      <c r="J16" s="514">
        <f t="shared" si="5"/>
        <v>0</v>
      </c>
      <c r="K16" s="515">
        <f t="shared" ref="K16:K79" si="13">IF(D16&gt;5436,5436*$K$4,ROUND($D16*K$4,2))</f>
        <v>0</v>
      </c>
      <c r="L16" s="514">
        <f t="shared" si="7"/>
        <v>0</v>
      </c>
      <c r="M16" s="514">
        <f t="shared" si="8"/>
        <v>0</v>
      </c>
      <c r="N16" s="431">
        <f t="shared" ref="N16:N79" si="14">O16+P16</f>
        <v>0</v>
      </c>
      <c r="O16" s="497">
        <f t="shared" ref="O16:O79" si="15">G16+M16+J16</f>
        <v>0</v>
      </c>
      <c r="P16" s="431">
        <f t="shared" ref="P16:P79" si="16">E16+F16+H16+K16+L16+I16</f>
        <v>0</v>
      </c>
      <c r="Q16" s="509" t="str">
        <f t="shared" ref="Q16:Q79" si="17">IF(ISNUMBER(P16/D16),P16/D16,"")</f>
        <v/>
      </c>
    </row>
    <row r="17" spans="1:17">
      <c r="A17" s="514">
        <f t="shared" si="1"/>
        <v>13</v>
      </c>
      <c r="B17" s="514">
        <f>工资性费用预算!B19</f>
        <v>0</v>
      </c>
      <c r="C17" s="514">
        <f>工资性费用预算!BI19</f>
        <v>0</v>
      </c>
      <c r="D17" s="513">
        <f>工资性费用预算!H19</f>
        <v>0</v>
      </c>
      <c r="E17" s="513">
        <f t="shared" si="2"/>
        <v>0</v>
      </c>
      <c r="F17" s="513">
        <f t="shared" si="0"/>
        <v>0</v>
      </c>
      <c r="G17" s="513">
        <f t="shared" si="0"/>
        <v>0</v>
      </c>
      <c r="H17" s="514">
        <f t="shared" si="3"/>
        <v>0</v>
      </c>
      <c r="I17" s="514">
        <f t="shared" si="4"/>
        <v>0</v>
      </c>
      <c r="J17" s="514">
        <f t="shared" si="5"/>
        <v>0</v>
      </c>
      <c r="K17" s="515">
        <f t="shared" si="13"/>
        <v>0</v>
      </c>
      <c r="L17" s="514">
        <f t="shared" si="7"/>
        <v>0</v>
      </c>
      <c r="M17" s="514">
        <f t="shared" si="8"/>
        <v>0</v>
      </c>
      <c r="N17" s="431">
        <f t="shared" si="14"/>
        <v>0</v>
      </c>
      <c r="O17" s="497">
        <f t="shared" si="15"/>
        <v>0</v>
      </c>
      <c r="P17" s="431">
        <f t="shared" si="16"/>
        <v>0</v>
      </c>
      <c r="Q17" s="509" t="str">
        <f t="shared" si="17"/>
        <v/>
      </c>
    </row>
    <row r="18" spans="1:17" hidden="1">
      <c r="A18" s="514">
        <f t="shared" si="1"/>
        <v>14</v>
      </c>
      <c r="B18" s="514">
        <f>工资性费用预算!B20</f>
        <v>0</v>
      </c>
      <c r="C18" s="514">
        <f>工资性费用预算!BI20</f>
        <v>0</v>
      </c>
      <c r="D18" s="513">
        <f>工资性费用预算!H20</f>
        <v>0</v>
      </c>
      <c r="E18" s="513">
        <f t="shared" si="2"/>
        <v>0</v>
      </c>
      <c r="F18" s="513">
        <f t="shared" si="0"/>
        <v>0</v>
      </c>
      <c r="G18" s="513">
        <f t="shared" si="0"/>
        <v>0</v>
      </c>
      <c r="H18" s="514">
        <f t="shared" si="3"/>
        <v>0</v>
      </c>
      <c r="I18" s="514">
        <f t="shared" si="4"/>
        <v>0</v>
      </c>
      <c r="J18" s="514">
        <f t="shared" si="5"/>
        <v>0</v>
      </c>
      <c r="K18" s="515">
        <f t="shared" si="13"/>
        <v>0</v>
      </c>
      <c r="L18" s="514">
        <f t="shared" si="7"/>
        <v>0</v>
      </c>
      <c r="M18" s="514">
        <f t="shared" si="8"/>
        <v>0</v>
      </c>
      <c r="N18" s="431">
        <f t="shared" si="14"/>
        <v>0</v>
      </c>
      <c r="O18" s="497">
        <f t="shared" si="15"/>
        <v>0</v>
      </c>
      <c r="P18" s="431">
        <f t="shared" si="16"/>
        <v>0</v>
      </c>
      <c r="Q18" s="509" t="str">
        <f t="shared" si="17"/>
        <v/>
      </c>
    </row>
    <row r="19" spans="1:17" hidden="1">
      <c r="A19" s="514">
        <f t="shared" si="1"/>
        <v>15</v>
      </c>
      <c r="B19" s="514">
        <f>工资性费用预算!B21</f>
        <v>0</v>
      </c>
      <c r="C19" s="514">
        <f>工资性费用预算!BI21</f>
        <v>0</v>
      </c>
      <c r="D19" s="513">
        <f>工资性费用预算!H21</f>
        <v>0</v>
      </c>
      <c r="E19" s="513">
        <f t="shared" si="2"/>
        <v>0</v>
      </c>
      <c r="F19" s="513">
        <f t="shared" si="0"/>
        <v>0</v>
      </c>
      <c r="G19" s="513">
        <f t="shared" si="0"/>
        <v>0</v>
      </c>
      <c r="H19" s="514">
        <f t="shared" si="3"/>
        <v>0</v>
      </c>
      <c r="I19" s="514">
        <f t="shared" si="4"/>
        <v>0</v>
      </c>
      <c r="J19" s="514">
        <f t="shared" si="5"/>
        <v>0</v>
      </c>
      <c r="K19" s="515">
        <f t="shared" si="13"/>
        <v>0</v>
      </c>
      <c r="L19" s="514">
        <f t="shared" si="7"/>
        <v>0</v>
      </c>
      <c r="M19" s="514">
        <f t="shared" si="8"/>
        <v>0</v>
      </c>
      <c r="N19" s="431">
        <f t="shared" si="14"/>
        <v>0</v>
      </c>
      <c r="O19" s="497">
        <f t="shared" si="15"/>
        <v>0</v>
      </c>
      <c r="P19" s="431">
        <f t="shared" si="16"/>
        <v>0</v>
      </c>
      <c r="Q19" s="509" t="str">
        <f t="shared" si="17"/>
        <v/>
      </c>
    </row>
    <row r="20" spans="1:17" hidden="1">
      <c r="A20" s="514">
        <f t="shared" si="1"/>
        <v>16</v>
      </c>
      <c r="B20" s="514">
        <f>工资性费用预算!B22</f>
        <v>0</v>
      </c>
      <c r="C20" s="514">
        <f>工资性费用预算!BI22</f>
        <v>0</v>
      </c>
      <c r="D20" s="513">
        <f>工资性费用预算!H22</f>
        <v>0</v>
      </c>
      <c r="E20" s="513">
        <f t="shared" si="2"/>
        <v>0</v>
      </c>
      <c r="F20" s="513">
        <f t="shared" si="0"/>
        <v>0</v>
      </c>
      <c r="G20" s="513">
        <f t="shared" si="0"/>
        <v>0</v>
      </c>
      <c r="H20" s="514">
        <f t="shared" si="3"/>
        <v>0</v>
      </c>
      <c r="I20" s="514">
        <f t="shared" si="4"/>
        <v>0</v>
      </c>
      <c r="J20" s="514">
        <f t="shared" si="5"/>
        <v>0</v>
      </c>
      <c r="K20" s="515">
        <f t="shared" si="13"/>
        <v>0</v>
      </c>
      <c r="L20" s="514">
        <f t="shared" si="7"/>
        <v>0</v>
      </c>
      <c r="M20" s="514">
        <f t="shared" si="8"/>
        <v>0</v>
      </c>
      <c r="N20" s="431">
        <f t="shared" si="14"/>
        <v>0</v>
      </c>
      <c r="O20" s="497">
        <f t="shared" si="15"/>
        <v>0</v>
      </c>
      <c r="P20" s="431">
        <f t="shared" si="16"/>
        <v>0</v>
      </c>
      <c r="Q20" s="509" t="str">
        <f t="shared" si="17"/>
        <v/>
      </c>
    </row>
    <row r="21" spans="1:17" hidden="1">
      <c r="A21" s="514">
        <f t="shared" si="1"/>
        <v>17</v>
      </c>
      <c r="B21" s="514">
        <f>工资性费用预算!B23</f>
        <v>0</v>
      </c>
      <c r="C21" s="514">
        <f>工资性费用预算!BI23</f>
        <v>0</v>
      </c>
      <c r="D21" s="513">
        <f>工资性费用预算!H23</f>
        <v>0</v>
      </c>
      <c r="E21" s="513">
        <f t="shared" si="2"/>
        <v>0</v>
      </c>
      <c r="F21" s="513">
        <f t="shared" si="2"/>
        <v>0</v>
      </c>
      <c r="G21" s="513">
        <f t="shared" si="2"/>
        <v>0</v>
      </c>
      <c r="H21" s="514">
        <f t="shared" si="3"/>
        <v>0</v>
      </c>
      <c r="I21" s="514">
        <f t="shared" si="4"/>
        <v>0</v>
      </c>
      <c r="J21" s="514">
        <f t="shared" si="5"/>
        <v>0</v>
      </c>
      <c r="K21" s="515">
        <f t="shared" si="13"/>
        <v>0</v>
      </c>
      <c r="L21" s="514">
        <f t="shared" si="7"/>
        <v>0</v>
      </c>
      <c r="M21" s="514">
        <f t="shared" si="8"/>
        <v>0</v>
      </c>
      <c r="N21" s="431">
        <f t="shared" si="14"/>
        <v>0</v>
      </c>
      <c r="O21" s="497">
        <f t="shared" si="15"/>
        <v>0</v>
      </c>
      <c r="P21" s="431">
        <f t="shared" si="16"/>
        <v>0</v>
      </c>
      <c r="Q21" s="509" t="str">
        <f t="shared" si="17"/>
        <v/>
      </c>
    </row>
    <row r="22" spans="1:17" hidden="1">
      <c r="A22" s="514">
        <f t="shared" si="1"/>
        <v>18</v>
      </c>
      <c r="B22" s="514">
        <f>工资性费用预算!B24</f>
        <v>0</v>
      </c>
      <c r="C22" s="514">
        <f>工资性费用预算!BI24</f>
        <v>0</v>
      </c>
      <c r="D22" s="513">
        <f>工资性费用预算!H24</f>
        <v>0</v>
      </c>
      <c r="E22" s="513">
        <f t="shared" ref="E22:G85" si="18">$D22*E$4</f>
        <v>0</v>
      </c>
      <c r="F22" s="513">
        <f t="shared" si="18"/>
        <v>0</v>
      </c>
      <c r="G22" s="513">
        <f t="shared" si="18"/>
        <v>0</v>
      </c>
      <c r="H22" s="514">
        <f t="shared" si="3"/>
        <v>0</v>
      </c>
      <c r="I22" s="514">
        <f t="shared" si="4"/>
        <v>0</v>
      </c>
      <c r="J22" s="514">
        <f t="shared" si="5"/>
        <v>0</v>
      </c>
      <c r="K22" s="515">
        <f t="shared" si="13"/>
        <v>0</v>
      </c>
      <c r="L22" s="514">
        <f t="shared" si="7"/>
        <v>0</v>
      </c>
      <c r="M22" s="514">
        <f t="shared" si="8"/>
        <v>0</v>
      </c>
      <c r="N22" s="431">
        <f t="shared" si="14"/>
        <v>0</v>
      </c>
      <c r="O22" s="497">
        <f t="shared" si="15"/>
        <v>0</v>
      </c>
      <c r="P22" s="431">
        <f t="shared" si="16"/>
        <v>0</v>
      </c>
      <c r="Q22" s="509" t="str">
        <f t="shared" si="17"/>
        <v/>
      </c>
    </row>
    <row r="23" spans="1:17" hidden="1">
      <c r="A23" s="514">
        <f t="shared" si="1"/>
        <v>19</v>
      </c>
      <c r="B23" s="514">
        <f>工资性费用预算!B25</f>
        <v>0</v>
      </c>
      <c r="C23" s="514">
        <f>工资性费用预算!BI25</f>
        <v>0</v>
      </c>
      <c r="D23" s="513">
        <f>工资性费用预算!H25</f>
        <v>0</v>
      </c>
      <c r="E23" s="513">
        <f t="shared" si="18"/>
        <v>0</v>
      </c>
      <c r="F23" s="513">
        <f t="shared" si="18"/>
        <v>0</v>
      </c>
      <c r="G23" s="513">
        <f t="shared" si="18"/>
        <v>0</v>
      </c>
      <c r="H23" s="514">
        <f t="shared" si="3"/>
        <v>0</v>
      </c>
      <c r="I23" s="514">
        <f t="shared" si="4"/>
        <v>0</v>
      </c>
      <c r="J23" s="514">
        <f t="shared" si="5"/>
        <v>0</v>
      </c>
      <c r="K23" s="515">
        <f t="shared" si="13"/>
        <v>0</v>
      </c>
      <c r="L23" s="514">
        <f t="shared" si="7"/>
        <v>0</v>
      </c>
      <c r="M23" s="514">
        <f t="shared" si="8"/>
        <v>0</v>
      </c>
      <c r="N23" s="431">
        <f t="shared" si="14"/>
        <v>0</v>
      </c>
      <c r="O23" s="497">
        <f t="shared" si="15"/>
        <v>0</v>
      </c>
      <c r="P23" s="431">
        <f t="shared" si="16"/>
        <v>0</v>
      </c>
      <c r="Q23" s="509" t="str">
        <f t="shared" si="17"/>
        <v/>
      </c>
    </row>
    <row r="24" spans="1:17" hidden="1">
      <c r="A24" s="514">
        <f t="shared" si="1"/>
        <v>20</v>
      </c>
      <c r="B24" s="514">
        <f>工资性费用预算!B26</f>
        <v>0</v>
      </c>
      <c r="C24" s="514">
        <f>工资性费用预算!BI26</f>
        <v>0</v>
      </c>
      <c r="D24" s="513">
        <f>工资性费用预算!H26</f>
        <v>0</v>
      </c>
      <c r="E24" s="513">
        <f t="shared" si="18"/>
        <v>0</v>
      </c>
      <c r="F24" s="513">
        <f t="shared" si="18"/>
        <v>0</v>
      </c>
      <c r="G24" s="513">
        <f t="shared" si="18"/>
        <v>0</v>
      </c>
      <c r="H24" s="514">
        <f t="shared" si="3"/>
        <v>0</v>
      </c>
      <c r="I24" s="514">
        <f t="shared" si="4"/>
        <v>0</v>
      </c>
      <c r="J24" s="514">
        <f t="shared" si="5"/>
        <v>0</v>
      </c>
      <c r="K24" s="515">
        <f t="shared" si="13"/>
        <v>0</v>
      </c>
      <c r="L24" s="514">
        <f t="shared" si="7"/>
        <v>0</v>
      </c>
      <c r="M24" s="514">
        <f t="shared" si="8"/>
        <v>0</v>
      </c>
      <c r="N24" s="431">
        <f t="shared" si="14"/>
        <v>0</v>
      </c>
      <c r="O24" s="497">
        <f t="shared" si="15"/>
        <v>0</v>
      </c>
      <c r="P24" s="431">
        <f t="shared" si="16"/>
        <v>0</v>
      </c>
      <c r="Q24" s="509" t="str">
        <f t="shared" si="17"/>
        <v/>
      </c>
    </row>
    <row r="25" spans="1:17" hidden="1">
      <c r="A25" s="514">
        <f t="shared" si="1"/>
        <v>21</v>
      </c>
      <c r="B25" s="514">
        <f>工资性费用预算!B27</f>
        <v>0</v>
      </c>
      <c r="C25" s="514">
        <f>工资性费用预算!BI27</f>
        <v>0</v>
      </c>
      <c r="D25" s="513">
        <f>工资性费用预算!H27</f>
        <v>0</v>
      </c>
      <c r="E25" s="513">
        <f t="shared" si="18"/>
        <v>0</v>
      </c>
      <c r="F25" s="513">
        <f t="shared" si="18"/>
        <v>0</v>
      </c>
      <c r="G25" s="513">
        <f t="shared" si="18"/>
        <v>0</v>
      </c>
      <c r="H25" s="514">
        <f t="shared" si="3"/>
        <v>0</v>
      </c>
      <c r="I25" s="514">
        <f t="shared" si="4"/>
        <v>0</v>
      </c>
      <c r="J25" s="514">
        <f t="shared" si="5"/>
        <v>0</v>
      </c>
      <c r="K25" s="515">
        <f t="shared" si="13"/>
        <v>0</v>
      </c>
      <c r="L25" s="514">
        <f t="shared" si="7"/>
        <v>0</v>
      </c>
      <c r="M25" s="514">
        <f t="shared" si="8"/>
        <v>0</v>
      </c>
      <c r="N25" s="431">
        <f t="shared" si="14"/>
        <v>0</v>
      </c>
      <c r="O25" s="497">
        <f t="shared" si="15"/>
        <v>0</v>
      </c>
      <c r="P25" s="431">
        <f t="shared" si="16"/>
        <v>0</v>
      </c>
      <c r="Q25" s="509" t="str">
        <f t="shared" si="17"/>
        <v/>
      </c>
    </row>
    <row r="26" spans="1:17" hidden="1">
      <c r="A26" s="514">
        <f t="shared" si="1"/>
        <v>22</v>
      </c>
      <c r="B26" s="514">
        <f>工资性费用预算!B28</f>
        <v>0</v>
      </c>
      <c r="C26" s="514">
        <f>工资性费用预算!BI28</f>
        <v>0</v>
      </c>
      <c r="D26" s="513">
        <f>工资性费用预算!H28</f>
        <v>0</v>
      </c>
      <c r="E26" s="513">
        <f t="shared" si="18"/>
        <v>0</v>
      </c>
      <c r="F26" s="513">
        <f t="shared" si="18"/>
        <v>0</v>
      </c>
      <c r="G26" s="513">
        <f t="shared" si="18"/>
        <v>0</v>
      </c>
      <c r="H26" s="514">
        <f t="shared" si="3"/>
        <v>0</v>
      </c>
      <c r="I26" s="514">
        <f t="shared" si="4"/>
        <v>0</v>
      </c>
      <c r="J26" s="514">
        <f t="shared" si="5"/>
        <v>0</v>
      </c>
      <c r="K26" s="515">
        <f t="shared" si="13"/>
        <v>0</v>
      </c>
      <c r="L26" s="514">
        <f t="shared" si="7"/>
        <v>0</v>
      </c>
      <c r="M26" s="514">
        <f t="shared" si="8"/>
        <v>0</v>
      </c>
      <c r="N26" s="431">
        <f t="shared" si="14"/>
        <v>0</v>
      </c>
      <c r="O26" s="497">
        <f t="shared" si="15"/>
        <v>0</v>
      </c>
      <c r="P26" s="431">
        <f t="shared" si="16"/>
        <v>0</v>
      </c>
      <c r="Q26" s="509" t="str">
        <f t="shared" si="17"/>
        <v/>
      </c>
    </row>
    <row r="27" spans="1:17" hidden="1">
      <c r="A27" s="514">
        <f t="shared" si="1"/>
        <v>23</v>
      </c>
      <c r="B27" s="514">
        <f>工资性费用预算!B29</f>
        <v>0</v>
      </c>
      <c r="C27" s="514">
        <f>工资性费用预算!BI29</f>
        <v>0</v>
      </c>
      <c r="D27" s="513">
        <f>工资性费用预算!H29</f>
        <v>0</v>
      </c>
      <c r="E27" s="513">
        <f t="shared" si="18"/>
        <v>0</v>
      </c>
      <c r="F27" s="513">
        <f t="shared" si="18"/>
        <v>0</v>
      </c>
      <c r="G27" s="513">
        <f t="shared" si="18"/>
        <v>0</v>
      </c>
      <c r="H27" s="514">
        <f t="shared" si="3"/>
        <v>0</v>
      </c>
      <c r="I27" s="514">
        <f t="shared" si="4"/>
        <v>0</v>
      </c>
      <c r="J27" s="514">
        <f t="shared" si="5"/>
        <v>0</v>
      </c>
      <c r="K27" s="515">
        <f t="shared" si="13"/>
        <v>0</v>
      </c>
      <c r="L27" s="514">
        <f t="shared" si="7"/>
        <v>0</v>
      </c>
      <c r="M27" s="514">
        <f t="shared" si="8"/>
        <v>0</v>
      </c>
      <c r="N27" s="431">
        <f t="shared" si="14"/>
        <v>0</v>
      </c>
      <c r="O27" s="497">
        <f t="shared" si="15"/>
        <v>0</v>
      </c>
      <c r="P27" s="431">
        <f t="shared" si="16"/>
        <v>0</v>
      </c>
      <c r="Q27" s="509" t="str">
        <f t="shared" si="17"/>
        <v/>
      </c>
    </row>
    <row r="28" spans="1:17" hidden="1">
      <c r="A28" s="514">
        <f t="shared" si="1"/>
        <v>24</v>
      </c>
      <c r="B28" s="514">
        <f>工资性费用预算!B30</f>
        <v>0</v>
      </c>
      <c r="C28" s="514">
        <f>工资性费用预算!BI30</f>
        <v>0</v>
      </c>
      <c r="D28" s="513">
        <f>工资性费用预算!H30</f>
        <v>0</v>
      </c>
      <c r="E28" s="513">
        <f t="shared" si="18"/>
        <v>0</v>
      </c>
      <c r="F28" s="513">
        <f t="shared" si="18"/>
        <v>0</v>
      </c>
      <c r="G28" s="513">
        <f t="shared" si="18"/>
        <v>0</v>
      </c>
      <c r="H28" s="514">
        <f t="shared" si="3"/>
        <v>0</v>
      </c>
      <c r="I28" s="514">
        <f t="shared" si="4"/>
        <v>0</v>
      </c>
      <c r="J28" s="514">
        <f t="shared" si="5"/>
        <v>0</v>
      </c>
      <c r="K28" s="515">
        <f t="shared" si="13"/>
        <v>0</v>
      </c>
      <c r="L28" s="514">
        <f t="shared" si="7"/>
        <v>0</v>
      </c>
      <c r="M28" s="514">
        <f t="shared" si="8"/>
        <v>0</v>
      </c>
      <c r="N28" s="431">
        <f t="shared" si="14"/>
        <v>0</v>
      </c>
      <c r="O28" s="497">
        <f t="shared" si="15"/>
        <v>0</v>
      </c>
      <c r="P28" s="431">
        <f t="shared" si="16"/>
        <v>0</v>
      </c>
      <c r="Q28" s="509" t="str">
        <f t="shared" si="17"/>
        <v/>
      </c>
    </row>
    <row r="29" spans="1:17" hidden="1">
      <c r="A29" s="514">
        <f t="shared" si="1"/>
        <v>25</v>
      </c>
      <c r="B29" s="514">
        <f>工资性费用预算!B31</f>
        <v>0</v>
      </c>
      <c r="C29" s="514">
        <f>工资性费用预算!BI31</f>
        <v>0</v>
      </c>
      <c r="D29" s="513">
        <f>工资性费用预算!H31</f>
        <v>0</v>
      </c>
      <c r="E29" s="513">
        <f t="shared" si="18"/>
        <v>0</v>
      </c>
      <c r="F29" s="513">
        <f t="shared" si="18"/>
        <v>0</v>
      </c>
      <c r="G29" s="513">
        <f t="shared" si="18"/>
        <v>0</v>
      </c>
      <c r="H29" s="514">
        <f t="shared" si="3"/>
        <v>0</v>
      </c>
      <c r="I29" s="514">
        <f t="shared" si="4"/>
        <v>0</v>
      </c>
      <c r="J29" s="514">
        <f t="shared" si="5"/>
        <v>0</v>
      </c>
      <c r="K29" s="515">
        <f t="shared" si="13"/>
        <v>0</v>
      </c>
      <c r="L29" s="514">
        <f t="shared" si="7"/>
        <v>0</v>
      </c>
      <c r="M29" s="514">
        <f t="shared" si="8"/>
        <v>0</v>
      </c>
      <c r="N29" s="431">
        <f t="shared" si="14"/>
        <v>0</v>
      </c>
      <c r="O29" s="497">
        <f t="shared" si="15"/>
        <v>0</v>
      </c>
      <c r="P29" s="431">
        <f t="shared" si="16"/>
        <v>0</v>
      </c>
      <c r="Q29" s="509" t="str">
        <f t="shared" si="17"/>
        <v/>
      </c>
    </row>
    <row r="30" spans="1:17" hidden="1">
      <c r="A30" s="514">
        <f t="shared" si="1"/>
        <v>26</v>
      </c>
      <c r="B30" s="514">
        <f>工资性费用预算!B32</f>
        <v>0</v>
      </c>
      <c r="C30" s="514">
        <f>工资性费用预算!BI32</f>
        <v>0</v>
      </c>
      <c r="D30" s="513">
        <f>工资性费用预算!H32</f>
        <v>0</v>
      </c>
      <c r="E30" s="513">
        <f t="shared" si="18"/>
        <v>0</v>
      </c>
      <c r="F30" s="513">
        <f t="shared" si="18"/>
        <v>0</v>
      </c>
      <c r="G30" s="513">
        <f t="shared" si="18"/>
        <v>0</v>
      </c>
      <c r="H30" s="514">
        <f t="shared" si="3"/>
        <v>0</v>
      </c>
      <c r="I30" s="514">
        <f t="shared" si="4"/>
        <v>0</v>
      </c>
      <c r="J30" s="514">
        <f t="shared" si="5"/>
        <v>0</v>
      </c>
      <c r="K30" s="515">
        <f t="shared" si="13"/>
        <v>0</v>
      </c>
      <c r="L30" s="514">
        <f t="shared" si="7"/>
        <v>0</v>
      </c>
      <c r="M30" s="514">
        <f t="shared" si="8"/>
        <v>0</v>
      </c>
      <c r="N30" s="431">
        <f t="shared" si="14"/>
        <v>0</v>
      </c>
      <c r="O30" s="497">
        <f t="shared" si="15"/>
        <v>0</v>
      </c>
      <c r="P30" s="431">
        <f t="shared" si="16"/>
        <v>0</v>
      </c>
      <c r="Q30" s="509" t="str">
        <f t="shared" si="17"/>
        <v/>
      </c>
    </row>
    <row r="31" spans="1:17" hidden="1">
      <c r="A31" s="514">
        <f t="shared" si="1"/>
        <v>27</v>
      </c>
      <c r="B31" s="514">
        <f>工资性费用预算!B33</f>
        <v>0</v>
      </c>
      <c r="C31" s="514">
        <f>工资性费用预算!BI33</f>
        <v>0</v>
      </c>
      <c r="D31" s="513">
        <f>工资性费用预算!H33</f>
        <v>0</v>
      </c>
      <c r="E31" s="513">
        <f t="shared" si="18"/>
        <v>0</v>
      </c>
      <c r="F31" s="513">
        <f t="shared" si="18"/>
        <v>0</v>
      </c>
      <c r="G31" s="513">
        <f t="shared" si="18"/>
        <v>0</v>
      </c>
      <c r="H31" s="514">
        <f t="shared" si="3"/>
        <v>0</v>
      </c>
      <c r="I31" s="514">
        <f t="shared" si="4"/>
        <v>0</v>
      </c>
      <c r="J31" s="514">
        <f t="shared" si="5"/>
        <v>0</v>
      </c>
      <c r="K31" s="515">
        <f t="shared" si="13"/>
        <v>0</v>
      </c>
      <c r="L31" s="514">
        <f t="shared" si="7"/>
        <v>0</v>
      </c>
      <c r="M31" s="514">
        <f t="shared" si="8"/>
        <v>0</v>
      </c>
      <c r="N31" s="431">
        <f t="shared" si="14"/>
        <v>0</v>
      </c>
      <c r="O31" s="497">
        <f t="shared" si="15"/>
        <v>0</v>
      </c>
      <c r="P31" s="431">
        <f t="shared" si="16"/>
        <v>0</v>
      </c>
      <c r="Q31" s="509" t="str">
        <f t="shared" si="17"/>
        <v/>
      </c>
    </row>
    <row r="32" spans="1:17" hidden="1">
      <c r="A32" s="514">
        <f t="shared" si="1"/>
        <v>28</v>
      </c>
      <c r="B32" s="514">
        <f>工资性费用预算!B34</f>
        <v>0</v>
      </c>
      <c r="C32" s="514">
        <f>工资性费用预算!BI34</f>
        <v>0</v>
      </c>
      <c r="D32" s="513">
        <f>工资性费用预算!H34</f>
        <v>0</v>
      </c>
      <c r="E32" s="513">
        <f t="shared" si="18"/>
        <v>0</v>
      </c>
      <c r="F32" s="513">
        <f t="shared" si="18"/>
        <v>0</v>
      </c>
      <c r="G32" s="513">
        <f t="shared" si="18"/>
        <v>0</v>
      </c>
      <c r="H32" s="514">
        <f t="shared" si="3"/>
        <v>0</v>
      </c>
      <c r="I32" s="514">
        <f t="shared" si="4"/>
        <v>0</v>
      </c>
      <c r="J32" s="514">
        <f t="shared" si="5"/>
        <v>0</v>
      </c>
      <c r="K32" s="515">
        <f t="shared" si="13"/>
        <v>0</v>
      </c>
      <c r="L32" s="514">
        <f t="shared" si="7"/>
        <v>0</v>
      </c>
      <c r="M32" s="514">
        <f t="shared" si="8"/>
        <v>0</v>
      </c>
      <c r="N32" s="431">
        <f t="shared" si="14"/>
        <v>0</v>
      </c>
      <c r="O32" s="497">
        <f t="shared" si="15"/>
        <v>0</v>
      </c>
      <c r="P32" s="431">
        <f t="shared" si="16"/>
        <v>0</v>
      </c>
      <c r="Q32" s="509" t="str">
        <f t="shared" si="17"/>
        <v/>
      </c>
    </row>
    <row r="33" spans="1:17" hidden="1">
      <c r="A33" s="514">
        <f t="shared" si="1"/>
        <v>29</v>
      </c>
      <c r="B33" s="514">
        <f>工资性费用预算!B35</f>
        <v>0</v>
      </c>
      <c r="C33" s="514">
        <f>工资性费用预算!BI35</f>
        <v>0</v>
      </c>
      <c r="D33" s="513">
        <f>工资性费用预算!H35</f>
        <v>0</v>
      </c>
      <c r="E33" s="513">
        <f t="shared" si="18"/>
        <v>0</v>
      </c>
      <c r="F33" s="513">
        <f t="shared" si="18"/>
        <v>0</v>
      </c>
      <c r="G33" s="513">
        <f t="shared" si="18"/>
        <v>0</v>
      </c>
      <c r="H33" s="514">
        <f t="shared" si="3"/>
        <v>0</v>
      </c>
      <c r="I33" s="514">
        <f t="shared" si="4"/>
        <v>0</v>
      </c>
      <c r="J33" s="514">
        <f t="shared" si="5"/>
        <v>0</v>
      </c>
      <c r="K33" s="515">
        <f t="shared" si="13"/>
        <v>0</v>
      </c>
      <c r="L33" s="514">
        <f t="shared" si="7"/>
        <v>0</v>
      </c>
      <c r="M33" s="514">
        <f t="shared" si="8"/>
        <v>0</v>
      </c>
      <c r="N33" s="431">
        <f t="shared" si="14"/>
        <v>0</v>
      </c>
      <c r="O33" s="497">
        <f t="shared" si="15"/>
        <v>0</v>
      </c>
      <c r="P33" s="431">
        <f t="shared" si="16"/>
        <v>0</v>
      </c>
      <c r="Q33" s="509" t="str">
        <f t="shared" si="17"/>
        <v/>
      </c>
    </row>
    <row r="34" spans="1:17" hidden="1">
      <c r="A34" s="514">
        <f t="shared" si="1"/>
        <v>30</v>
      </c>
      <c r="B34" s="514">
        <f>工资性费用预算!B36</f>
        <v>0</v>
      </c>
      <c r="C34" s="514">
        <f>工资性费用预算!BI36</f>
        <v>0</v>
      </c>
      <c r="D34" s="513">
        <f>工资性费用预算!H36</f>
        <v>0</v>
      </c>
      <c r="E34" s="513">
        <f t="shared" si="18"/>
        <v>0</v>
      </c>
      <c r="F34" s="513">
        <f t="shared" si="18"/>
        <v>0</v>
      </c>
      <c r="G34" s="513">
        <f t="shared" si="18"/>
        <v>0</v>
      </c>
      <c r="H34" s="514">
        <f t="shared" si="3"/>
        <v>0</v>
      </c>
      <c r="I34" s="514">
        <f t="shared" si="4"/>
        <v>0</v>
      </c>
      <c r="J34" s="514">
        <f t="shared" si="5"/>
        <v>0</v>
      </c>
      <c r="K34" s="515">
        <f t="shared" si="13"/>
        <v>0</v>
      </c>
      <c r="L34" s="514">
        <f t="shared" si="7"/>
        <v>0</v>
      </c>
      <c r="M34" s="514">
        <f t="shared" si="8"/>
        <v>0</v>
      </c>
      <c r="N34" s="431">
        <f t="shared" si="14"/>
        <v>0</v>
      </c>
      <c r="O34" s="497">
        <f t="shared" si="15"/>
        <v>0</v>
      </c>
      <c r="P34" s="431">
        <f t="shared" si="16"/>
        <v>0</v>
      </c>
      <c r="Q34" s="509" t="str">
        <f t="shared" si="17"/>
        <v/>
      </c>
    </row>
    <row r="35" spans="1:17" hidden="1">
      <c r="A35" s="514">
        <f t="shared" si="1"/>
        <v>31</v>
      </c>
      <c r="B35" s="514">
        <f>工资性费用预算!B37</f>
        <v>0</v>
      </c>
      <c r="C35" s="514">
        <f>工资性费用预算!BI37</f>
        <v>0</v>
      </c>
      <c r="D35" s="513">
        <f>工资性费用预算!H37</f>
        <v>0</v>
      </c>
      <c r="E35" s="513">
        <f t="shared" si="18"/>
        <v>0</v>
      </c>
      <c r="F35" s="513">
        <f t="shared" si="18"/>
        <v>0</v>
      </c>
      <c r="G35" s="513">
        <f t="shared" si="18"/>
        <v>0</v>
      </c>
      <c r="H35" s="514">
        <f t="shared" si="3"/>
        <v>0</v>
      </c>
      <c r="I35" s="514">
        <f t="shared" si="4"/>
        <v>0</v>
      </c>
      <c r="J35" s="514">
        <f t="shared" si="5"/>
        <v>0</v>
      </c>
      <c r="K35" s="515">
        <f t="shared" si="13"/>
        <v>0</v>
      </c>
      <c r="L35" s="514">
        <f t="shared" si="7"/>
        <v>0</v>
      </c>
      <c r="M35" s="514">
        <f t="shared" si="8"/>
        <v>0</v>
      </c>
      <c r="N35" s="431">
        <f t="shared" si="14"/>
        <v>0</v>
      </c>
      <c r="O35" s="497">
        <f t="shared" si="15"/>
        <v>0</v>
      </c>
      <c r="P35" s="431">
        <f t="shared" si="16"/>
        <v>0</v>
      </c>
      <c r="Q35" s="509" t="str">
        <f t="shared" si="17"/>
        <v/>
      </c>
    </row>
    <row r="36" spans="1:17" hidden="1">
      <c r="A36" s="514">
        <f t="shared" si="1"/>
        <v>32</v>
      </c>
      <c r="B36" s="514">
        <f>工资性费用预算!B38</f>
        <v>0</v>
      </c>
      <c r="C36" s="514">
        <f>工资性费用预算!BI38</f>
        <v>0</v>
      </c>
      <c r="D36" s="513">
        <f>工资性费用预算!H38</f>
        <v>0</v>
      </c>
      <c r="E36" s="513">
        <f t="shared" si="18"/>
        <v>0</v>
      </c>
      <c r="F36" s="513">
        <f t="shared" si="18"/>
        <v>0</v>
      </c>
      <c r="G36" s="513">
        <f t="shared" si="18"/>
        <v>0</v>
      </c>
      <c r="H36" s="514">
        <f t="shared" si="3"/>
        <v>0</v>
      </c>
      <c r="I36" s="514">
        <f t="shared" si="4"/>
        <v>0</v>
      </c>
      <c r="J36" s="514">
        <f t="shared" si="5"/>
        <v>0</v>
      </c>
      <c r="K36" s="515">
        <f t="shared" si="13"/>
        <v>0</v>
      </c>
      <c r="L36" s="514">
        <f t="shared" si="7"/>
        <v>0</v>
      </c>
      <c r="M36" s="514">
        <f t="shared" si="8"/>
        <v>0</v>
      </c>
      <c r="N36" s="431">
        <f t="shared" si="14"/>
        <v>0</v>
      </c>
      <c r="O36" s="497">
        <f t="shared" si="15"/>
        <v>0</v>
      </c>
      <c r="P36" s="431">
        <f t="shared" si="16"/>
        <v>0</v>
      </c>
      <c r="Q36" s="509" t="str">
        <f t="shared" si="17"/>
        <v/>
      </c>
    </row>
    <row r="37" spans="1:17" hidden="1">
      <c r="A37" s="514">
        <f t="shared" si="1"/>
        <v>33</v>
      </c>
      <c r="B37" s="514">
        <f>工资性费用预算!B39</f>
        <v>0</v>
      </c>
      <c r="C37" s="514">
        <f>工资性费用预算!BI39</f>
        <v>0</v>
      </c>
      <c r="D37" s="513">
        <f>工资性费用预算!H39</f>
        <v>0</v>
      </c>
      <c r="E37" s="513">
        <f t="shared" si="18"/>
        <v>0</v>
      </c>
      <c r="F37" s="513">
        <f t="shared" si="18"/>
        <v>0</v>
      </c>
      <c r="G37" s="513">
        <f t="shared" si="18"/>
        <v>0</v>
      </c>
      <c r="H37" s="514">
        <f t="shared" si="3"/>
        <v>0</v>
      </c>
      <c r="I37" s="514">
        <f t="shared" si="4"/>
        <v>0</v>
      </c>
      <c r="J37" s="514">
        <f t="shared" si="5"/>
        <v>0</v>
      </c>
      <c r="K37" s="515">
        <f t="shared" si="13"/>
        <v>0</v>
      </c>
      <c r="L37" s="514">
        <f t="shared" si="7"/>
        <v>0</v>
      </c>
      <c r="M37" s="514">
        <f t="shared" si="8"/>
        <v>0</v>
      </c>
      <c r="N37" s="431">
        <f t="shared" si="14"/>
        <v>0</v>
      </c>
      <c r="O37" s="497">
        <f t="shared" si="15"/>
        <v>0</v>
      </c>
      <c r="P37" s="431">
        <f t="shared" si="16"/>
        <v>0</v>
      </c>
      <c r="Q37" s="509" t="str">
        <f t="shared" si="17"/>
        <v/>
      </c>
    </row>
    <row r="38" spans="1:17" hidden="1">
      <c r="A38" s="514">
        <f t="shared" si="1"/>
        <v>34</v>
      </c>
      <c r="B38" s="514">
        <f>工资性费用预算!B40</f>
        <v>0</v>
      </c>
      <c r="C38" s="514">
        <f>工资性费用预算!BI40</f>
        <v>0</v>
      </c>
      <c r="D38" s="513">
        <f>工资性费用预算!H40</f>
        <v>0</v>
      </c>
      <c r="E38" s="513">
        <f t="shared" si="18"/>
        <v>0</v>
      </c>
      <c r="F38" s="513">
        <f t="shared" si="18"/>
        <v>0</v>
      </c>
      <c r="G38" s="513">
        <f t="shared" si="18"/>
        <v>0</v>
      </c>
      <c r="H38" s="514">
        <f t="shared" si="3"/>
        <v>0</v>
      </c>
      <c r="I38" s="514">
        <f t="shared" si="4"/>
        <v>0</v>
      </c>
      <c r="J38" s="514">
        <f t="shared" si="5"/>
        <v>0</v>
      </c>
      <c r="K38" s="515">
        <f t="shared" si="13"/>
        <v>0</v>
      </c>
      <c r="L38" s="514">
        <f t="shared" si="7"/>
        <v>0</v>
      </c>
      <c r="M38" s="514">
        <f t="shared" si="8"/>
        <v>0</v>
      </c>
      <c r="N38" s="431">
        <f t="shared" si="14"/>
        <v>0</v>
      </c>
      <c r="O38" s="497">
        <f t="shared" si="15"/>
        <v>0</v>
      </c>
      <c r="P38" s="431">
        <f t="shared" si="16"/>
        <v>0</v>
      </c>
      <c r="Q38" s="509" t="str">
        <f t="shared" si="17"/>
        <v/>
      </c>
    </row>
    <row r="39" spans="1:17" hidden="1">
      <c r="A39" s="514">
        <f t="shared" si="1"/>
        <v>35</v>
      </c>
      <c r="B39" s="514">
        <f>工资性费用预算!B41</f>
        <v>0</v>
      </c>
      <c r="C39" s="514">
        <f>工资性费用预算!BI41</f>
        <v>0</v>
      </c>
      <c r="D39" s="513">
        <f>工资性费用预算!H41</f>
        <v>0</v>
      </c>
      <c r="E39" s="513">
        <f t="shared" si="18"/>
        <v>0</v>
      </c>
      <c r="F39" s="513">
        <f t="shared" si="18"/>
        <v>0</v>
      </c>
      <c r="G39" s="513">
        <f t="shared" si="18"/>
        <v>0</v>
      </c>
      <c r="H39" s="514">
        <f t="shared" si="3"/>
        <v>0</v>
      </c>
      <c r="I39" s="514">
        <f t="shared" si="4"/>
        <v>0</v>
      </c>
      <c r="J39" s="514">
        <f t="shared" si="5"/>
        <v>0</v>
      </c>
      <c r="K39" s="515">
        <f t="shared" si="13"/>
        <v>0</v>
      </c>
      <c r="L39" s="514">
        <f t="shared" si="7"/>
        <v>0</v>
      </c>
      <c r="M39" s="514">
        <f t="shared" si="8"/>
        <v>0</v>
      </c>
      <c r="N39" s="431">
        <f t="shared" si="14"/>
        <v>0</v>
      </c>
      <c r="O39" s="497">
        <f t="shared" si="15"/>
        <v>0</v>
      </c>
      <c r="P39" s="431">
        <f t="shared" si="16"/>
        <v>0</v>
      </c>
      <c r="Q39" s="509" t="str">
        <f t="shared" si="17"/>
        <v/>
      </c>
    </row>
    <row r="40" spans="1:17" hidden="1">
      <c r="A40" s="514">
        <f t="shared" si="1"/>
        <v>36</v>
      </c>
      <c r="B40" s="514">
        <f>工资性费用预算!B42</f>
        <v>0</v>
      </c>
      <c r="C40" s="514">
        <f>工资性费用预算!BI42</f>
        <v>0</v>
      </c>
      <c r="D40" s="513">
        <f>工资性费用预算!H42</f>
        <v>0</v>
      </c>
      <c r="E40" s="513">
        <f t="shared" si="18"/>
        <v>0</v>
      </c>
      <c r="F40" s="513">
        <f t="shared" si="18"/>
        <v>0</v>
      </c>
      <c r="G40" s="513">
        <f t="shared" si="18"/>
        <v>0</v>
      </c>
      <c r="H40" s="514">
        <f t="shared" si="3"/>
        <v>0</v>
      </c>
      <c r="I40" s="514">
        <f t="shared" si="4"/>
        <v>0</v>
      </c>
      <c r="J40" s="514">
        <f t="shared" si="5"/>
        <v>0</v>
      </c>
      <c r="K40" s="515">
        <f t="shared" si="13"/>
        <v>0</v>
      </c>
      <c r="L40" s="514">
        <f t="shared" si="7"/>
        <v>0</v>
      </c>
      <c r="M40" s="514">
        <f t="shared" si="8"/>
        <v>0</v>
      </c>
      <c r="N40" s="431">
        <f t="shared" si="14"/>
        <v>0</v>
      </c>
      <c r="O40" s="497">
        <f t="shared" si="15"/>
        <v>0</v>
      </c>
      <c r="P40" s="431">
        <f t="shared" si="16"/>
        <v>0</v>
      </c>
      <c r="Q40" s="509" t="str">
        <f t="shared" si="17"/>
        <v/>
      </c>
    </row>
    <row r="41" spans="1:17" hidden="1">
      <c r="A41" s="514">
        <f t="shared" si="1"/>
        <v>37</v>
      </c>
      <c r="B41" s="514">
        <f>工资性费用预算!B43</f>
        <v>0</v>
      </c>
      <c r="C41" s="514">
        <f>工资性费用预算!BI43</f>
        <v>0</v>
      </c>
      <c r="D41" s="513">
        <f>工资性费用预算!H43</f>
        <v>0</v>
      </c>
      <c r="E41" s="513">
        <f t="shared" si="18"/>
        <v>0</v>
      </c>
      <c r="F41" s="513">
        <f t="shared" si="18"/>
        <v>0</v>
      </c>
      <c r="G41" s="513">
        <f t="shared" si="18"/>
        <v>0</v>
      </c>
      <c r="H41" s="514">
        <f t="shared" si="3"/>
        <v>0</v>
      </c>
      <c r="I41" s="514">
        <f t="shared" si="4"/>
        <v>0</v>
      </c>
      <c r="J41" s="514">
        <f t="shared" si="5"/>
        <v>0</v>
      </c>
      <c r="K41" s="515">
        <f t="shared" si="13"/>
        <v>0</v>
      </c>
      <c r="L41" s="514">
        <f t="shared" si="7"/>
        <v>0</v>
      </c>
      <c r="M41" s="514">
        <f t="shared" si="8"/>
        <v>0</v>
      </c>
      <c r="N41" s="431">
        <f t="shared" si="14"/>
        <v>0</v>
      </c>
      <c r="O41" s="497">
        <f t="shared" si="15"/>
        <v>0</v>
      </c>
      <c r="P41" s="431">
        <f t="shared" si="16"/>
        <v>0</v>
      </c>
      <c r="Q41" s="509" t="str">
        <f t="shared" si="17"/>
        <v/>
      </c>
    </row>
    <row r="42" spans="1:17" hidden="1">
      <c r="A42" s="514">
        <f t="shared" si="1"/>
        <v>38</v>
      </c>
      <c r="B42" s="514">
        <f>工资性费用预算!B44</f>
        <v>0</v>
      </c>
      <c r="C42" s="514">
        <f>工资性费用预算!BI44</f>
        <v>0</v>
      </c>
      <c r="D42" s="513">
        <f>工资性费用预算!H44</f>
        <v>0</v>
      </c>
      <c r="E42" s="513">
        <f t="shared" si="18"/>
        <v>0</v>
      </c>
      <c r="F42" s="513">
        <f t="shared" si="18"/>
        <v>0</v>
      </c>
      <c r="G42" s="513">
        <f t="shared" si="18"/>
        <v>0</v>
      </c>
      <c r="H42" s="514">
        <f t="shared" si="3"/>
        <v>0</v>
      </c>
      <c r="I42" s="514">
        <f t="shared" si="4"/>
        <v>0</v>
      </c>
      <c r="J42" s="514">
        <f t="shared" si="5"/>
        <v>0</v>
      </c>
      <c r="K42" s="515">
        <f t="shared" si="13"/>
        <v>0</v>
      </c>
      <c r="L42" s="514">
        <f t="shared" si="7"/>
        <v>0</v>
      </c>
      <c r="M42" s="514">
        <f t="shared" si="8"/>
        <v>0</v>
      </c>
      <c r="N42" s="431">
        <f t="shared" si="14"/>
        <v>0</v>
      </c>
      <c r="O42" s="497">
        <f t="shared" si="15"/>
        <v>0</v>
      </c>
      <c r="P42" s="431">
        <f t="shared" si="16"/>
        <v>0</v>
      </c>
      <c r="Q42" s="509" t="str">
        <f t="shared" si="17"/>
        <v/>
      </c>
    </row>
    <row r="43" spans="1:17" hidden="1">
      <c r="A43" s="514">
        <f t="shared" si="1"/>
        <v>39</v>
      </c>
      <c r="B43" s="514">
        <f>工资性费用预算!B45</f>
        <v>0</v>
      </c>
      <c r="C43" s="514">
        <f>工资性费用预算!BI45</f>
        <v>0</v>
      </c>
      <c r="D43" s="513">
        <f>工资性费用预算!H45</f>
        <v>0</v>
      </c>
      <c r="E43" s="513">
        <f t="shared" si="18"/>
        <v>0</v>
      </c>
      <c r="F43" s="513">
        <f t="shared" si="18"/>
        <v>0</v>
      </c>
      <c r="G43" s="513">
        <f t="shared" si="18"/>
        <v>0</v>
      </c>
      <c r="H43" s="514">
        <f t="shared" si="3"/>
        <v>0</v>
      </c>
      <c r="I43" s="514">
        <f t="shared" si="4"/>
        <v>0</v>
      </c>
      <c r="J43" s="514">
        <f t="shared" si="5"/>
        <v>0</v>
      </c>
      <c r="K43" s="515">
        <f t="shared" si="13"/>
        <v>0</v>
      </c>
      <c r="L43" s="514">
        <f t="shared" si="7"/>
        <v>0</v>
      </c>
      <c r="M43" s="514">
        <f t="shared" si="8"/>
        <v>0</v>
      </c>
      <c r="N43" s="431">
        <f t="shared" si="14"/>
        <v>0</v>
      </c>
      <c r="O43" s="497">
        <f t="shared" si="15"/>
        <v>0</v>
      </c>
      <c r="P43" s="431">
        <f t="shared" si="16"/>
        <v>0</v>
      </c>
      <c r="Q43" s="509" t="str">
        <f t="shared" si="17"/>
        <v/>
      </c>
    </row>
    <row r="44" spans="1:17" hidden="1">
      <c r="A44" s="514">
        <f t="shared" si="1"/>
        <v>40</v>
      </c>
      <c r="B44" s="514">
        <f>工资性费用预算!B46</f>
        <v>0</v>
      </c>
      <c r="C44" s="514">
        <f>工资性费用预算!BI46</f>
        <v>0</v>
      </c>
      <c r="D44" s="513">
        <f>工资性费用预算!H46</f>
        <v>0</v>
      </c>
      <c r="E44" s="513">
        <f t="shared" si="18"/>
        <v>0</v>
      </c>
      <c r="F44" s="513">
        <f t="shared" si="18"/>
        <v>0</v>
      </c>
      <c r="G44" s="513">
        <f t="shared" si="18"/>
        <v>0</v>
      </c>
      <c r="H44" s="514">
        <f t="shared" si="3"/>
        <v>0</v>
      </c>
      <c r="I44" s="514">
        <f t="shared" si="4"/>
        <v>0</v>
      </c>
      <c r="J44" s="514">
        <f t="shared" si="5"/>
        <v>0</v>
      </c>
      <c r="K44" s="515">
        <f t="shared" si="13"/>
        <v>0</v>
      </c>
      <c r="L44" s="514">
        <f t="shared" si="7"/>
        <v>0</v>
      </c>
      <c r="M44" s="514">
        <f t="shared" si="8"/>
        <v>0</v>
      </c>
      <c r="N44" s="431">
        <f t="shared" si="14"/>
        <v>0</v>
      </c>
      <c r="O44" s="497">
        <f t="shared" si="15"/>
        <v>0</v>
      </c>
      <c r="P44" s="431">
        <f t="shared" si="16"/>
        <v>0</v>
      </c>
      <c r="Q44" s="509" t="str">
        <f t="shared" si="17"/>
        <v/>
      </c>
    </row>
    <row r="45" spans="1:17" hidden="1">
      <c r="A45" s="514">
        <f t="shared" si="1"/>
        <v>41</v>
      </c>
      <c r="B45" s="514">
        <f>工资性费用预算!B47</f>
        <v>0</v>
      </c>
      <c r="C45" s="514">
        <f>工资性费用预算!BI47</f>
        <v>0</v>
      </c>
      <c r="D45" s="513">
        <f>工资性费用预算!H47</f>
        <v>0</v>
      </c>
      <c r="E45" s="513">
        <f t="shared" si="18"/>
        <v>0</v>
      </c>
      <c r="F45" s="513">
        <f t="shared" si="18"/>
        <v>0</v>
      </c>
      <c r="G45" s="513">
        <f t="shared" si="18"/>
        <v>0</v>
      </c>
      <c r="H45" s="514">
        <f t="shared" si="3"/>
        <v>0</v>
      </c>
      <c r="I45" s="514">
        <f t="shared" si="4"/>
        <v>0</v>
      </c>
      <c r="J45" s="514">
        <f t="shared" si="5"/>
        <v>0</v>
      </c>
      <c r="K45" s="515">
        <f t="shared" si="13"/>
        <v>0</v>
      </c>
      <c r="L45" s="514">
        <f t="shared" si="7"/>
        <v>0</v>
      </c>
      <c r="M45" s="514">
        <f t="shared" si="8"/>
        <v>0</v>
      </c>
      <c r="N45" s="431">
        <f t="shared" si="14"/>
        <v>0</v>
      </c>
      <c r="O45" s="497">
        <f t="shared" si="15"/>
        <v>0</v>
      </c>
      <c r="P45" s="431">
        <f t="shared" si="16"/>
        <v>0</v>
      </c>
      <c r="Q45" s="509" t="str">
        <f t="shared" si="17"/>
        <v/>
      </c>
    </row>
    <row r="46" spans="1:17" hidden="1">
      <c r="A46" s="514">
        <f t="shared" si="1"/>
        <v>42</v>
      </c>
      <c r="B46" s="514">
        <f>工资性费用预算!B48</f>
        <v>0</v>
      </c>
      <c r="C46" s="514">
        <f>工资性费用预算!BI48</f>
        <v>0</v>
      </c>
      <c r="D46" s="513">
        <f>工资性费用预算!H48</f>
        <v>0</v>
      </c>
      <c r="E46" s="513">
        <f t="shared" si="18"/>
        <v>0</v>
      </c>
      <c r="F46" s="513">
        <f t="shared" si="18"/>
        <v>0</v>
      </c>
      <c r="G46" s="513">
        <f t="shared" si="18"/>
        <v>0</v>
      </c>
      <c r="H46" s="514">
        <f t="shared" si="3"/>
        <v>0</v>
      </c>
      <c r="I46" s="514">
        <f t="shared" si="4"/>
        <v>0</v>
      </c>
      <c r="J46" s="514">
        <f t="shared" si="5"/>
        <v>0</v>
      </c>
      <c r="K46" s="515">
        <f t="shared" si="13"/>
        <v>0</v>
      </c>
      <c r="L46" s="514">
        <f t="shared" si="7"/>
        <v>0</v>
      </c>
      <c r="M46" s="514">
        <f t="shared" si="8"/>
        <v>0</v>
      </c>
      <c r="N46" s="431">
        <f t="shared" si="14"/>
        <v>0</v>
      </c>
      <c r="O46" s="497">
        <f t="shared" si="15"/>
        <v>0</v>
      </c>
      <c r="P46" s="431">
        <f t="shared" si="16"/>
        <v>0</v>
      </c>
      <c r="Q46" s="509" t="str">
        <f t="shared" si="17"/>
        <v/>
      </c>
    </row>
    <row r="47" spans="1:17" hidden="1">
      <c r="A47" s="514">
        <f t="shared" si="1"/>
        <v>43</v>
      </c>
      <c r="B47" s="514">
        <f>工资性费用预算!B49</f>
        <v>0</v>
      </c>
      <c r="C47" s="514">
        <f>工资性费用预算!BI49</f>
        <v>0</v>
      </c>
      <c r="D47" s="513">
        <f>工资性费用预算!H49</f>
        <v>0</v>
      </c>
      <c r="E47" s="513">
        <f t="shared" si="18"/>
        <v>0</v>
      </c>
      <c r="F47" s="513">
        <f t="shared" si="18"/>
        <v>0</v>
      </c>
      <c r="G47" s="513">
        <f t="shared" si="18"/>
        <v>0</v>
      </c>
      <c r="H47" s="514">
        <f t="shared" si="3"/>
        <v>0</v>
      </c>
      <c r="I47" s="514">
        <f t="shared" si="4"/>
        <v>0</v>
      </c>
      <c r="J47" s="514">
        <f t="shared" si="5"/>
        <v>0</v>
      </c>
      <c r="K47" s="515">
        <f t="shared" si="13"/>
        <v>0</v>
      </c>
      <c r="L47" s="514">
        <f t="shared" si="7"/>
        <v>0</v>
      </c>
      <c r="M47" s="514">
        <f t="shared" si="8"/>
        <v>0</v>
      </c>
      <c r="N47" s="431">
        <f t="shared" si="14"/>
        <v>0</v>
      </c>
      <c r="O47" s="497">
        <f t="shared" si="15"/>
        <v>0</v>
      </c>
      <c r="P47" s="431">
        <f t="shared" si="16"/>
        <v>0</v>
      </c>
      <c r="Q47" s="509" t="str">
        <f t="shared" si="17"/>
        <v/>
      </c>
    </row>
    <row r="48" spans="1:17" hidden="1">
      <c r="A48" s="514">
        <f t="shared" si="1"/>
        <v>44</v>
      </c>
      <c r="B48" s="514">
        <f>工资性费用预算!B50</f>
        <v>0</v>
      </c>
      <c r="C48" s="514">
        <f>工资性费用预算!BI50</f>
        <v>0</v>
      </c>
      <c r="D48" s="513">
        <f>工资性费用预算!H50</f>
        <v>0</v>
      </c>
      <c r="E48" s="513">
        <f t="shared" si="18"/>
        <v>0</v>
      </c>
      <c r="F48" s="513">
        <f t="shared" si="18"/>
        <v>0</v>
      </c>
      <c r="G48" s="513">
        <f t="shared" si="18"/>
        <v>0</v>
      </c>
      <c r="H48" s="514">
        <f t="shared" si="3"/>
        <v>0</v>
      </c>
      <c r="I48" s="514">
        <f t="shared" si="4"/>
        <v>0</v>
      </c>
      <c r="J48" s="514">
        <f t="shared" si="5"/>
        <v>0</v>
      </c>
      <c r="K48" s="515">
        <f t="shared" si="13"/>
        <v>0</v>
      </c>
      <c r="L48" s="514">
        <f t="shared" si="7"/>
        <v>0</v>
      </c>
      <c r="M48" s="514">
        <f t="shared" si="8"/>
        <v>0</v>
      </c>
      <c r="N48" s="431">
        <f t="shared" si="14"/>
        <v>0</v>
      </c>
      <c r="O48" s="497">
        <f t="shared" si="15"/>
        <v>0</v>
      </c>
      <c r="P48" s="431">
        <f t="shared" si="16"/>
        <v>0</v>
      </c>
      <c r="Q48" s="509" t="str">
        <f t="shared" si="17"/>
        <v/>
      </c>
    </row>
    <row r="49" spans="1:17" hidden="1">
      <c r="A49" s="514">
        <f t="shared" si="1"/>
        <v>45</v>
      </c>
      <c r="B49" s="514">
        <f>工资性费用预算!B51</f>
        <v>0</v>
      </c>
      <c r="C49" s="514">
        <f>工资性费用预算!BI51</f>
        <v>0</v>
      </c>
      <c r="D49" s="513">
        <f>工资性费用预算!H51</f>
        <v>0</v>
      </c>
      <c r="E49" s="513">
        <f t="shared" si="18"/>
        <v>0</v>
      </c>
      <c r="F49" s="513">
        <f t="shared" si="18"/>
        <v>0</v>
      </c>
      <c r="G49" s="513">
        <f t="shared" si="18"/>
        <v>0</v>
      </c>
      <c r="H49" s="514">
        <f t="shared" si="3"/>
        <v>0</v>
      </c>
      <c r="I49" s="514">
        <f t="shared" si="4"/>
        <v>0</v>
      </c>
      <c r="J49" s="514">
        <f t="shared" si="5"/>
        <v>0</v>
      </c>
      <c r="K49" s="515">
        <f t="shared" si="13"/>
        <v>0</v>
      </c>
      <c r="L49" s="514">
        <f t="shared" si="7"/>
        <v>0</v>
      </c>
      <c r="M49" s="514">
        <f t="shared" si="8"/>
        <v>0</v>
      </c>
      <c r="N49" s="431">
        <f t="shared" si="14"/>
        <v>0</v>
      </c>
      <c r="O49" s="497">
        <f t="shared" si="15"/>
        <v>0</v>
      </c>
      <c r="P49" s="431">
        <f t="shared" si="16"/>
        <v>0</v>
      </c>
      <c r="Q49" s="509" t="str">
        <f t="shared" si="17"/>
        <v/>
      </c>
    </row>
    <row r="50" spans="1:17" hidden="1">
      <c r="A50" s="514">
        <f t="shared" si="1"/>
        <v>46</v>
      </c>
      <c r="B50" s="514">
        <f>工资性费用预算!B52</f>
        <v>0</v>
      </c>
      <c r="C50" s="514">
        <f>工资性费用预算!BI52</f>
        <v>0</v>
      </c>
      <c r="D50" s="513">
        <f>工资性费用预算!H52</f>
        <v>0</v>
      </c>
      <c r="E50" s="513">
        <f t="shared" si="18"/>
        <v>0</v>
      </c>
      <c r="F50" s="513">
        <f t="shared" si="18"/>
        <v>0</v>
      </c>
      <c r="G50" s="513">
        <f t="shared" si="18"/>
        <v>0</v>
      </c>
      <c r="H50" s="514">
        <f t="shared" si="3"/>
        <v>0</v>
      </c>
      <c r="I50" s="514">
        <f t="shared" si="4"/>
        <v>0</v>
      </c>
      <c r="J50" s="514">
        <f t="shared" si="5"/>
        <v>0</v>
      </c>
      <c r="K50" s="515">
        <f t="shared" si="13"/>
        <v>0</v>
      </c>
      <c r="L50" s="514">
        <f t="shared" si="7"/>
        <v>0</v>
      </c>
      <c r="M50" s="514">
        <f t="shared" si="8"/>
        <v>0</v>
      </c>
      <c r="N50" s="431">
        <f t="shared" si="14"/>
        <v>0</v>
      </c>
      <c r="O50" s="497">
        <f t="shared" si="15"/>
        <v>0</v>
      </c>
      <c r="P50" s="431">
        <f t="shared" si="16"/>
        <v>0</v>
      </c>
      <c r="Q50" s="509" t="str">
        <f t="shared" si="17"/>
        <v/>
      </c>
    </row>
    <row r="51" spans="1:17" hidden="1">
      <c r="A51" s="514">
        <f t="shared" si="1"/>
        <v>47</v>
      </c>
      <c r="B51" s="514">
        <f>工资性费用预算!B53</f>
        <v>0</v>
      </c>
      <c r="C51" s="514">
        <f>工资性费用预算!BI53</f>
        <v>0</v>
      </c>
      <c r="D51" s="513">
        <f>工资性费用预算!H53</f>
        <v>0</v>
      </c>
      <c r="E51" s="513">
        <f t="shared" si="18"/>
        <v>0</v>
      </c>
      <c r="F51" s="513">
        <f t="shared" si="18"/>
        <v>0</v>
      </c>
      <c r="G51" s="513">
        <f t="shared" si="18"/>
        <v>0</v>
      </c>
      <c r="H51" s="514">
        <f t="shared" si="3"/>
        <v>0</v>
      </c>
      <c r="I51" s="514">
        <f t="shared" si="4"/>
        <v>0</v>
      </c>
      <c r="J51" s="514">
        <f t="shared" si="5"/>
        <v>0</v>
      </c>
      <c r="K51" s="515">
        <f t="shared" si="13"/>
        <v>0</v>
      </c>
      <c r="L51" s="514">
        <f t="shared" si="7"/>
        <v>0</v>
      </c>
      <c r="M51" s="514">
        <f t="shared" si="8"/>
        <v>0</v>
      </c>
      <c r="N51" s="431">
        <f t="shared" si="14"/>
        <v>0</v>
      </c>
      <c r="O51" s="497">
        <f t="shared" si="15"/>
        <v>0</v>
      </c>
      <c r="P51" s="431">
        <f t="shared" si="16"/>
        <v>0</v>
      </c>
      <c r="Q51" s="509" t="str">
        <f t="shared" si="17"/>
        <v/>
      </c>
    </row>
    <row r="52" spans="1:17" hidden="1">
      <c r="A52" s="514">
        <f t="shared" si="1"/>
        <v>48</v>
      </c>
      <c r="B52" s="514">
        <f>工资性费用预算!B54</f>
        <v>0</v>
      </c>
      <c r="C52" s="514">
        <f>工资性费用预算!BI54</f>
        <v>0</v>
      </c>
      <c r="D52" s="513">
        <f>工资性费用预算!H54</f>
        <v>0</v>
      </c>
      <c r="E52" s="513">
        <f t="shared" si="18"/>
        <v>0</v>
      </c>
      <c r="F52" s="513">
        <f t="shared" si="18"/>
        <v>0</v>
      </c>
      <c r="G52" s="513">
        <f t="shared" si="18"/>
        <v>0</v>
      </c>
      <c r="H52" s="514">
        <f t="shared" si="3"/>
        <v>0</v>
      </c>
      <c r="I52" s="514">
        <f t="shared" si="4"/>
        <v>0</v>
      </c>
      <c r="J52" s="514">
        <f t="shared" si="5"/>
        <v>0</v>
      </c>
      <c r="K52" s="515">
        <f t="shared" si="13"/>
        <v>0</v>
      </c>
      <c r="L52" s="514">
        <f t="shared" si="7"/>
        <v>0</v>
      </c>
      <c r="M52" s="514">
        <f t="shared" si="8"/>
        <v>0</v>
      </c>
      <c r="N52" s="431">
        <f t="shared" si="14"/>
        <v>0</v>
      </c>
      <c r="O52" s="497">
        <f t="shared" si="15"/>
        <v>0</v>
      </c>
      <c r="P52" s="431">
        <f t="shared" si="16"/>
        <v>0</v>
      </c>
      <c r="Q52" s="509" t="str">
        <f t="shared" si="17"/>
        <v/>
      </c>
    </row>
    <row r="53" spans="1:17" hidden="1">
      <c r="A53" s="514">
        <f t="shared" si="1"/>
        <v>49</v>
      </c>
      <c r="B53" s="514">
        <f>工资性费用预算!B55</f>
        <v>0</v>
      </c>
      <c r="C53" s="514">
        <f>工资性费用预算!BI55</f>
        <v>0</v>
      </c>
      <c r="D53" s="513">
        <f>工资性费用预算!H55</f>
        <v>0</v>
      </c>
      <c r="E53" s="513">
        <f t="shared" si="18"/>
        <v>0</v>
      </c>
      <c r="F53" s="513">
        <f t="shared" si="18"/>
        <v>0</v>
      </c>
      <c r="G53" s="513">
        <f t="shared" si="18"/>
        <v>0</v>
      </c>
      <c r="H53" s="514">
        <f t="shared" si="3"/>
        <v>0</v>
      </c>
      <c r="I53" s="514">
        <f t="shared" si="4"/>
        <v>0</v>
      </c>
      <c r="J53" s="514">
        <f t="shared" si="5"/>
        <v>0</v>
      </c>
      <c r="K53" s="515">
        <f t="shared" si="13"/>
        <v>0</v>
      </c>
      <c r="L53" s="514">
        <f t="shared" si="7"/>
        <v>0</v>
      </c>
      <c r="M53" s="514">
        <f t="shared" si="8"/>
        <v>0</v>
      </c>
      <c r="N53" s="431">
        <f t="shared" si="14"/>
        <v>0</v>
      </c>
      <c r="O53" s="497">
        <f t="shared" si="15"/>
        <v>0</v>
      </c>
      <c r="P53" s="431">
        <f t="shared" si="16"/>
        <v>0</v>
      </c>
      <c r="Q53" s="509" t="str">
        <f t="shared" si="17"/>
        <v/>
      </c>
    </row>
    <row r="54" spans="1:17" hidden="1">
      <c r="A54" s="514">
        <f t="shared" si="1"/>
        <v>50</v>
      </c>
      <c r="B54" s="514">
        <f>工资性费用预算!B56</f>
        <v>0</v>
      </c>
      <c r="C54" s="514">
        <f>工资性费用预算!BI56</f>
        <v>0</v>
      </c>
      <c r="D54" s="513">
        <f>工资性费用预算!H56</f>
        <v>0</v>
      </c>
      <c r="E54" s="513">
        <f t="shared" si="18"/>
        <v>0</v>
      </c>
      <c r="F54" s="513">
        <f t="shared" si="18"/>
        <v>0</v>
      </c>
      <c r="G54" s="513">
        <f t="shared" si="18"/>
        <v>0</v>
      </c>
      <c r="H54" s="514">
        <f t="shared" si="3"/>
        <v>0</v>
      </c>
      <c r="I54" s="514">
        <f t="shared" si="4"/>
        <v>0</v>
      </c>
      <c r="J54" s="514">
        <f t="shared" si="5"/>
        <v>0</v>
      </c>
      <c r="K54" s="515">
        <f t="shared" si="13"/>
        <v>0</v>
      </c>
      <c r="L54" s="514">
        <f t="shared" si="7"/>
        <v>0</v>
      </c>
      <c r="M54" s="514">
        <f t="shared" si="8"/>
        <v>0</v>
      </c>
      <c r="N54" s="431">
        <f t="shared" si="14"/>
        <v>0</v>
      </c>
      <c r="O54" s="497">
        <f t="shared" si="15"/>
        <v>0</v>
      </c>
      <c r="P54" s="431">
        <f t="shared" si="16"/>
        <v>0</v>
      </c>
      <c r="Q54" s="509" t="str">
        <f t="shared" si="17"/>
        <v/>
      </c>
    </row>
    <row r="55" spans="1:17" hidden="1">
      <c r="A55" s="514">
        <f t="shared" si="1"/>
        <v>51</v>
      </c>
      <c r="B55" s="514">
        <f>工资性费用预算!B57</f>
        <v>0</v>
      </c>
      <c r="C55" s="514">
        <f>工资性费用预算!BI57</f>
        <v>0</v>
      </c>
      <c r="D55" s="513">
        <f>工资性费用预算!H57</f>
        <v>0</v>
      </c>
      <c r="E55" s="513">
        <f t="shared" si="18"/>
        <v>0</v>
      </c>
      <c r="F55" s="513">
        <f t="shared" si="18"/>
        <v>0</v>
      </c>
      <c r="G55" s="513">
        <f t="shared" si="18"/>
        <v>0</v>
      </c>
      <c r="H55" s="514">
        <f t="shared" si="3"/>
        <v>0</v>
      </c>
      <c r="I55" s="514">
        <f t="shared" si="4"/>
        <v>0</v>
      </c>
      <c r="J55" s="514">
        <f t="shared" si="5"/>
        <v>0</v>
      </c>
      <c r="K55" s="515">
        <f t="shared" si="13"/>
        <v>0</v>
      </c>
      <c r="L55" s="514">
        <f t="shared" si="7"/>
        <v>0</v>
      </c>
      <c r="M55" s="514">
        <f t="shared" si="8"/>
        <v>0</v>
      </c>
      <c r="N55" s="431">
        <f t="shared" si="14"/>
        <v>0</v>
      </c>
      <c r="O55" s="497">
        <f t="shared" si="15"/>
        <v>0</v>
      </c>
      <c r="P55" s="431">
        <f t="shared" si="16"/>
        <v>0</v>
      </c>
      <c r="Q55" s="509" t="str">
        <f t="shared" si="17"/>
        <v/>
      </c>
    </row>
    <row r="56" spans="1:17" hidden="1">
      <c r="A56" s="514">
        <f t="shared" si="1"/>
        <v>52</v>
      </c>
      <c r="B56" s="514">
        <f>工资性费用预算!B58</f>
        <v>0</v>
      </c>
      <c r="C56" s="514">
        <f>工资性费用预算!BI58</f>
        <v>0</v>
      </c>
      <c r="D56" s="513">
        <f>工资性费用预算!H58</f>
        <v>0</v>
      </c>
      <c r="E56" s="513">
        <f t="shared" si="18"/>
        <v>0</v>
      </c>
      <c r="F56" s="513">
        <f t="shared" si="18"/>
        <v>0</v>
      </c>
      <c r="G56" s="513">
        <f t="shared" si="18"/>
        <v>0</v>
      </c>
      <c r="H56" s="514">
        <f t="shared" si="3"/>
        <v>0</v>
      </c>
      <c r="I56" s="514">
        <f t="shared" si="4"/>
        <v>0</v>
      </c>
      <c r="J56" s="514">
        <f t="shared" si="5"/>
        <v>0</v>
      </c>
      <c r="K56" s="515">
        <f t="shared" si="13"/>
        <v>0</v>
      </c>
      <c r="L56" s="514">
        <f t="shared" si="7"/>
        <v>0</v>
      </c>
      <c r="M56" s="514">
        <f t="shared" si="8"/>
        <v>0</v>
      </c>
      <c r="N56" s="431">
        <f t="shared" si="14"/>
        <v>0</v>
      </c>
      <c r="O56" s="497">
        <f t="shared" si="15"/>
        <v>0</v>
      </c>
      <c r="P56" s="431">
        <f t="shared" si="16"/>
        <v>0</v>
      </c>
      <c r="Q56" s="509" t="str">
        <f t="shared" si="17"/>
        <v/>
      </c>
    </row>
    <row r="57" spans="1:17" hidden="1">
      <c r="A57" s="514">
        <f t="shared" si="1"/>
        <v>53</v>
      </c>
      <c r="B57" s="514">
        <f>工资性费用预算!B59</f>
        <v>0</v>
      </c>
      <c r="C57" s="514">
        <f>工资性费用预算!BI59</f>
        <v>0</v>
      </c>
      <c r="D57" s="513">
        <f>工资性费用预算!H59</f>
        <v>0</v>
      </c>
      <c r="E57" s="513">
        <f t="shared" si="18"/>
        <v>0</v>
      </c>
      <c r="F57" s="513">
        <f t="shared" si="18"/>
        <v>0</v>
      </c>
      <c r="G57" s="513">
        <f t="shared" si="18"/>
        <v>0</v>
      </c>
      <c r="H57" s="514">
        <f t="shared" si="3"/>
        <v>0</v>
      </c>
      <c r="I57" s="514">
        <f t="shared" si="4"/>
        <v>0</v>
      </c>
      <c r="J57" s="514">
        <f t="shared" si="5"/>
        <v>0</v>
      </c>
      <c r="K57" s="515">
        <f t="shared" si="13"/>
        <v>0</v>
      </c>
      <c r="L57" s="514">
        <f t="shared" si="7"/>
        <v>0</v>
      </c>
      <c r="M57" s="514">
        <f t="shared" si="8"/>
        <v>0</v>
      </c>
      <c r="N57" s="431">
        <f t="shared" si="14"/>
        <v>0</v>
      </c>
      <c r="O57" s="497">
        <f t="shared" si="15"/>
        <v>0</v>
      </c>
      <c r="P57" s="431">
        <f t="shared" si="16"/>
        <v>0</v>
      </c>
      <c r="Q57" s="509" t="str">
        <f t="shared" si="17"/>
        <v/>
      </c>
    </row>
    <row r="58" spans="1:17" hidden="1">
      <c r="A58" s="514">
        <f t="shared" si="1"/>
        <v>54</v>
      </c>
      <c r="B58" s="514">
        <f>工资性费用预算!B60</f>
        <v>0</v>
      </c>
      <c r="C58" s="514">
        <f>工资性费用预算!BI60</f>
        <v>0</v>
      </c>
      <c r="D58" s="513">
        <f>工资性费用预算!H60</f>
        <v>0</v>
      </c>
      <c r="E58" s="513">
        <f t="shared" si="18"/>
        <v>0</v>
      </c>
      <c r="F58" s="513">
        <f t="shared" si="18"/>
        <v>0</v>
      </c>
      <c r="G58" s="513">
        <f t="shared" si="18"/>
        <v>0</v>
      </c>
      <c r="H58" s="514">
        <f t="shared" si="3"/>
        <v>0</v>
      </c>
      <c r="I58" s="514">
        <f t="shared" si="4"/>
        <v>0</v>
      </c>
      <c r="J58" s="514">
        <f t="shared" si="5"/>
        <v>0</v>
      </c>
      <c r="K58" s="515">
        <f t="shared" si="13"/>
        <v>0</v>
      </c>
      <c r="L58" s="514">
        <f t="shared" si="7"/>
        <v>0</v>
      </c>
      <c r="M58" s="514">
        <f t="shared" si="8"/>
        <v>0</v>
      </c>
      <c r="N58" s="431">
        <f t="shared" si="14"/>
        <v>0</v>
      </c>
      <c r="O58" s="497">
        <f t="shared" si="15"/>
        <v>0</v>
      </c>
      <c r="P58" s="431">
        <f t="shared" si="16"/>
        <v>0</v>
      </c>
      <c r="Q58" s="509" t="str">
        <f t="shared" si="17"/>
        <v/>
      </c>
    </row>
    <row r="59" spans="1:17" hidden="1">
      <c r="A59" s="514">
        <f t="shared" si="1"/>
        <v>55</v>
      </c>
      <c r="B59" s="514">
        <f>工资性费用预算!B61</f>
        <v>0</v>
      </c>
      <c r="C59" s="514">
        <f>工资性费用预算!BI61</f>
        <v>0</v>
      </c>
      <c r="D59" s="513">
        <f>工资性费用预算!H61</f>
        <v>0</v>
      </c>
      <c r="E59" s="513">
        <f t="shared" si="18"/>
        <v>0</v>
      </c>
      <c r="F59" s="513">
        <f t="shared" si="18"/>
        <v>0</v>
      </c>
      <c r="G59" s="513">
        <f t="shared" si="18"/>
        <v>0</v>
      </c>
      <c r="H59" s="514">
        <f t="shared" si="3"/>
        <v>0</v>
      </c>
      <c r="I59" s="514">
        <f t="shared" si="4"/>
        <v>0</v>
      </c>
      <c r="J59" s="514">
        <f t="shared" si="5"/>
        <v>0</v>
      </c>
      <c r="K59" s="515">
        <f t="shared" si="13"/>
        <v>0</v>
      </c>
      <c r="L59" s="514">
        <f t="shared" si="7"/>
        <v>0</v>
      </c>
      <c r="M59" s="514">
        <f t="shared" si="8"/>
        <v>0</v>
      </c>
      <c r="N59" s="431">
        <f t="shared" si="14"/>
        <v>0</v>
      </c>
      <c r="O59" s="497">
        <f t="shared" si="15"/>
        <v>0</v>
      </c>
      <c r="P59" s="431">
        <f t="shared" si="16"/>
        <v>0</v>
      </c>
      <c r="Q59" s="509" t="str">
        <f t="shared" si="17"/>
        <v/>
      </c>
    </row>
    <row r="60" spans="1:17" hidden="1">
      <c r="A60" s="514">
        <f t="shared" si="1"/>
        <v>56</v>
      </c>
      <c r="B60" s="514">
        <f>工资性费用预算!B62</f>
        <v>0</v>
      </c>
      <c r="C60" s="514">
        <f>工资性费用预算!BI62</f>
        <v>0</v>
      </c>
      <c r="D60" s="513">
        <f>工资性费用预算!H62</f>
        <v>0</v>
      </c>
      <c r="E60" s="513">
        <f t="shared" si="18"/>
        <v>0</v>
      </c>
      <c r="F60" s="513">
        <f t="shared" si="18"/>
        <v>0</v>
      </c>
      <c r="G60" s="513">
        <f t="shared" si="18"/>
        <v>0</v>
      </c>
      <c r="H60" s="514">
        <f t="shared" si="3"/>
        <v>0</v>
      </c>
      <c r="I60" s="514">
        <f t="shared" si="4"/>
        <v>0</v>
      </c>
      <c r="J60" s="514">
        <f t="shared" si="5"/>
        <v>0</v>
      </c>
      <c r="K60" s="515">
        <f t="shared" si="13"/>
        <v>0</v>
      </c>
      <c r="L60" s="514">
        <f t="shared" si="7"/>
        <v>0</v>
      </c>
      <c r="M60" s="514">
        <f t="shared" si="8"/>
        <v>0</v>
      </c>
      <c r="N60" s="431">
        <f t="shared" si="14"/>
        <v>0</v>
      </c>
      <c r="O60" s="497">
        <f t="shared" si="15"/>
        <v>0</v>
      </c>
      <c r="P60" s="431">
        <f t="shared" si="16"/>
        <v>0</v>
      </c>
      <c r="Q60" s="509" t="str">
        <f t="shared" si="17"/>
        <v/>
      </c>
    </row>
    <row r="61" spans="1:17" hidden="1">
      <c r="A61" s="514">
        <f t="shared" si="1"/>
        <v>57</v>
      </c>
      <c r="B61" s="514">
        <f>工资性费用预算!B63</f>
        <v>0</v>
      </c>
      <c r="C61" s="514">
        <f>工资性费用预算!BI63</f>
        <v>0</v>
      </c>
      <c r="D61" s="513">
        <f>工资性费用预算!H63</f>
        <v>0</v>
      </c>
      <c r="E61" s="513">
        <f t="shared" si="18"/>
        <v>0</v>
      </c>
      <c r="F61" s="513">
        <f t="shared" si="18"/>
        <v>0</v>
      </c>
      <c r="G61" s="513">
        <f t="shared" si="18"/>
        <v>0</v>
      </c>
      <c r="H61" s="514">
        <f t="shared" si="3"/>
        <v>0</v>
      </c>
      <c r="I61" s="514">
        <f t="shared" si="4"/>
        <v>0</v>
      </c>
      <c r="J61" s="514">
        <f t="shared" si="5"/>
        <v>0</v>
      </c>
      <c r="K61" s="515">
        <f t="shared" si="13"/>
        <v>0</v>
      </c>
      <c r="L61" s="514">
        <f t="shared" si="7"/>
        <v>0</v>
      </c>
      <c r="M61" s="514">
        <f t="shared" si="8"/>
        <v>0</v>
      </c>
      <c r="N61" s="431">
        <f t="shared" si="14"/>
        <v>0</v>
      </c>
      <c r="O61" s="497">
        <f t="shared" si="15"/>
        <v>0</v>
      </c>
      <c r="P61" s="431">
        <f t="shared" si="16"/>
        <v>0</v>
      </c>
      <c r="Q61" s="509" t="str">
        <f t="shared" si="17"/>
        <v/>
      </c>
    </row>
    <row r="62" spans="1:17" hidden="1">
      <c r="A62" s="514">
        <f t="shared" si="1"/>
        <v>58</v>
      </c>
      <c r="B62" s="514">
        <f>工资性费用预算!B64</f>
        <v>0</v>
      </c>
      <c r="C62" s="514">
        <f>工资性费用预算!BI64</f>
        <v>0</v>
      </c>
      <c r="D62" s="513">
        <f>工资性费用预算!H64</f>
        <v>0</v>
      </c>
      <c r="E62" s="513">
        <f t="shared" si="18"/>
        <v>0</v>
      </c>
      <c r="F62" s="513">
        <f t="shared" si="18"/>
        <v>0</v>
      </c>
      <c r="G62" s="513">
        <f t="shared" si="18"/>
        <v>0</v>
      </c>
      <c r="H62" s="514">
        <f t="shared" si="3"/>
        <v>0</v>
      </c>
      <c r="I62" s="514">
        <f t="shared" si="4"/>
        <v>0</v>
      </c>
      <c r="J62" s="514">
        <f t="shared" si="5"/>
        <v>0</v>
      </c>
      <c r="K62" s="515">
        <f t="shared" si="13"/>
        <v>0</v>
      </c>
      <c r="L62" s="514">
        <f t="shared" si="7"/>
        <v>0</v>
      </c>
      <c r="M62" s="514">
        <f t="shared" si="8"/>
        <v>0</v>
      </c>
      <c r="N62" s="431">
        <f t="shared" si="14"/>
        <v>0</v>
      </c>
      <c r="O62" s="497">
        <f t="shared" si="15"/>
        <v>0</v>
      </c>
      <c r="P62" s="431">
        <f t="shared" si="16"/>
        <v>0</v>
      </c>
      <c r="Q62" s="509" t="str">
        <f t="shared" si="17"/>
        <v/>
      </c>
    </row>
    <row r="63" spans="1:17" hidden="1">
      <c r="A63" s="514">
        <f t="shared" si="1"/>
        <v>59</v>
      </c>
      <c r="B63" s="514">
        <f>工资性费用预算!B65</f>
        <v>0</v>
      </c>
      <c r="C63" s="514">
        <f>工资性费用预算!BI65</f>
        <v>0</v>
      </c>
      <c r="D63" s="513">
        <f>工资性费用预算!H65</f>
        <v>0</v>
      </c>
      <c r="E63" s="513">
        <f t="shared" si="18"/>
        <v>0</v>
      </c>
      <c r="F63" s="513">
        <f t="shared" si="18"/>
        <v>0</v>
      </c>
      <c r="G63" s="513">
        <f t="shared" si="18"/>
        <v>0</v>
      </c>
      <c r="H63" s="514">
        <f t="shared" si="3"/>
        <v>0</v>
      </c>
      <c r="I63" s="514">
        <f t="shared" si="4"/>
        <v>0</v>
      </c>
      <c r="J63" s="514">
        <f t="shared" si="5"/>
        <v>0</v>
      </c>
      <c r="K63" s="515">
        <f t="shared" si="13"/>
        <v>0</v>
      </c>
      <c r="L63" s="514">
        <f t="shared" si="7"/>
        <v>0</v>
      </c>
      <c r="M63" s="514">
        <f t="shared" si="8"/>
        <v>0</v>
      </c>
      <c r="N63" s="431">
        <f t="shared" si="14"/>
        <v>0</v>
      </c>
      <c r="O63" s="497">
        <f t="shared" si="15"/>
        <v>0</v>
      </c>
      <c r="P63" s="431">
        <f t="shared" si="16"/>
        <v>0</v>
      </c>
      <c r="Q63" s="509" t="str">
        <f t="shared" si="17"/>
        <v/>
      </c>
    </row>
    <row r="64" spans="1:17" hidden="1">
      <c r="A64" s="514">
        <f t="shared" si="1"/>
        <v>60</v>
      </c>
      <c r="B64" s="514">
        <f>工资性费用预算!B66</f>
        <v>0</v>
      </c>
      <c r="C64" s="514">
        <f>工资性费用预算!BI66</f>
        <v>0</v>
      </c>
      <c r="D64" s="513">
        <f>工资性费用预算!H66</f>
        <v>0</v>
      </c>
      <c r="E64" s="513">
        <f t="shared" si="18"/>
        <v>0</v>
      </c>
      <c r="F64" s="513">
        <f t="shared" si="18"/>
        <v>0</v>
      </c>
      <c r="G64" s="513">
        <f t="shared" si="18"/>
        <v>0</v>
      </c>
      <c r="H64" s="514">
        <f t="shared" si="3"/>
        <v>0</v>
      </c>
      <c r="I64" s="514">
        <f t="shared" si="4"/>
        <v>0</v>
      </c>
      <c r="J64" s="514">
        <f t="shared" si="5"/>
        <v>0</v>
      </c>
      <c r="K64" s="515">
        <f t="shared" si="13"/>
        <v>0</v>
      </c>
      <c r="L64" s="514">
        <f t="shared" si="7"/>
        <v>0</v>
      </c>
      <c r="M64" s="514">
        <f t="shared" si="8"/>
        <v>0</v>
      </c>
      <c r="N64" s="431">
        <f t="shared" si="14"/>
        <v>0</v>
      </c>
      <c r="O64" s="497">
        <f t="shared" si="15"/>
        <v>0</v>
      </c>
      <c r="P64" s="431">
        <f t="shared" si="16"/>
        <v>0</v>
      </c>
      <c r="Q64" s="509" t="str">
        <f t="shared" si="17"/>
        <v/>
      </c>
    </row>
    <row r="65" spans="1:17" hidden="1">
      <c r="A65" s="514">
        <f t="shared" si="1"/>
        <v>61</v>
      </c>
      <c r="B65" s="514">
        <f>工资性费用预算!B67</f>
        <v>0</v>
      </c>
      <c r="C65" s="514">
        <f>工资性费用预算!BI67</f>
        <v>0</v>
      </c>
      <c r="D65" s="513">
        <f>工资性费用预算!H67</f>
        <v>0</v>
      </c>
      <c r="E65" s="513">
        <f t="shared" si="18"/>
        <v>0</v>
      </c>
      <c r="F65" s="513">
        <f t="shared" si="18"/>
        <v>0</v>
      </c>
      <c r="G65" s="513">
        <f t="shared" si="18"/>
        <v>0</v>
      </c>
      <c r="H65" s="514">
        <f t="shared" si="3"/>
        <v>0</v>
      </c>
      <c r="I65" s="514">
        <f t="shared" si="4"/>
        <v>0</v>
      </c>
      <c r="J65" s="514">
        <f t="shared" si="5"/>
        <v>0</v>
      </c>
      <c r="K65" s="515">
        <f t="shared" si="13"/>
        <v>0</v>
      </c>
      <c r="L65" s="514">
        <f t="shared" si="7"/>
        <v>0</v>
      </c>
      <c r="M65" s="514">
        <f t="shared" si="8"/>
        <v>0</v>
      </c>
      <c r="N65" s="431">
        <f t="shared" si="14"/>
        <v>0</v>
      </c>
      <c r="O65" s="497">
        <f t="shared" si="15"/>
        <v>0</v>
      </c>
      <c r="P65" s="431">
        <f t="shared" si="16"/>
        <v>0</v>
      </c>
      <c r="Q65" s="509" t="str">
        <f t="shared" si="17"/>
        <v/>
      </c>
    </row>
    <row r="66" spans="1:17" hidden="1">
      <c r="A66" s="514">
        <f t="shared" si="1"/>
        <v>62</v>
      </c>
      <c r="B66" s="514">
        <f>工资性费用预算!B68</f>
        <v>0</v>
      </c>
      <c r="C66" s="514">
        <f>工资性费用预算!BI68</f>
        <v>0</v>
      </c>
      <c r="D66" s="513">
        <f>工资性费用预算!H68</f>
        <v>0</v>
      </c>
      <c r="E66" s="513">
        <f t="shared" si="18"/>
        <v>0</v>
      </c>
      <c r="F66" s="513">
        <f t="shared" si="18"/>
        <v>0</v>
      </c>
      <c r="G66" s="513">
        <f t="shared" si="18"/>
        <v>0</v>
      </c>
      <c r="H66" s="514">
        <f t="shared" si="3"/>
        <v>0</v>
      </c>
      <c r="I66" s="514">
        <f t="shared" si="4"/>
        <v>0</v>
      </c>
      <c r="J66" s="514">
        <f t="shared" si="5"/>
        <v>0</v>
      </c>
      <c r="K66" s="515">
        <f t="shared" si="13"/>
        <v>0</v>
      </c>
      <c r="L66" s="514">
        <f t="shared" si="7"/>
        <v>0</v>
      </c>
      <c r="M66" s="514">
        <f t="shared" si="8"/>
        <v>0</v>
      </c>
      <c r="N66" s="431">
        <f t="shared" si="14"/>
        <v>0</v>
      </c>
      <c r="O66" s="497">
        <f t="shared" si="15"/>
        <v>0</v>
      </c>
      <c r="P66" s="431">
        <f t="shared" si="16"/>
        <v>0</v>
      </c>
      <c r="Q66" s="509" t="str">
        <f t="shared" si="17"/>
        <v/>
      </c>
    </row>
    <row r="67" spans="1:17" hidden="1">
      <c r="A67" s="514">
        <f t="shared" si="1"/>
        <v>63</v>
      </c>
      <c r="B67" s="514">
        <f>工资性费用预算!B69</f>
        <v>0</v>
      </c>
      <c r="C67" s="514">
        <f>工资性费用预算!BI69</f>
        <v>0</v>
      </c>
      <c r="D67" s="513">
        <f>工资性费用预算!H69</f>
        <v>0</v>
      </c>
      <c r="E67" s="513">
        <f t="shared" si="18"/>
        <v>0</v>
      </c>
      <c r="F67" s="513">
        <f t="shared" si="18"/>
        <v>0</v>
      </c>
      <c r="G67" s="513">
        <f t="shared" si="18"/>
        <v>0</v>
      </c>
      <c r="H67" s="514">
        <f t="shared" si="3"/>
        <v>0</v>
      </c>
      <c r="I67" s="514">
        <f t="shared" si="4"/>
        <v>0</v>
      </c>
      <c r="J67" s="514">
        <f t="shared" si="5"/>
        <v>0</v>
      </c>
      <c r="K67" s="515">
        <f t="shared" si="13"/>
        <v>0</v>
      </c>
      <c r="L67" s="514">
        <f t="shared" si="7"/>
        <v>0</v>
      </c>
      <c r="M67" s="514">
        <f t="shared" si="8"/>
        <v>0</v>
      </c>
      <c r="N67" s="431">
        <f t="shared" si="14"/>
        <v>0</v>
      </c>
      <c r="O67" s="497">
        <f t="shared" si="15"/>
        <v>0</v>
      </c>
      <c r="P67" s="431">
        <f t="shared" si="16"/>
        <v>0</v>
      </c>
      <c r="Q67" s="509" t="str">
        <f t="shared" si="17"/>
        <v/>
      </c>
    </row>
    <row r="68" spans="1:17" hidden="1">
      <c r="A68" s="514">
        <f t="shared" si="1"/>
        <v>64</v>
      </c>
      <c r="B68" s="514">
        <f>工资性费用预算!B70</f>
        <v>0</v>
      </c>
      <c r="C68" s="514">
        <f>工资性费用预算!BI70</f>
        <v>0</v>
      </c>
      <c r="D68" s="513">
        <f>工资性费用预算!H70</f>
        <v>0</v>
      </c>
      <c r="E68" s="513">
        <f t="shared" si="18"/>
        <v>0</v>
      </c>
      <c r="F68" s="513">
        <f t="shared" si="18"/>
        <v>0</v>
      </c>
      <c r="G68" s="513">
        <f t="shared" si="18"/>
        <v>0</v>
      </c>
      <c r="H68" s="514">
        <f t="shared" si="3"/>
        <v>0</v>
      </c>
      <c r="I68" s="514">
        <f t="shared" si="4"/>
        <v>0</v>
      </c>
      <c r="J68" s="514">
        <f t="shared" si="5"/>
        <v>0</v>
      </c>
      <c r="K68" s="515">
        <f t="shared" si="13"/>
        <v>0</v>
      </c>
      <c r="L68" s="514">
        <f t="shared" si="7"/>
        <v>0</v>
      </c>
      <c r="M68" s="514">
        <f t="shared" si="8"/>
        <v>0</v>
      </c>
      <c r="N68" s="431">
        <f t="shared" si="14"/>
        <v>0</v>
      </c>
      <c r="O68" s="497">
        <f t="shared" si="15"/>
        <v>0</v>
      </c>
      <c r="P68" s="431">
        <f t="shared" si="16"/>
        <v>0</v>
      </c>
      <c r="Q68" s="509" t="str">
        <f t="shared" si="17"/>
        <v/>
      </c>
    </row>
    <row r="69" spans="1:17" hidden="1">
      <c r="A69" s="514">
        <f t="shared" si="1"/>
        <v>65</v>
      </c>
      <c r="B69" s="514">
        <f>工资性费用预算!B71</f>
        <v>0</v>
      </c>
      <c r="C69" s="514">
        <f>工资性费用预算!BI71</f>
        <v>0</v>
      </c>
      <c r="D69" s="513">
        <f>工资性费用预算!H71</f>
        <v>0</v>
      </c>
      <c r="E69" s="513">
        <f t="shared" si="18"/>
        <v>0</v>
      </c>
      <c r="F69" s="513">
        <f t="shared" si="18"/>
        <v>0</v>
      </c>
      <c r="G69" s="513">
        <f t="shared" si="18"/>
        <v>0</v>
      </c>
      <c r="H69" s="514">
        <f t="shared" si="3"/>
        <v>0</v>
      </c>
      <c r="I69" s="514">
        <f t="shared" si="4"/>
        <v>0</v>
      </c>
      <c r="J69" s="514">
        <f t="shared" si="5"/>
        <v>0</v>
      </c>
      <c r="K69" s="515">
        <f t="shared" si="13"/>
        <v>0</v>
      </c>
      <c r="L69" s="514">
        <f t="shared" si="7"/>
        <v>0</v>
      </c>
      <c r="M69" s="514">
        <f t="shared" si="8"/>
        <v>0</v>
      </c>
      <c r="N69" s="431">
        <f t="shared" si="14"/>
        <v>0</v>
      </c>
      <c r="O69" s="497">
        <f t="shared" si="15"/>
        <v>0</v>
      </c>
      <c r="P69" s="431">
        <f t="shared" si="16"/>
        <v>0</v>
      </c>
      <c r="Q69" s="509" t="str">
        <f t="shared" si="17"/>
        <v/>
      </c>
    </row>
    <row r="70" spans="1:17" hidden="1">
      <c r="A70" s="514">
        <f t="shared" ref="A70:A133" si="19">IF(B70="","",ROW()-4)</f>
        <v>66</v>
      </c>
      <c r="B70" s="514">
        <f>工资性费用预算!B72</f>
        <v>0</v>
      </c>
      <c r="C70" s="514">
        <f>工资性费用预算!BI72</f>
        <v>0</v>
      </c>
      <c r="D70" s="513">
        <f>工资性费用预算!H72</f>
        <v>0</v>
      </c>
      <c r="E70" s="513">
        <f t="shared" si="18"/>
        <v>0</v>
      </c>
      <c r="F70" s="513">
        <f t="shared" si="18"/>
        <v>0</v>
      </c>
      <c r="G70" s="513">
        <f t="shared" si="18"/>
        <v>0</v>
      </c>
      <c r="H70" s="514">
        <f t="shared" ref="H70:H133" si="20">IF($D70=0,0,ROUND($D$4*H$4,2))</f>
        <v>0</v>
      </c>
      <c r="I70" s="514">
        <f t="shared" ref="I70:I133" si="21">IF(D70=0,0,ROUND($D$4*I$4,2))</f>
        <v>0</v>
      </c>
      <c r="J70" s="514">
        <f t="shared" ref="J70:J133" si="22">IF(D70=0,0,ROUND($D$4*J$4,2))</f>
        <v>0</v>
      </c>
      <c r="K70" s="515">
        <f t="shared" si="13"/>
        <v>0</v>
      </c>
      <c r="L70" s="514">
        <f t="shared" ref="L70:L133" si="23">IF(D70=0,0,ROUND($D$4*L$4,2))</f>
        <v>0</v>
      </c>
      <c r="M70" s="514">
        <f t="shared" ref="M70:M133" si="24">IF(AND($C70="是",$D70&gt;$D$4),ROUND($D$4*M$4,2),IF($D70&lt;$D$4,ROUND($D70*$M$4,2),0))</f>
        <v>0</v>
      </c>
      <c r="N70" s="431">
        <f t="shared" si="14"/>
        <v>0</v>
      </c>
      <c r="O70" s="497">
        <f t="shared" si="15"/>
        <v>0</v>
      </c>
      <c r="P70" s="431">
        <f t="shared" si="16"/>
        <v>0</v>
      </c>
      <c r="Q70" s="509" t="str">
        <f t="shared" si="17"/>
        <v/>
      </c>
    </row>
    <row r="71" spans="1:17" hidden="1">
      <c r="A71" s="514">
        <f t="shared" si="19"/>
        <v>67</v>
      </c>
      <c r="B71" s="514">
        <f>工资性费用预算!B73</f>
        <v>0</v>
      </c>
      <c r="C71" s="514">
        <f>工资性费用预算!BI73</f>
        <v>0</v>
      </c>
      <c r="D71" s="513">
        <f>工资性费用预算!H73</f>
        <v>0</v>
      </c>
      <c r="E71" s="513">
        <f t="shared" si="18"/>
        <v>0</v>
      </c>
      <c r="F71" s="513">
        <f t="shared" si="18"/>
        <v>0</v>
      </c>
      <c r="G71" s="513">
        <f t="shared" si="18"/>
        <v>0</v>
      </c>
      <c r="H71" s="514">
        <f t="shared" si="20"/>
        <v>0</v>
      </c>
      <c r="I71" s="514">
        <f t="shared" si="21"/>
        <v>0</v>
      </c>
      <c r="J71" s="514">
        <f t="shared" si="22"/>
        <v>0</v>
      </c>
      <c r="K71" s="515">
        <f t="shared" si="13"/>
        <v>0</v>
      </c>
      <c r="L71" s="514">
        <f t="shared" si="23"/>
        <v>0</v>
      </c>
      <c r="M71" s="514">
        <f t="shared" si="24"/>
        <v>0</v>
      </c>
      <c r="N71" s="431">
        <f t="shared" si="14"/>
        <v>0</v>
      </c>
      <c r="O71" s="497">
        <f t="shared" si="15"/>
        <v>0</v>
      </c>
      <c r="P71" s="431">
        <f t="shared" si="16"/>
        <v>0</v>
      </c>
      <c r="Q71" s="509" t="str">
        <f t="shared" si="17"/>
        <v/>
      </c>
    </row>
    <row r="72" spans="1:17" hidden="1">
      <c r="A72" s="514">
        <f t="shared" si="19"/>
        <v>68</v>
      </c>
      <c r="B72" s="514">
        <f>工资性费用预算!B74</f>
        <v>0</v>
      </c>
      <c r="C72" s="514">
        <f>工资性费用预算!BI74</f>
        <v>0</v>
      </c>
      <c r="D72" s="513">
        <f>工资性费用预算!H74</f>
        <v>0</v>
      </c>
      <c r="E72" s="513">
        <f t="shared" si="18"/>
        <v>0</v>
      </c>
      <c r="F72" s="513">
        <f t="shared" si="18"/>
        <v>0</v>
      </c>
      <c r="G72" s="513">
        <f t="shared" si="18"/>
        <v>0</v>
      </c>
      <c r="H72" s="514">
        <f t="shared" si="20"/>
        <v>0</v>
      </c>
      <c r="I72" s="514">
        <f t="shared" si="21"/>
        <v>0</v>
      </c>
      <c r="J72" s="514">
        <f t="shared" si="22"/>
        <v>0</v>
      </c>
      <c r="K72" s="515">
        <f t="shared" si="13"/>
        <v>0</v>
      </c>
      <c r="L72" s="514">
        <f t="shared" si="23"/>
        <v>0</v>
      </c>
      <c r="M72" s="514">
        <f t="shared" si="24"/>
        <v>0</v>
      </c>
      <c r="N72" s="431">
        <f t="shared" si="14"/>
        <v>0</v>
      </c>
      <c r="O72" s="497">
        <f t="shared" si="15"/>
        <v>0</v>
      </c>
      <c r="P72" s="431">
        <f t="shared" si="16"/>
        <v>0</v>
      </c>
      <c r="Q72" s="509" t="str">
        <f t="shared" si="17"/>
        <v/>
      </c>
    </row>
    <row r="73" spans="1:17" hidden="1">
      <c r="A73" s="514">
        <f t="shared" si="19"/>
        <v>69</v>
      </c>
      <c r="B73" s="514">
        <f>工资性费用预算!B75</f>
        <v>0</v>
      </c>
      <c r="C73" s="514">
        <f>工资性费用预算!BI75</f>
        <v>0</v>
      </c>
      <c r="D73" s="513">
        <f>工资性费用预算!H75</f>
        <v>0</v>
      </c>
      <c r="E73" s="513">
        <f t="shared" si="18"/>
        <v>0</v>
      </c>
      <c r="F73" s="513">
        <f t="shared" si="18"/>
        <v>0</v>
      </c>
      <c r="G73" s="513">
        <f t="shared" si="18"/>
        <v>0</v>
      </c>
      <c r="H73" s="514">
        <f t="shared" si="20"/>
        <v>0</v>
      </c>
      <c r="I73" s="514">
        <f t="shared" si="21"/>
        <v>0</v>
      </c>
      <c r="J73" s="514">
        <f t="shared" si="22"/>
        <v>0</v>
      </c>
      <c r="K73" s="515">
        <f t="shared" si="13"/>
        <v>0</v>
      </c>
      <c r="L73" s="514">
        <f t="shared" si="23"/>
        <v>0</v>
      </c>
      <c r="M73" s="514">
        <f t="shared" si="24"/>
        <v>0</v>
      </c>
      <c r="N73" s="431">
        <f t="shared" si="14"/>
        <v>0</v>
      </c>
      <c r="O73" s="497">
        <f t="shared" si="15"/>
        <v>0</v>
      </c>
      <c r="P73" s="431">
        <f t="shared" si="16"/>
        <v>0</v>
      </c>
      <c r="Q73" s="509" t="str">
        <f t="shared" si="17"/>
        <v/>
      </c>
    </row>
    <row r="74" spans="1:17" hidden="1">
      <c r="A74" s="514">
        <f t="shared" si="19"/>
        <v>70</v>
      </c>
      <c r="B74" s="514">
        <f>工资性费用预算!B76</f>
        <v>0</v>
      </c>
      <c r="C74" s="514">
        <f>工资性费用预算!BI76</f>
        <v>0</v>
      </c>
      <c r="D74" s="513">
        <f>工资性费用预算!H76</f>
        <v>0</v>
      </c>
      <c r="E74" s="513">
        <f t="shared" si="18"/>
        <v>0</v>
      </c>
      <c r="F74" s="513">
        <f t="shared" si="18"/>
        <v>0</v>
      </c>
      <c r="G74" s="513">
        <f t="shared" si="18"/>
        <v>0</v>
      </c>
      <c r="H74" s="514">
        <f t="shared" si="20"/>
        <v>0</v>
      </c>
      <c r="I74" s="514">
        <f t="shared" si="21"/>
        <v>0</v>
      </c>
      <c r="J74" s="514">
        <f t="shared" si="22"/>
        <v>0</v>
      </c>
      <c r="K74" s="515">
        <f t="shared" si="13"/>
        <v>0</v>
      </c>
      <c r="L74" s="514">
        <f t="shared" si="23"/>
        <v>0</v>
      </c>
      <c r="M74" s="514">
        <f t="shared" si="24"/>
        <v>0</v>
      </c>
      <c r="N74" s="431">
        <f t="shared" si="14"/>
        <v>0</v>
      </c>
      <c r="O74" s="497">
        <f t="shared" si="15"/>
        <v>0</v>
      </c>
      <c r="P74" s="431">
        <f t="shared" si="16"/>
        <v>0</v>
      </c>
      <c r="Q74" s="509" t="str">
        <f t="shared" si="17"/>
        <v/>
      </c>
    </row>
    <row r="75" spans="1:17" hidden="1">
      <c r="A75" s="514">
        <f t="shared" si="19"/>
        <v>71</v>
      </c>
      <c r="B75" s="514">
        <f>工资性费用预算!B77</f>
        <v>0</v>
      </c>
      <c r="C75" s="514">
        <f>工资性费用预算!BI77</f>
        <v>0</v>
      </c>
      <c r="D75" s="513">
        <f>工资性费用预算!H77</f>
        <v>0</v>
      </c>
      <c r="E75" s="513">
        <f t="shared" si="18"/>
        <v>0</v>
      </c>
      <c r="F75" s="513">
        <f t="shared" si="18"/>
        <v>0</v>
      </c>
      <c r="G75" s="513">
        <f t="shared" si="18"/>
        <v>0</v>
      </c>
      <c r="H75" s="514">
        <f t="shared" si="20"/>
        <v>0</v>
      </c>
      <c r="I75" s="514">
        <f t="shared" si="21"/>
        <v>0</v>
      </c>
      <c r="J75" s="514">
        <f t="shared" si="22"/>
        <v>0</v>
      </c>
      <c r="K75" s="515">
        <f t="shared" si="13"/>
        <v>0</v>
      </c>
      <c r="L75" s="514">
        <f t="shared" si="23"/>
        <v>0</v>
      </c>
      <c r="M75" s="514">
        <f t="shared" si="24"/>
        <v>0</v>
      </c>
      <c r="N75" s="431">
        <f t="shared" si="14"/>
        <v>0</v>
      </c>
      <c r="O75" s="497">
        <f t="shared" si="15"/>
        <v>0</v>
      </c>
      <c r="P75" s="431">
        <f t="shared" si="16"/>
        <v>0</v>
      </c>
      <c r="Q75" s="509" t="str">
        <f t="shared" si="17"/>
        <v/>
      </c>
    </row>
    <row r="76" spans="1:17" hidden="1">
      <c r="A76" s="514">
        <f t="shared" si="19"/>
        <v>72</v>
      </c>
      <c r="B76" s="514">
        <f>工资性费用预算!B78</f>
        <v>0</v>
      </c>
      <c r="C76" s="514">
        <f>工资性费用预算!BI78</f>
        <v>0</v>
      </c>
      <c r="D76" s="513">
        <f>工资性费用预算!H78</f>
        <v>0</v>
      </c>
      <c r="E76" s="513">
        <f t="shared" si="18"/>
        <v>0</v>
      </c>
      <c r="F76" s="513">
        <f t="shared" si="18"/>
        <v>0</v>
      </c>
      <c r="G76" s="513">
        <f t="shared" si="18"/>
        <v>0</v>
      </c>
      <c r="H76" s="514">
        <f t="shared" si="20"/>
        <v>0</v>
      </c>
      <c r="I76" s="514">
        <f t="shared" si="21"/>
        <v>0</v>
      </c>
      <c r="J76" s="514">
        <f t="shared" si="22"/>
        <v>0</v>
      </c>
      <c r="K76" s="515">
        <f t="shared" si="13"/>
        <v>0</v>
      </c>
      <c r="L76" s="514">
        <f t="shared" si="23"/>
        <v>0</v>
      </c>
      <c r="M76" s="514">
        <f t="shared" si="24"/>
        <v>0</v>
      </c>
      <c r="N76" s="431">
        <f t="shared" si="14"/>
        <v>0</v>
      </c>
      <c r="O76" s="497">
        <f t="shared" si="15"/>
        <v>0</v>
      </c>
      <c r="P76" s="431">
        <f t="shared" si="16"/>
        <v>0</v>
      </c>
      <c r="Q76" s="509" t="str">
        <f t="shared" si="17"/>
        <v/>
      </c>
    </row>
    <row r="77" spans="1:17" hidden="1">
      <c r="A77" s="514">
        <f t="shared" si="19"/>
        <v>73</v>
      </c>
      <c r="B77" s="514">
        <f>工资性费用预算!B79</f>
        <v>0</v>
      </c>
      <c r="C77" s="514">
        <f>工资性费用预算!BI79</f>
        <v>0</v>
      </c>
      <c r="D77" s="513">
        <f>工资性费用预算!H79</f>
        <v>0</v>
      </c>
      <c r="E77" s="513">
        <f t="shared" si="18"/>
        <v>0</v>
      </c>
      <c r="F77" s="513">
        <f t="shared" si="18"/>
        <v>0</v>
      </c>
      <c r="G77" s="513">
        <f t="shared" si="18"/>
        <v>0</v>
      </c>
      <c r="H77" s="514">
        <f t="shared" si="20"/>
        <v>0</v>
      </c>
      <c r="I77" s="514">
        <f t="shared" si="21"/>
        <v>0</v>
      </c>
      <c r="J77" s="514">
        <f t="shared" si="22"/>
        <v>0</v>
      </c>
      <c r="K77" s="515">
        <f t="shared" si="13"/>
        <v>0</v>
      </c>
      <c r="L77" s="514">
        <f t="shared" si="23"/>
        <v>0</v>
      </c>
      <c r="M77" s="514">
        <f t="shared" si="24"/>
        <v>0</v>
      </c>
      <c r="N77" s="431">
        <f t="shared" si="14"/>
        <v>0</v>
      </c>
      <c r="O77" s="497">
        <f t="shared" si="15"/>
        <v>0</v>
      </c>
      <c r="P77" s="431">
        <f t="shared" si="16"/>
        <v>0</v>
      </c>
      <c r="Q77" s="509" t="str">
        <f t="shared" si="17"/>
        <v/>
      </c>
    </row>
    <row r="78" spans="1:17" hidden="1">
      <c r="A78" s="514">
        <f t="shared" si="19"/>
        <v>74</v>
      </c>
      <c r="B78" s="514">
        <f>工资性费用预算!B80</f>
        <v>0</v>
      </c>
      <c r="C78" s="514">
        <f>工资性费用预算!BI80</f>
        <v>0</v>
      </c>
      <c r="D78" s="513">
        <f>工资性费用预算!H80</f>
        <v>0</v>
      </c>
      <c r="E78" s="513">
        <f t="shared" si="18"/>
        <v>0</v>
      </c>
      <c r="F78" s="513">
        <f t="shared" si="18"/>
        <v>0</v>
      </c>
      <c r="G78" s="513">
        <f t="shared" si="18"/>
        <v>0</v>
      </c>
      <c r="H78" s="514">
        <f t="shared" si="20"/>
        <v>0</v>
      </c>
      <c r="I78" s="514">
        <f t="shared" si="21"/>
        <v>0</v>
      </c>
      <c r="J78" s="514">
        <f t="shared" si="22"/>
        <v>0</v>
      </c>
      <c r="K78" s="515">
        <f t="shared" si="13"/>
        <v>0</v>
      </c>
      <c r="L78" s="514">
        <f t="shared" si="23"/>
        <v>0</v>
      </c>
      <c r="M78" s="514">
        <f t="shared" si="24"/>
        <v>0</v>
      </c>
      <c r="N78" s="431">
        <f t="shared" si="14"/>
        <v>0</v>
      </c>
      <c r="O78" s="497">
        <f t="shared" si="15"/>
        <v>0</v>
      </c>
      <c r="P78" s="431">
        <f t="shared" si="16"/>
        <v>0</v>
      </c>
      <c r="Q78" s="509" t="str">
        <f t="shared" si="17"/>
        <v/>
      </c>
    </row>
    <row r="79" spans="1:17" hidden="1">
      <c r="A79" s="514">
        <f t="shared" si="19"/>
        <v>75</v>
      </c>
      <c r="B79" s="514">
        <f>工资性费用预算!B81</f>
        <v>0</v>
      </c>
      <c r="C79" s="514">
        <f>工资性费用预算!BI81</f>
        <v>0</v>
      </c>
      <c r="D79" s="513">
        <f>工资性费用预算!H81</f>
        <v>0</v>
      </c>
      <c r="E79" s="513">
        <f t="shared" si="18"/>
        <v>0</v>
      </c>
      <c r="F79" s="513">
        <f t="shared" si="18"/>
        <v>0</v>
      </c>
      <c r="G79" s="513">
        <f t="shared" si="18"/>
        <v>0</v>
      </c>
      <c r="H79" s="514">
        <f t="shared" si="20"/>
        <v>0</v>
      </c>
      <c r="I79" s="514">
        <f t="shared" si="21"/>
        <v>0</v>
      </c>
      <c r="J79" s="514">
        <f t="shared" si="22"/>
        <v>0</v>
      </c>
      <c r="K79" s="515">
        <f t="shared" si="13"/>
        <v>0</v>
      </c>
      <c r="L79" s="514">
        <f t="shared" si="23"/>
        <v>0</v>
      </c>
      <c r="M79" s="514">
        <f t="shared" si="24"/>
        <v>0</v>
      </c>
      <c r="N79" s="431">
        <f t="shared" si="14"/>
        <v>0</v>
      </c>
      <c r="O79" s="497">
        <f t="shared" si="15"/>
        <v>0</v>
      </c>
      <c r="P79" s="431">
        <f t="shared" si="16"/>
        <v>0</v>
      </c>
      <c r="Q79" s="509" t="str">
        <f t="shared" si="17"/>
        <v/>
      </c>
    </row>
    <row r="80" spans="1:17" hidden="1">
      <c r="A80" s="514">
        <f t="shared" si="19"/>
        <v>76</v>
      </c>
      <c r="B80" s="514">
        <f>工资性费用预算!B82</f>
        <v>0</v>
      </c>
      <c r="C80" s="514">
        <f>工资性费用预算!BI82</f>
        <v>0</v>
      </c>
      <c r="D80" s="513">
        <f>工资性费用预算!H82</f>
        <v>0</v>
      </c>
      <c r="E80" s="513">
        <f t="shared" si="18"/>
        <v>0</v>
      </c>
      <c r="F80" s="513">
        <f t="shared" si="18"/>
        <v>0</v>
      </c>
      <c r="G80" s="513">
        <f t="shared" si="18"/>
        <v>0</v>
      </c>
      <c r="H80" s="514">
        <f t="shared" si="20"/>
        <v>0</v>
      </c>
      <c r="I80" s="514">
        <f t="shared" si="21"/>
        <v>0</v>
      </c>
      <c r="J80" s="514">
        <f t="shared" si="22"/>
        <v>0</v>
      </c>
      <c r="K80" s="515">
        <f t="shared" ref="K80:K143" si="25">IF(D80&gt;5436,5436*$K$4,ROUND($D80*K$4,2))</f>
        <v>0</v>
      </c>
      <c r="L80" s="514">
        <f t="shared" si="23"/>
        <v>0</v>
      </c>
      <c r="M80" s="514">
        <f t="shared" si="24"/>
        <v>0</v>
      </c>
      <c r="N80" s="431">
        <f t="shared" ref="N80:N143" si="26">O80+P80</f>
        <v>0</v>
      </c>
      <c r="O80" s="497">
        <f t="shared" ref="O80:O143" si="27">G80+M80+J80</f>
        <v>0</v>
      </c>
      <c r="P80" s="431">
        <f t="shared" ref="P80:P143" si="28">E80+F80+H80+K80+L80+I80</f>
        <v>0</v>
      </c>
      <c r="Q80" s="509" t="str">
        <f t="shared" ref="Q80:Q143" si="29">IF(ISNUMBER(P80/D80),P80/D80,"")</f>
        <v/>
      </c>
    </row>
    <row r="81" spans="1:17" hidden="1">
      <c r="A81" s="514">
        <f t="shared" si="19"/>
        <v>77</v>
      </c>
      <c r="B81" s="514">
        <f>工资性费用预算!B83</f>
        <v>0</v>
      </c>
      <c r="C81" s="514">
        <f>工资性费用预算!BI83</f>
        <v>0</v>
      </c>
      <c r="D81" s="513">
        <f>工资性费用预算!H83</f>
        <v>0</v>
      </c>
      <c r="E81" s="513">
        <f t="shared" si="18"/>
        <v>0</v>
      </c>
      <c r="F81" s="513">
        <f t="shared" si="18"/>
        <v>0</v>
      </c>
      <c r="G81" s="513">
        <f t="shared" si="18"/>
        <v>0</v>
      </c>
      <c r="H81" s="514">
        <f t="shared" si="20"/>
        <v>0</v>
      </c>
      <c r="I81" s="514">
        <f t="shared" si="21"/>
        <v>0</v>
      </c>
      <c r="J81" s="514">
        <f t="shared" si="22"/>
        <v>0</v>
      </c>
      <c r="K81" s="515">
        <f t="shared" si="25"/>
        <v>0</v>
      </c>
      <c r="L81" s="514">
        <f t="shared" si="23"/>
        <v>0</v>
      </c>
      <c r="M81" s="514">
        <f t="shared" si="24"/>
        <v>0</v>
      </c>
      <c r="N81" s="431">
        <f t="shared" si="26"/>
        <v>0</v>
      </c>
      <c r="O81" s="497">
        <f t="shared" si="27"/>
        <v>0</v>
      </c>
      <c r="P81" s="431">
        <f t="shared" si="28"/>
        <v>0</v>
      </c>
      <c r="Q81" s="509" t="str">
        <f t="shared" si="29"/>
        <v/>
      </c>
    </row>
    <row r="82" spans="1:17" hidden="1">
      <c r="A82" s="514">
        <f t="shared" si="19"/>
        <v>78</v>
      </c>
      <c r="B82" s="514">
        <f>工资性费用预算!B84</f>
        <v>0</v>
      </c>
      <c r="C82" s="514">
        <f>工资性费用预算!BI84</f>
        <v>0</v>
      </c>
      <c r="D82" s="513">
        <f>工资性费用预算!H84</f>
        <v>0</v>
      </c>
      <c r="E82" s="513">
        <f t="shared" si="18"/>
        <v>0</v>
      </c>
      <c r="F82" s="513">
        <f t="shared" si="18"/>
        <v>0</v>
      </c>
      <c r="G82" s="513">
        <f t="shared" si="18"/>
        <v>0</v>
      </c>
      <c r="H82" s="514">
        <f t="shared" si="20"/>
        <v>0</v>
      </c>
      <c r="I82" s="514">
        <f t="shared" si="21"/>
        <v>0</v>
      </c>
      <c r="J82" s="514">
        <f t="shared" si="22"/>
        <v>0</v>
      </c>
      <c r="K82" s="515">
        <f t="shared" si="25"/>
        <v>0</v>
      </c>
      <c r="L82" s="514">
        <f t="shared" si="23"/>
        <v>0</v>
      </c>
      <c r="M82" s="514">
        <f t="shared" si="24"/>
        <v>0</v>
      </c>
      <c r="N82" s="431">
        <f t="shared" si="26"/>
        <v>0</v>
      </c>
      <c r="O82" s="497">
        <f t="shared" si="27"/>
        <v>0</v>
      </c>
      <c r="P82" s="431">
        <f t="shared" si="28"/>
        <v>0</v>
      </c>
      <c r="Q82" s="509" t="str">
        <f t="shared" si="29"/>
        <v/>
      </c>
    </row>
    <row r="83" spans="1:17" hidden="1">
      <c r="A83" s="514">
        <f t="shared" si="19"/>
        <v>79</v>
      </c>
      <c r="B83" s="514">
        <f>工资性费用预算!B85</f>
        <v>0</v>
      </c>
      <c r="C83" s="514">
        <f>工资性费用预算!BI85</f>
        <v>0</v>
      </c>
      <c r="D83" s="513">
        <f>工资性费用预算!H85</f>
        <v>0</v>
      </c>
      <c r="E83" s="513">
        <f t="shared" si="18"/>
        <v>0</v>
      </c>
      <c r="F83" s="513">
        <f t="shared" si="18"/>
        <v>0</v>
      </c>
      <c r="G83" s="513">
        <f t="shared" si="18"/>
        <v>0</v>
      </c>
      <c r="H83" s="514">
        <f t="shared" si="20"/>
        <v>0</v>
      </c>
      <c r="I83" s="514">
        <f t="shared" si="21"/>
        <v>0</v>
      </c>
      <c r="J83" s="514">
        <f t="shared" si="22"/>
        <v>0</v>
      </c>
      <c r="K83" s="515">
        <f t="shared" si="25"/>
        <v>0</v>
      </c>
      <c r="L83" s="514">
        <f t="shared" si="23"/>
        <v>0</v>
      </c>
      <c r="M83" s="514">
        <f t="shared" si="24"/>
        <v>0</v>
      </c>
      <c r="N83" s="431">
        <f t="shared" si="26"/>
        <v>0</v>
      </c>
      <c r="O83" s="497">
        <f t="shared" si="27"/>
        <v>0</v>
      </c>
      <c r="P83" s="431">
        <f t="shared" si="28"/>
        <v>0</v>
      </c>
      <c r="Q83" s="509" t="str">
        <f t="shared" si="29"/>
        <v/>
      </c>
    </row>
    <row r="84" spans="1:17" hidden="1">
      <c r="A84" s="514">
        <f t="shared" si="19"/>
        <v>80</v>
      </c>
      <c r="B84" s="514">
        <f>工资性费用预算!B86</f>
        <v>0</v>
      </c>
      <c r="C84" s="514">
        <f>工资性费用预算!BI86</f>
        <v>0</v>
      </c>
      <c r="D84" s="513">
        <f>工资性费用预算!H86</f>
        <v>0</v>
      </c>
      <c r="E84" s="513">
        <f t="shared" si="18"/>
        <v>0</v>
      </c>
      <c r="F84" s="513">
        <f t="shared" si="18"/>
        <v>0</v>
      </c>
      <c r="G84" s="513">
        <f t="shared" si="18"/>
        <v>0</v>
      </c>
      <c r="H84" s="514">
        <f t="shared" si="20"/>
        <v>0</v>
      </c>
      <c r="I84" s="514">
        <f t="shared" si="21"/>
        <v>0</v>
      </c>
      <c r="J84" s="514">
        <f t="shared" si="22"/>
        <v>0</v>
      </c>
      <c r="K84" s="515">
        <f t="shared" si="25"/>
        <v>0</v>
      </c>
      <c r="L84" s="514">
        <f t="shared" si="23"/>
        <v>0</v>
      </c>
      <c r="M84" s="514">
        <f t="shared" si="24"/>
        <v>0</v>
      </c>
      <c r="N84" s="431">
        <f t="shared" si="26"/>
        <v>0</v>
      </c>
      <c r="O84" s="497">
        <f t="shared" si="27"/>
        <v>0</v>
      </c>
      <c r="P84" s="431">
        <f t="shared" si="28"/>
        <v>0</v>
      </c>
      <c r="Q84" s="509" t="str">
        <f t="shared" si="29"/>
        <v/>
      </c>
    </row>
    <row r="85" spans="1:17" hidden="1">
      <c r="A85" s="514">
        <f t="shared" si="19"/>
        <v>81</v>
      </c>
      <c r="B85" s="514">
        <f>工资性费用预算!B87</f>
        <v>0</v>
      </c>
      <c r="C85" s="514">
        <f>工资性费用预算!BI87</f>
        <v>0</v>
      </c>
      <c r="D85" s="513">
        <f>工资性费用预算!H87</f>
        <v>0</v>
      </c>
      <c r="E85" s="513">
        <f t="shared" si="18"/>
        <v>0</v>
      </c>
      <c r="F85" s="513">
        <f t="shared" si="18"/>
        <v>0</v>
      </c>
      <c r="G85" s="513">
        <f t="shared" si="18"/>
        <v>0</v>
      </c>
      <c r="H85" s="514">
        <f t="shared" si="20"/>
        <v>0</v>
      </c>
      <c r="I85" s="514">
        <f t="shared" si="21"/>
        <v>0</v>
      </c>
      <c r="J85" s="514">
        <f t="shared" si="22"/>
        <v>0</v>
      </c>
      <c r="K85" s="515">
        <f t="shared" si="25"/>
        <v>0</v>
      </c>
      <c r="L85" s="514">
        <f t="shared" si="23"/>
        <v>0</v>
      </c>
      <c r="M85" s="514">
        <f t="shared" si="24"/>
        <v>0</v>
      </c>
      <c r="N85" s="431">
        <f t="shared" si="26"/>
        <v>0</v>
      </c>
      <c r="O85" s="497">
        <f t="shared" si="27"/>
        <v>0</v>
      </c>
      <c r="P85" s="431">
        <f t="shared" si="28"/>
        <v>0</v>
      </c>
      <c r="Q85" s="509" t="str">
        <f t="shared" si="29"/>
        <v/>
      </c>
    </row>
    <row r="86" spans="1:17" hidden="1">
      <c r="A86" s="514">
        <f t="shared" si="19"/>
        <v>82</v>
      </c>
      <c r="B86" s="514">
        <f>工资性费用预算!B88</f>
        <v>0</v>
      </c>
      <c r="C86" s="514">
        <f>工资性费用预算!BI88</f>
        <v>0</v>
      </c>
      <c r="D86" s="513">
        <f>工资性费用预算!H88</f>
        <v>0</v>
      </c>
      <c r="E86" s="513">
        <f t="shared" ref="E86:G149" si="30">$D86*E$4</f>
        <v>0</v>
      </c>
      <c r="F86" s="513">
        <f t="shared" si="30"/>
        <v>0</v>
      </c>
      <c r="G86" s="513">
        <f t="shared" si="30"/>
        <v>0</v>
      </c>
      <c r="H86" s="514">
        <f t="shared" si="20"/>
        <v>0</v>
      </c>
      <c r="I86" s="514">
        <f t="shared" si="21"/>
        <v>0</v>
      </c>
      <c r="J86" s="514">
        <f t="shared" si="22"/>
        <v>0</v>
      </c>
      <c r="K86" s="515">
        <f t="shared" si="25"/>
        <v>0</v>
      </c>
      <c r="L86" s="514">
        <f t="shared" si="23"/>
        <v>0</v>
      </c>
      <c r="M86" s="514">
        <f t="shared" si="24"/>
        <v>0</v>
      </c>
      <c r="N86" s="431">
        <f t="shared" si="26"/>
        <v>0</v>
      </c>
      <c r="O86" s="497">
        <f t="shared" si="27"/>
        <v>0</v>
      </c>
      <c r="P86" s="431">
        <f t="shared" si="28"/>
        <v>0</v>
      </c>
      <c r="Q86" s="509" t="str">
        <f t="shared" si="29"/>
        <v/>
      </c>
    </row>
    <row r="87" spans="1:17" hidden="1">
      <c r="A87" s="514">
        <f t="shared" si="19"/>
        <v>83</v>
      </c>
      <c r="B87" s="514">
        <f>工资性费用预算!B89</f>
        <v>0</v>
      </c>
      <c r="C87" s="514">
        <f>工资性费用预算!BI89</f>
        <v>0</v>
      </c>
      <c r="D87" s="513">
        <f>工资性费用预算!H89</f>
        <v>0</v>
      </c>
      <c r="E87" s="513">
        <f t="shared" si="30"/>
        <v>0</v>
      </c>
      <c r="F87" s="513">
        <f t="shared" si="30"/>
        <v>0</v>
      </c>
      <c r="G87" s="513">
        <f t="shared" si="30"/>
        <v>0</v>
      </c>
      <c r="H87" s="514">
        <f t="shared" si="20"/>
        <v>0</v>
      </c>
      <c r="I87" s="514">
        <f t="shared" si="21"/>
        <v>0</v>
      </c>
      <c r="J87" s="514">
        <f t="shared" si="22"/>
        <v>0</v>
      </c>
      <c r="K87" s="515">
        <f t="shared" si="25"/>
        <v>0</v>
      </c>
      <c r="L87" s="514">
        <f t="shared" si="23"/>
        <v>0</v>
      </c>
      <c r="M87" s="514">
        <f t="shared" si="24"/>
        <v>0</v>
      </c>
      <c r="N87" s="431">
        <f t="shared" si="26"/>
        <v>0</v>
      </c>
      <c r="O87" s="497">
        <f t="shared" si="27"/>
        <v>0</v>
      </c>
      <c r="P87" s="431">
        <f t="shared" si="28"/>
        <v>0</v>
      </c>
      <c r="Q87" s="509" t="str">
        <f t="shared" si="29"/>
        <v/>
      </c>
    </row>
    <row r="88" spans="1:17" hidden="1">
      <c r="A88" s="514">
        <f t="shared" si="19"/>
        <v>84</v>
      </c>
      <c r="B88" s="514">
        <f>工资性费用预算!B90</f>
        <v>0</v>
      </c>
      <c r="C88" s="514">
        <f>工资性费用预算!BI90</f>
        <v>0</v>
      </c>
      <c r="D88" s="513">
        <f>工资性费用预算!H90</f>
        <v>0</v>
      </c>
      <c r="E88" s="513">
        <f t="shared" si="30"/>
        <v>0</v>
      </c>
      <c r="F88" s="513">
        <f t="shared" si="30"/>
        <v>0</v>
      </c>
      <c r="G88" s="513">
        <f t="shared" si="30"/>
        <v>0</v>
      </c>
      <c r="H88" s="514">
        <f t="shared" si="20"/>
        <v>0</v>
      </c>
      <c r="I88" s="514">
        <f t="shared" si="21"/>
        <v>0</v>
      </c>
      <c r="J88" s="514">
        <f t="shared" si="22"/>
        <v>0</v>
      </c>
      <c r="K88" s="515">
        <f t="shared" si="25"/>
        <v>0</v>
      </c>
      <c r="L88" s="514">
        <f t="shared" si="23"/>
        <v>0</v>
      </c>
      <c r="M88" s="514">
        <f t="shared" si="24"/>
        <v>0</v>
      </c>
      <c r="N88" s="431">
        <f t="shared" si="26"/>
        <v>0</v>
      </c>
      <c r="O88" s="497">
        <f t="shared" si="27"/>
        <v>0</v>
      </c>
      <c r="P88" s="431">
        <f t="shared" si="28"/>
        <v>0</v>
      </c>
      <c r="Q88" s="509" t="str">
        <f t="shared" si="29"/>
        <v/>
      </c>
    </row>
    <row r="89" spans="1:17" hidden="1">
      <c r="A89" s="514">
        <f t="shared" si="19"/>
        <v>85</v>
      </c>
      <c r="B89" s="514">
        <f>工资性费用预算!B91</f>
        <v>0</v>
      </c>
      <c r="C89" s="514">
        <f>工资性费用预算!BI91</f>
        <v>0</v>
      </c>
      <c r="D89" s="513">
        <f>工资性费用预算!H91</f>
        <v>0</v>
      </c>
      <c r="E89" s="513">
        <f t="shared" si="30"/>
        <v>0</v>
      </c>
      <c r="F89" s="513">
        <f t="shared" si="30"/>
        <v>0</v>
      </c>
      <c r="G89" s="513">
        <f t="shared" si="30"/>
        <v>0</v>
      </c>
      <c r="H89" s="514">
        <f t="shared" si="20"/>
        <v>0</v>
      </c>
      <c r="I89" s="514">
        <f t="shared" si="21"/>
        <v>0</v>
      </c>
      <c r="J89" s="514">
        <f t="shared" si="22"/>
        <v>0</v>
      </c>
      <c r="K89" s="515">
        <f t="shared" si="25"/>
        <v>0</v>
      </c>
      <c r="L89" s="514">
        <f t="shared" si="23"/>
        <v>0</v>
      </c>
      <c r="M89" s="514">
        <f t="shared" si="24"/>
        <v>0</v>
      </c>
      <c r="N89" s="431">
        <f t="shared" si="26"/>
        <v>0</v>
      </c>
      <c r="O89" s="497">
        <f t="shared" si="27"/>
        <v>0</v>
      </c>
      <c r="P89" s="431">
        <f t="shared" si="28"/>
        <v>0</v>
      </c>
      <c r="Q89" s="509" t="str">
        <f t="shared" si="29"/>
        <v/>
      </c>
    </row>
    <row r="90" spans="1:17" hidden="1">
      <c r="A90" s="514">
        <f t="shared" si="19"/>
        <v>86</v>
      </c>
      <c r="B90" s="514">
        <f>工资性费用预算!B92</f>
        <v>0</v>
      </c>
      <c r="C90" s="514">
        <f>工资性费用预算!BI92</f>
        <v>0</v>
      </c>
      <c r="D90" s="513">
        <f>工资性费用预算!H92</f>
        <v>0</v>
      </c>
      <c r="E90" s="513">
        <f t="shared" si="30"/>
        <v>0</v>
      </c>
      <c r="F90" s="513">
        <f t="shared" si="30"/>
        <v>0</v>
      </c>
      <c r="G90" s="513">
        <f t="shared" si="30"/>
        <v>0</v>
      </c>
      <c r="H90" s="514">
        <f t="shared" si="20"/>
        <v>0</v>
      </c>
      <c r="I90" s="514">
        <f t="shared" si="21"/>
        <v>0</v>
      </c>
      <c r="J90" s="514">
        <f t="shared" si="22"/>
        <v>0</v>
      </c>
      <c r="K90" s="515">
        <f t="shared" si="25"/>
        <v>0</v>
      </c>
      <c r="L90" s="514">
        <f t="shared" si="23"/>
        <v>0</v>
      </c>
      <c r="M90" s="514">
        <f t="shared" si="24"/>
        <v>0</v>
      </c>
      <c r="N90" s="431">
        <f t="shared" si="26"/>
        <v>0</v>
      </c>
      <c r="O90" s="497">
        <f t="shared" si="27"/>
        <v>0</v>
      </c>
      <c r="P90" s="431">
        <f t="shared" si="28"/>
        <v>0</v>
      </c>
      <c r="Q90" s="509" t="str">
        <f t="shared" si="29"/>
        <v/>
      </c>
    </row>
    <row r="91" spans="1:17" hidden="1">
      <c r="A91" s="514">
        <f t="shared" si="19"/>
        <v>87</v>
      </c>
      <c r="B91" s="514">
        <f>工资性费用预算!B93</f>
        <v>0</v>
      </c>
      <c r="C91" s="514">
        <f>工资性费用预算!BI93</f>
        <v>0</v>
      </c>
      <c r="D91" s="513">
        <f>工资性费用预算!H93</f>
        <v>0</v>
      </c>
      <c r="E91" s="513">
        <f t="shared" si="30"/>
        <v>0</v>
      </c>
      <c r="F91" s="513">
        <f t="shared" si="30"/>
        <v>0</v>
      </c>
      <c r="G91" s="513">
        <f t="shared" si="30"/>
        <v>0</v>
      </c>
      <c r="H91" s="514">
        <f t="shared" si="20"/>
        <v>0</v>
      </c>
      <c r="I91" s="514">
        <f t="shared" si="21"/>
        <v>0</v>
      </c>
      <c r="J91" s="514">
        <f t="shared" si="22"/>
        <v>0</v>
      </c>
      <c r="K91" s="515">
        <f t="shared" si="25"/>
        <v>0</v>
      </c>
      <c r="L91" s="514">
        <f t="shared" si="23"/>
        <v>0</v>
      </c>
      <c r="M91" s="514">
        <f t="shared" si="24"/>
        <v>0</v>
      </c>
      <c r="N91" s="431">
        <f t="shared" si="26"/>
        <v>0</v>
      </c>
      <c r="O91" s="497">
        <f t="shared" si="27"/>
        <v>0</v>
      </c>
      <c r="P91" s="431">
        <f t="shared" si="28"/>
        <v>0</v>
      </c>
      <c r="Q91" s="509" t="str">
        <f t="shared" si="29"/>
        <v/>
      </c>
    </row>
    <row r="92" spans="1:17" hidden="1">
      <c r="A92" s="514">
        <f t="shared" si="19"/>
        <v>88</v>
      </c>
      <c r="B92" s="514">
        <f>工资性费用预算!B94</f>
        <v>0</v>
      </c>
      <c r="C92" s="514">
        <f>工资性费用预算!BI94</f>
        <v>0</v>
      </c>
      <c r="D92" s="513">
        <f>工资性费用预算!H94</f>
        <v>0</v>
      </c>
      <c r="E92" s="513">
        <f t="shared" si="30"/>
        <v>0</v>
      </c>
      <c r="F92" s="513">
        <f t="shared" si="30"/>
        <v>0</v>
      </c>
      <c r="G92" s="513">
        <f t="shared" si="30"/>
        <v>0</v>
      </c>
      <c r="H92" s="514">
        <f t="shared" si="20"/>
        <v>0</v>
      </c>
      <c r="I92" s="514">
        <f t="shared" si="21"/>
        <v>0</v>
      </c>
      <c r="J92" s="514">
        <f t="shared" si="22"/>
        <v>0</v>
      </c>
      <c r="K92" s="515">
        <f t="shared" si="25"/>
        <v>0</v>
      </c>
      <c r="L92" s="514">
        <f t="shared" si="23"/>
        <v>0</v>
      </c>
      <c r="M92" s="514">
        <f t="shared" si="24"/>
        <v>0</v>
      </c>
      <c r="N92" s="431">
        <f t="shared" si="26"/>
        <v>0</v>
      </c>
      <c r="O92" s="497">
        <f t="shared" si="27"/>
        <v>0</v>
      </c>
      <c r="P92" s="431">
        <f t="shared" si="28"/>
        <v>0</v>
      </c>
      <c r="Q92" s="509" t="str">
        <f t="shared" si="29"/>
        <v/>
      </c>
    </row>
    <row r="93" spans="1:17" hidden="1">
      <c r="A93" s="514">
        <f t="shared" si="19"/>
        <v>89</v>
      </c>
      <c r="B93" s="514">
        <f>工资性费用预算!B95</f>
        <v>0</v>
      </c>
      <c r="C93" s="514">
        <f>工资性费用预算!BI95</f>
        <v>0</v>
      </c>
      <c r="D93" s="513">
        <f>工资性费用预算!H95</f>
        <v>0</v>
      </c>
      <c r="E93" s="513">
        <f t="shared" si="30"/>
        <v>0</v>
      </c>
      <c r="F93" s="513">
        <f t="shared" si="30"/>
        <v>0</v>
      </c>
      <c r="G93" s="513">
        <f t="shared" si="30"/>
        <v>0</v>
      </c>
      <c r="H93" s="514">
        <f t="shared" si="20"/>
        <v>0</v>
      </c>
      <c r="I93" s="514">
        <f t="shared" si="21"/>
        <v>0</v>
      </c>
      <c r="J93" s="514">
        <f t="shared" si="22"/>
        <v>0</v>
      </c>
      <c r="K93" s="515">
        <f t="shared" si="25"/>
        <v>0</v>
      </c>
      <c r="L93" s="514">
        <f t="shared" si="23"/>
        <v>0</v>
      </c>
      <c r="M93" s="514">
        <f t="shared" si="24"/>
        <v>0</v>
      </c>
      <c r="N93" s="431">
        <f t="shared" si="26"/>
        <v>0</v>
      </c>
      <c r="O93" s="497">
        <f t="shared" si="27"/>
        <v>0</v>
      </c>
      <c r="P93" s="431">
        <f t="shared" si="28"/>
        <v>0</v>
      </c>
      <c r="Q93" s="509" t="str">
        <f t="shared" si="29"/>
        <v/>
      </c>
    </row>
    <row r="94" spans="1:17" hidden="1">
      <c r="A94" s="514">
        <f t="shared" si="19"/>
        <v>90</v>
      </c>
      <c r="B94" s="514">
        <f>工资性费用预算!B96</f>
        <v>0</v>
      </c>
      <c r="C94" s="514">
        <f>工资性费用预算!BI96</f>
        <v>0</v>
      </c>
      <c r="D94" s="513">
        <f>工资性费用预算!H96</f>
        <v>0</v>
      </c>
      <c r="E94" s="513">
        <f t="shared" si="30"/>
        <v>0</v>
      </c>
      <c r="F94" s="513">
        <f t="shared" si="30"/>
        <v>0</v>
      </c>
      <c r="G94" s="513">
        <f t="shared" si="30"/>
        <v>0</v>
      </c>
      <c r="H94" s="514">
        <f t="shared" si="20"/>
        <v>0</v>
      </c>
      <c r="I94" s="514">
        <f t="shared" si="21"/>
        <v>0</v>
      </c>
      <c r="J94" s="514">
        <f t="shared" si="22"/>
        <v>0</v>
      </c>
      <c r="K94" s="515">
        <f t="shared" si="25"/>
        <v>0</v>
      </c>
      <c r="L94" s="514">
        <f t="shared" si="23"/>
        <v>0</v>
      </c>
      <c r="M94" s="514">
        <f t="shared" si="24"/>
        <v>0</v>
      </c>
      <c r="N94" s="431">
        <f t="shared" si="26"/>
        <v>0</v>
      </c>
      <c r="O94" s="497">
        <f t="shared" si="27"/>
        <v>0</v>
      </c>
      <c r="P94" s="431">
        <f t="shared" si="28"/>
        <v>0</v>
      </c>
      <c r="Q94" s="509" t="str">
        <f t="shared" si="29"/>
        <v/>
      </c>
    </row>
    <row r="95" spans="1:17" hidden="1">
      <c r="A95" s="514">
        <f t="shared" si="19"/>
        <v>91</v>
      </c>
      <c r="B95" s="514">
        <f>工资性费用预算!B97</f>
        <v>0</v>
      </c>
      <c r="C95" s="514">
        <f>工资性费用预算!BI97</f>
        <v>0</v>
      </c>
      <c r="D95" s="513">
        <f>工资性费用预算!H97</f>
        <v>0</v>
      </c>
      <c r="E95" s="513">
        <f t="shared" si="30"/>
        <v>0</v>
      </c>
      <c r="F95" s="513">
        <f t="shared" si="30"/>
        <v>0</v>
      </c>
      <c r="G95" s="513">
        <f t="shared" si="30"/>
        <v>0</v>
      </c>
      <c r="H95" s="514">
        <f t="shared" si="20"/>
        <v>0</v>
      </c>
      <c r="I95" s="514">
        <f t="shared" si="21"/>
        <v>0</v>
      </c>
      <c r="J95" s="514">
        <f t="shared" si="22"/>
        <v>0</v>
      </c>
      <c r="K95" s="515">
        <f t="shared" si="25"/>
        <v>0</v>
      </c>
      <c r="L95" s="514">
        <f t="shared" si="23"/>
        <v>0</v>
      </c>
      <c r="M95" s="514">
        <f t="shared" si="24"/>
        <v>0</v>
      </c>
      <c r="N95" s="431">
        <f t="shared" si="26"/>
        <v>0</v>
      </c>
      <c r="O95" s="497">
        <f t="shared" si="27"/>
        <v>0</v>
      </c>
      <c r="P95" s="431">
        <f t="shared" si="28"/>
        <v>0</v>
      </c>
      <c r="Q95" s="509" t="str">
        <f t="shared" si="29"/>
        <v/>
      </c>
    </row>
    <row r="96" spans="1:17" hidden="1">
      <c r="A96" s="514">
        <f t="shared" si="19"/>
        <v>92</v>
      </c>
      <c r="B96" s="514">
        <f>工资性费用预算!B98</f>
        <v>0</v>
      </c>
      <c r="C96" s="514">
        <f>工资性费用预算!BI98</f>
        <v>0</v>
      </c>
      <c r="D96" s="513">
        <f>工资性费用预算!H98</f>
        <v>0</v>
      </c>
      <c r="E96" s="513">
        <f t="shared" si="30"/>
        <v>0</v>
      </c>
      <c r="F96" s="513">
        <f t="shared" si="30"/>
        <v>0</v>
      </c>
      <c r="G96" s="513">
        <f t="shared" si="30"/>
        <v>0</v>
      </c>
      <c r="H96" s="514">
        <f t="shared" si="20"/>
        <v>0</v>
      </c>
      <c r="I96" s="514">
        <f t="shared" si="21"/>
        <v>0</v>
      </c>
      <c r="J96" s="514">
        <f t="shared" si="22"/>
        <v>0</v>
      </c>
      <c r="K96" s="515">
        <f t="shared" si="25"/>
        <v>0</v>
      </c>
      <c r="L96" s="514">
        <f t="shared" si="23"/>
        <v>0</v>
      </c>
      <c r="M96" s="514">
        <f t="shared" si="24"/>
        <v>0</v>
      </c>
      <c r="N96" s="431">
        <f t="shared" si="26"/>
        <v>0</v>
      </c>
      <c r="O96" s="497">
        <f t="shared" si="27"/>
        <v>0</v>
      </c>
      <c r="P96" s="431">
        <f t="shared" si="28"/>
        <v>0</v>
      </c>
      <c r="Q96" s="509" t="str">
        <f t="shared" si="29"/>
        <v/>
      </c>
    </row>
    <row r="97" spans="1:17" hidden="1">
      <c r="A97" s="514">
        <f t="shared" si="19"/>
        <v>93</v>
      </c>
      <c r="B97" s="514">
        <f>工资性费用预算!B99</f>
        <v>0</v>
      </c>
      <c r="C97" s="514">
        <f>工资性费用预算!BI99</f>
        <v>0</v>
      </c>
      <c r="D97" s="513">
        <f>工资性费用预算!H99</f>
        <v>0</v>
      </c>
      <c r="E97" s="513">
        <f t="shared" si="30"/>
        <v>0</v>
      </c>
      <c r="F97" s="513">
        <f t="shared" si="30"/>
        <v>0</v>
      </c>
      <c r="G97" s="513">
        <f t="shared" si="30"/>
        <v>0</v>
      </c>
      <c r="H97" s="514">
        <f t="shared" si="20"/>
        <v>0</v>
      </c>
      <c r="I97" s="514">
        <f t="shared" si="21"/>
        <v>0</v>
      </c>
      <c r="J97" s="514">
        <f t="shared" si="22"/>
        <v>0</v>
      </c>
      <c r="K97" s="515">
        <f t="shared" si="25"/>
        <v>0</v>
      </c>
      <c r="L97" s="514">
        <f t="shared" si="23"/>
        <v>0</v>
      </c>
      <c r="M97" s="514">
        <f t="shared" si="24"/>
        <v>0</v>
      </c>
      <c r="N97" s="431">
        <f t="shared" si="26"/>
        <v>0</v>
      </c>
      <c r="O97" s="497">
        <f t="shared" si="27"/>
        <v>0</v>
      </c>
      <c r="P97" s="431">
        <f t="shared" si="28"/>
        <v>0</v>
      </c>
      <c r="Q97" s="509" t="str">
        <f t="shared" si="29"/>
        <v/>
      </c>
    </row>
    <row r="98" spans="1:17" hidden="1">
      <c r="A98" s="514">
        <f t="shared" si="19"/>
        <v>94</v>
      </c>
      <c r="B98" s="514">
        <f>工资性费用预算!B100</f>
        <v>0</v>
      </c>
      <c r="C98" s="514">
        <f>工资性费用预算!BI100</f>
        <v>0</v>
      </c>
      <c r="D98" s="513">
        <f>工资性费用预算!H100</f>
        <v>0</v>
      </c>
      <c r="E98" s="513">
        <f t="shared" si="30"/>
        <v>0</v>
      </c>
      <c r="F98" s="513">
        <f t="shared" si="30"/>
        <v>0</v>
      </c>
      <c r="G98" s="513">
        <f t="shared" si="30"/>
        <v>0</v>
      </c>
      <c r="H98" s="514">
        <f t="shared" si="20"/>
        <v>0</v>
      </c>
      <c r="I98" s="514">
        <f t="shared" si="21"/>
        <v>0</v>
      </c>
      <c r="J98" s="514">
        <f t="shared" si="22"/>
        <v>0</v>
      </c>
      <c r="K98" s="515">
        <f t="shared" si="25"/>
        <v>0</v>
      </c>
      <c r="L98" s="514">
        <f t="shared" si="23"/>
        <v>0</v>
      </c>
      <c r="M98" s="514">
        <f t="shared" si="24"/>
        <v>0</v>
      </c>
      <c r="N98" s="431">
        <f t="shared" si="26"/>
        <v>0</v>
      </c>
      <c r="O98" s="497">
        <f t="shared" si="27"/>
        <v>0</v>
      </c>
      <c r="P98" s="431">
        <f t="shared" si="28"/>
        <v>0</v>
      </c>
      <c r="Q98" s="509" t="str">
        <f t="shared" si="29"/>
        <v/>
      </c>
    </row>
    <row r="99" spans="1:17" hidden="1">
      <c r="A99" s="514">
        <f t="shared" si="19"/>
        <v>95</v>
      </c>
      <c r="B99" s="514">
        <f>工资性费用预算!B101</f>
        <v>0</v>
      </c>
      <c r="C99" s="514">
        <f>工资性费用预算!BI101</f>
        <v>0</v>
      </c>
      <c r="D99" s="513">
        <f>工资性费用预算!H101</f>
        <v>0</v>
      </c>
      <c r="E99" s="513">
        <f t="shared" si="30"/>
        <v>0</v>
      </c>
      <c r="F99" s="513">
        <f t="shared" si="30"/>
        <v>0</v>
      </c>
      <c r="G99" s="513">
        <f t="shared" si="30"/>
        <v>0</v>
      </c>
      <c r="H99" s="514">
        <f t="shared" si="20"/>
        <v>0</v>
      </c>
      <c r="I99" s="514">
        <f t="shared" si="21"/>
        <v>0</v>
      </c>
      <c r="J99" s="514">
        <f t="shared" si="22"/>
        <v>0</v>
      </c>
      <c r="K99" s="515">
        <f t="shared" si="25"/>
        <v>0</v>
      </c>
      <c r="L99" s="514">
        <f t="shared" si="23"/>
        <v>0</v>
      </c>
      <c r="M99" s="514">
        <f t="shared" si="24"/>
        <v>0</v>
      </c>
      <c r="N99" s="431">
        <f t="shared" si="26"/>
        <v>0</v>
      </c>
      <c r="O99" s="497">
        <f t="shared" si="27"/>
        <v>0</v>
      </c>
      <c r="P99" s="431">
        <f t="shared" si="28"/>
        <v>0</v>
      </c>
      <c r="Q99" s="509" t="str">
        <f t="shared" si="29"/>
        <v/>
      </c>
    </row>
    <row r="100" spans="1:17" hidden="1">
      <c r="A100" s="514">
        <f t="shared" si="19"/>
        <v>96</v>
      </c>
      <c r="B100" s="514">
        <f>工资性费用预算!B102</f>
        <v>0</v>
      </c>
      <c r="C100" s="514">
        <f>工资性费用预算!BI102</f>
        <v>0</v>
      </c>
      <c r="D100" s="513">
        <f>工资性费用预算!H102</f>
        <v>0</v>
      </c>
      <c r="E100" s="513">
        <f t="shared" si="30"/>
        <v>0</v>
      </c>
      <c r="F100" s="513">
        <f t="shared" si="30"/>
        <v>0</v>
      </c>
      <c r="G100" s="513">
        <f t="shared" si="30"/>
        <v>0</v>
      </c>
      <c r="H100" s="514">
        <f t="shared" si="20"/>
        <v>0</v>
      </c>
      <c r="I100" s="514">
        <f t="shared" si="21"/>
        <v>0</v>
      </c>
      <c r="J100" s="514">
        <f t="shared" si="22"/>
        <v>0</v>
      </c>
      <c r="K100" s="515">
        <f t="shared" si="25"/>
        <v>0</v>
      </c>
      <c r="L100" s="514">
        <f t="shared" si="23"/>
        <v>0</v>
      </c>
      <c r="M100" s="514">
        <f t="shared" si="24"/>
        <v>0</v>
      </c>
      <c r="N100" s="431">
        <f t="shared" si="26"/>
        <v>0</v>
      </c>
      <c r="O100" s="497">
        <f t="shared" si="27"/>
        <v>0</v>
      </c>
      <c r="P100" s="431">
        <f t="shared" si="28"/>
        <v>0</v>
      </c>
      <c r="Q100" s="509" t="str">
        <f t="shared" si="29"/>
        <v/>
      </c>
    </row>
    <row r="101" spans="1:17" hidden="1">
      <c r="A101" s="514">
        <f t="shared" si="19"/>
        <v>97</v>
      </c>
      <c r="B101" s="514">
        <f>工资性费用预算!B103</f>
        <v>0</v>
      </c>
      <c r="C101" s="514">
        <f>工资性费用预算!BI103</f>
        <v>0</v>
      </c>
      <c r="D101" s="513">
        <f>工资性费用预算!H103</f>
        <v>0</v>
      </c>
      <c r="E101" s="513">
        <f t="shared" si="30"/>
        <v>0</v>
      </c>
      <c r="F101" s="513">
        <f t="shared" si="30"/>
        <v>0</v>
      </c>
      <c r="G101" s="513">
        <f t="shared" si="30"/>
        <v>0</v>
      </c>
      <c r="H101" s="514">
        <f t="shared" si="20"/>
        <v>0</v>
      </c>
      <c r="I101" s="514">
        <f t="shared" si="21"/>
        <v>0</v>
      </c>
      <c r="J101" s="514">
        <f t="shared" si="22"/>
        <v>0</v>
      </c>
      <c r="K101" s="515">
        <f t="shared" si="25"/>
        <v>0</v>
      </c>
      <c r="L101" s="514">
        <f t="shared" si="23"/>
        <v>0</v>
      </c>
      <c r="M101" s="514">
        <f t="shared" si="24"/>
        <v>0</v>
      </c>
      <c r="N101" s="431">
        <f t="shared" si="26"/>
        <v>0</v>
      </c>
      <c r="O101" s="497">
        <f t="shared" si="27"/>
        <v>0</v>
      </c>
      <c r="P101" s="431">
        <f t="shared" si="28"/>
        <v>0</v>
      </c>
      <c r="Q101" s="509" t="str">
        <f t="shared" si="29"/>
        <v/>
      </c>
    </row>
    <row r="102" spans="1:17" hidden="1">
      <c r="A102" s="514">
        <f t="shared" si="19"/>
        <v>98</v>
      </c>
      <c r="B102" s="514">
        <f>工资性费用预算!B104</f>
        <v>0</v>
      </c>
      <c r="C102" s="514">
        <f>工资性费用预算!BI104</f>
        <v>0</v>
      </c>
      <c r="D102" s="513">
        <f>工资性费用预算!H104</f>
        <v>0</v>
      </c>
      <c r="E102" s="513">
        <f t="shared" si="30"/>
        <v>0</v>
      </c>
      <c r="F102" s="513">
        <f t="shared" si="30"/>
        <v>0</v>
      </c>
      <c r="G102" s="513">
        <f t="shared" si="30"/>
        <v>0</v>
      </c>
      <c r="H102" s="514">
        <f t="shared" si="20"/>
        <v>0</v>
      </c>
      <c r="I102" s="514">
        <f t="shared" si="21"/>
        <v>0</v>
      </c>
      <c r="J102" s="514">
        <f t="shared" si="22"/>
        <v>0</v>
      </c>
      <c r="K102" s="515">
        <f t="shared" si="25"/>
        <v>0</v>
      </c>
      <c r="L102" s="514">
        <f t="shared" si="23"/>
        <v>0</v>
      </c>
      <c r="M102" s="514">
        <f t="shared" si="24"/>
        <v>0</v>
      </c>
      <c r="N102" s="431">
        <f t="shared" si="26"/>
        <v>0</v>
      </c>
      <c r="O102" s="497">
        <f t="shared" si="27"/>
        <v>0</v>
      </c>
      <c r="P102" s="431">
        <f t="shared" si="28"/>
        <v>0</v>
      </c>
      <c r="Q102" s="509" t="str">
        <f t="shared" si="29"/>
        <v/>
      </c>
    </row>
    <row r="103" spans="1:17" hidden="1">
      <c r="A103" s="514">
        <f t="shared" si="19"/>
        <v>99</v>
      </c>
      <c r="B103" s="514">
        <f>工资性费用预算!B105</f>
        <v>0</v>
      </c>
      <c r="C103" s="514">
        <f>工资性费用预算!BI105</f>
        <v>0</v>
      </c>
      <c r="D103" s="513">
        <f>工资性费用预算!H105</f>
        <v>0</v>
      </c>
      <c r="E103" s="513">
        <f t="shared" si="30"/>
        <v>0</v>
      </c>
      <c r="F103" s="513">
        <f t="shared" si="30"/>
        <v>0</v>
      </c>
      <c r="G103" s="513">
        <f t="shared" si="30"/>
        <v>0</v>
      </c>
      <c r="H103" s="514">
        <f t="shared" si="20"/>
        <v>0</v>
      </c>
      <c r="I103" s="514">
        <f t="shared" si="21"/>
        <v>0</v>
      </c>
      <c r="J103" s="514">
        <f t="shared" si="22"/>
        <v>0</v>
      </c>
      <c r="K103" s="515">
        <f t="shared" si="25"/>
        <v>0</v>
      </c>
      <c r="L103" s="514">
        <f t="shared" si="23"/>
        <v>0</v>
      </c>
      <c r="M103" s="514">
        <f t="shared" si="24"/>
        <v>0</v>
      </c>
      <c r="N103" s="431">
        <f t="shared" si="26"/>
        <v>0</v>
      </c>
      <c r="O103" s="497">
        <f t="shared" si="27"/>
        <v>0</v>
      </c>
      <c r="P103" s="431">
        <f t="shared" si="28"/>
        <v>0</v>
      </c>
      <c r="Q103" s="509" t="str">
        <f t="shared" si="29"/>
        <v/>
      </c>
    </row>
    <row r="104" spans="1:17" hidden="1">
      <c r="A104" s="514">
        <f t="shared" si="19"/>
        <v>100</v>
      </c>
      <c r="B104" s="514">
        <f>工资性费用预算!B106</f>
        <v>0</v>
      </c>
      <c r="C104" s="514">
        <f>工资性费用预算!BI106</f>
        <v>0</v>
      </c>
      <c r="D104" s="513">
        <f>工资性费用预算!H106</f>
        <v>0</v>
      </c>
      <c r="E104" s="513">
        <f t="shared" si="30"/>
        <v>0</v>
      </c>
      <c r="F104" s="513">
        <f t="shared" si="30"/>
        <v>0</v>
      </c>
      <c r="G104" s="513">
        <f t="shared" si="30"/>
        <v>0</v>
      </c>
      <c r="H104" s="514">
        <f t="shared" si="20"/>
        <v>0</v>
      </c>
      <c r="I104" s="514">
        <f t="shared" si="21"/>
        <v>0</v>
      </c>
      <c r="J104" s="514">
        <f t="shared" si="22"/>
        <v>0</v>
      </c>
      <c r="K104" s="515">
        <f t="shared" si="25"/>
        <v>0</v>
      </c>
      <c r="L104" s="514">
        <f t="shared" si="23"/>
        <v>0</v>
      </c>
      <c r="M104" s="514">
        <f t="shared" si="24"/>
        <v>0</v>
      </c>
      <c r="N104" s="431">
        <f t="shared" si="26"/>
        <v>0</v>
      </c>
      <c r="O104" s="497">
        <f t="shared" si="27"/>
        <v>0</v>
      </c>
      <c r="P104" s="431">
        <f t="shared" si="28"/>
        <v>0</v>
      </c>
      <c r="Q104" s="509" t="str">
        <f t="shared" si="29"/>
        <v/>
      </c>
    </row>
    <row r="105" spans="1:17" hidden="1">
      <c r="A105" s="514">
        <f t="shared" si="19"/>
        <v>101</v>
      </c>
      <c r="B105" s="514">
        <f>工资性费用预算!B107</f>
        <v>0</v>
      </c>
      <c r="C105" s="514">
        <f>工资性费用预算!BI107</f>
        <v>0</v>
      </c>
      <c r="D105" s="513">
        <f>工资性费用预算!H107</f>
        <v>0</v>
      </c>
      <c r="E105" s="513">
        <f t="shared" si="30"/>
        <v>0</v>
      </c>
      <c r="F105" s="513">
        <f t="shared" si="30"/>
        <v>0</v>
      </c>
      <c r="G105" s="513">
        <f t="shared" si="30"/>
        <v>0</v>
      </c>
      <c r="H105" s="514">
        <f t="shared" si="20"/>
        <v>0</v>
      </c>
      <c r="I105" s="514">
        <f t="shared" si="21"/>
        <v>0</v>
      </c>
      <c r="J105" s="514">
        <f t="shared" si="22"/>
        <v>0</v>
      </c>
      <c r="K105" s="515">
        <f t="shared" si="25"/>
        <v>0</v>
      </c>
      <c r="L105" s="514">
        <f t="shared" si="23"/>
        <v>0</v>
      </c>
      <c r="M105" s="514">
        <f t="shared" si="24"/>
        <v>0</v>
      </c>
      <c r="N105" s="431">
        <f t="shared" si="26"/>
        <v>0</v>
      </c>
      <c r="O105" s="497">
        <f t="shared" si="27"/>
        <v>0</v>
      </c>
      <c r="P105" s="431">
        <f t="shared" si="28"/>
        <v>0</v>
      </c>
      <c r="Q105" s="509" t="str">
        <f t="shared" si="29"/>
        <v/>
      </c>
    </row>
    <row r="106" spans="1:17" hidden="1">
      <c r="A106" s="514">
        <f t="shared" si="19"/>
        <v>102</v>
      </c>
      <c r="B106" s="514">
        <f>工资性费用预算!B108</f>
        <v>0</v>
      </c>
      <c r="C106" s="514">
        <f>工资性费用预算!BI108</f>
        <v>0</v>
      </c>
      <c r="D106" s="513">
        <f>工资性费用预算!H108</f>
        <v>0</v>
      </c>
      <c r="E106" s="513">
        <f t="shared" si="30"/>
        <v>0</v>
      </c>
      <c r="F106" s="513">
        <f t="shared" si="30"/>
        <v>0</v>
      </c>
      <c r="G106" s="513">
        <f t="shared" si="30"/>
        <v>0</v>
      </c>
      <c r="H106" s="514">
        <f t="shared" si="20"/>
        <v>0</v>
      </c>
      <c r="I106" s="514">
        <f t="shared" si="21"/>
        <v>0</v>
      </c>
      <c r="J106" s="514">
        <f t="shared" si="22"/>
        <v>0</v>
      </c>
      <c r="K106" s="515">
        <f t="shared" si="25"/>
        <v>0</v>
      </c>
      <c r="L106" s="514">
        <f t="shared" si="23"/>
        <v>0</v>
      </c>
      <c r="M106" s="514">
        <f t="shared" si="24"/>
        <v>0</v>
      </c>
      <c r="N106" s="431">
        <f t="shared" si="26"/>
        <v>0</v>
      </c>
      <c r="O106" s="497">
        <f t="shared" si="27"/>
        <v>0</v>
      </c>
      <c r="P106" s="431">
        <f t="shared" si="28"/>
        <v>0</v>
      </c>
      <c r="Q106" s="509" t="str">
        <f t="shared" si="29"/>
        <v/>
      </c>
    </row>
    <row r="107" spans="1:17" hidden="1">
      <c r="A107" s="514">
        <f t="shared" si="19"/>
        <v>103</v>
      </c>
      <c r="B107" s="514">
        <f>工资性费用预算!B109</f>
        <v>0</v>
      </c>
      <c r="C107" s="514">
        <f>工资性费用预算!BI109</f>
        <v>0</v>
      </c>
      <c r="D107" s="513">
        <f>工资性费用预算!H109</f>
        <v>0</v>
      </c>
      <c r="E107" s="513">
        <f t="shared" si="30"/>
        <v>0</v>
      </c>
      <c r="F107" s="513">
        <f t="shared" si="30"/>
        <v>0</v>
      </c>
      <c r="G107" s="513">
        <f t="shared" si="30"/>
        <v>0</v>
      </c>
      <c r="H107" s="514">
        <f t="shared" si="20"/>
        <v>0</v>
      </c>
      <c r="I107" s="514">
        <f t="shared" si="21"/>
        <v>0</v>
      </c>
      <c r="J107" s="514">
        <f t="shared" si="22"/>
        <v>0</v>
      </c>
      <c r="K107" s="515">
        <f t="shared" si="25"/>
        <v>0</v>
      </c>
      <c r="L107" s="514">
        <f t="shared" si="23"/>
        <v>0</v>
      </c>
      <c r="M107" s="514">
        <f t="shared" si="24"/>
        <v>0</v>
      </c>
      <c r="N107" s="431">
        <f t="shared" si="26"/>
        <v>0</v>
      </c>
      <c r="O107" s="497">
        <f t="shared" si="27"/>
        <v>0</v>
      </c>
      <c r="P107" s="431">
        <f t="shared" si="28"/>
        <v>0</v>
      </c>
      <c r="Q107" s="509" t="str">
        <f t="shared" si="29"/>
        <v/>
      </c>
    </row>
    <row r="108" spans="1:17" hidden="1">
      <c r="A108" s="514">
        <f t="shared" si="19"/>
        <v>104</v>
      </c>
      <c r="B108" s="514">
        <f>工资性费用预算!B110</f>
        <v>0</v>
      </c>
      <c r="C108" s="514">
        <f>工资性费用预算!BI110</f>
        <v>0</v>
      </c>
      <c r="D108" s="513">
        <f>工资性费用预算!H110</f>
        <v>0</v>
      </c>
      <c r="E108" s="513">
        <f t="shared" si="30"/>
        <v>0</v>
      </c>
      <c r="F108" s="513">
        <f t="shared" si="30"/>
        <v>0</v>
      </c>
      <c r="G108" s="513">
        <f t="shared" si="30"/>
        <v>0</v>
      </c>
      <c r="H108" s="514">
        <f t="shared" si="20"/>
        <v>0</v>
      </c>
      <c r="I108" s="514">
        <f t="shared" si="21"/>
        <v>0</v>
      </c>
      <c r="J108" s="514">
        <f t="shared" si="22"/>
        <v>0</v>
      </c>
      <c r="K108" s="515">
        <f t="shared" si="25"/>
        <v>0</v>
      </c>
      <c r="L108" s="514">
        <f t="shared" si="23"/>
        <v>0</v>
      </c>
      <c r="M108" s="514">
        <f t="shared" si="24"/>
        <v>0</v>
      </c>
      <c r="N108" s="431">
        <f t="shared" si="26"/>
        <v>0</v>
      </c>
      <c r="O108" s="497">
        <f t="shared" si="27"/>
        <v>0</v>
      </c>
      <c r="P108" s="431">
        <f t="shared" si="28"/>
        <v>0</v>
      </c>
      <c r="Q108" s="509" t="str">
        <f t="shared" si="29"/>
        <v/>
      </c>
    </row>
    <row r="109" spans="1:17" hidden="1">
      <c r="A109" s="514">
        <f t="shared" si="19"/>
        <v>105</v>
      </c>
      <c r="B109" s="514">
        <f>工资性费用预算!B111</f>
        <v>0</v>
      </c>
      <c r="C109" s="514">
        <f>工资性费用预算!BI111</f>
        <v>0</v>
      </c>
      <c r="D109" s="513">
        <f>工资性费用预算!H111</f>
        <v>0</v>
      </c>
      <c r="E109" s="513">
        <f t="shared" si="30"/>
        <v>0</v>
      </c>
      <c r="F109" s="513">
        <f t="shared" si="30"/>
        <v>0</v>
      </c>
      <c r="G109" s="513">
        <f t="shared" si="30"/>
        <v>0</v>
      </c>
      <c r="H109" s="514">
        <f t="shared" si="20"/>
        <v>0</v>
      </c>
      <c r="I109" s="514">
        <f t="shared" si="21"/>
        <v>0</v>
      </c>
      <c r="J109" s="514">
        <f t="shared" si="22"/>
        <v>0</v>
      </c>
      <c r="K109" s="515">
        <f t="shared" si="25"/>
        <v>0</v>
      </c>
      <c r="L109" s="514">
        <f t="shared" si="23"/>
        <v>0</v>
      </c>
      <c r="M109" s="514">
        <f t="shared" si="24"/>
        <v>0</v>
      </c>
      <c r="N109" s="431">
        <f t="shared" si="26"/>
        <v>0</v>
      </c>
      <c r="O109" s="497">
        <f t="shared" si="27"/>
        <v>0</v>
      </c>
      <c r="P109" s="431">
        <f t="shared" si="28"/>
        <v>0</v>
      </c>
      <c r="Q109" s="509" t="str">
        <f t="shared" si="29"/>
        <v/>
      </c>
    </row>
    <row r="110" spans="1:17" hidden="1">
      <c r="A110" s="514">
        <f t="shared" si="19"/>
        <v>106</v>
      </c>
      <c r="B110" s="514">
        <f>工资性费用预算!B112</f>
        <v>0</v>
      </c>
      <c r="C110" s="514">
        <f>工资性费用预算!BI112</f>
        <v>0</v>
      </c>
      <c r="D110" s="513">
        <f>工资性费用预算!H112</f>
        <v>0</v>
      </c>
      <c r="E110" s="513">
        <f t="shared" si="30"/>
        <v>0</v>
      </c>
      <c r="F110" s="513">
        <f t="shared" si="30"/>
        <v>0</v>
      </c>
      <c r="G110" s="513">
        <f t="shared" si="30"/>
        <v>0</v>
      </c>
      <c r="H110" s="514">
        <f t="shared" si="20"/>
        <v>0</v>
      </c>
      <c r="I110" s="514">
        <f t="shared" si="21"/>
        <v>0</v>
      </c>
      <c r="J110" s="514">
        <f t="shared" si="22"/>
        <v>0</v>
      </c>
      <c r="K110" s="515">
        <f t="shared" si="25"/>
        <v>0</v>
      </c>
      <c r="L110" s="514">
        <f t="shared" si="23"/>
        <v>0</v>
      </c>
      <c r="M110" s="514">
        <f t="shared" si="24"/>
        <v>0</v>
      </c>
      <c r="N110" s="431">
        <f t="shared" si="26"/>
        <v>0</v>
      </c>
      <c r="O110" s="497">
        <f t="shared" si="27"/>
        <v>0</v>
      </c>
      <c r="P110" s="431">
        <f t="shared" si="28"/>
        <v>0</v>
      </c>
      <c r="Q110" s="509" t="str">
        <f t="shared" si="29"/>
        <v/>
      </c>
    </row>
    <row r="111" spans="1:17" hidden="1">
      <c r="A111" s="514">
        <f t="shared" si="19"/>
        <v>107</v>
      </c>
      <c r="B111" s="514">
        <f>工资性费用预算!B113</f>
        <v>0</v>
      </c>
      <c r="C111" s="514">
        <f>工资性费用预算!BI113</f>
        <v>0</v>
      </c>
      <c r="D111" s="513">
        <f>工资性费用预算!H113</f>
        <v>0</v>
      </c>
      <c r="E111" s="513">
        <f t="shared" si="30"/>
        <v>0</v>
      </c>
      <c r="F111" s="513">
        <f t="shared" si="30"/>
        <v>0</v>
      </c>
      <c r="G111" s="513">
        <f t="shared" si="30"/>
        <v>0</v>
      </c>
      <c r="H111" s="514">
        <f t="shared" si="20"/>
        <v>0</v>
      </c>
      <c r="I111" s="514">
        <f t="shared" si="21"/>
        <v>0</v>
      </c>
      <c r="J111" s="514">
        <f t="shared" si="22"/>
        <v>0</v>
      </c>
      <c r="K111" s="515">
        <f t="shared" si="25"/>
        <v>0</v>
      </c>
      <c r="L111" s="514">
        <f t="shared" si="23"/>
        <v>0</v>
      </c>
      <c r="M111" s="514">
        <f t="shared" si="24"/>
        <v>0</v>
      </c>
      <c r="N111" s="431">
        <f t="shared" si="26"/>
        <v>0</v>
      </c>
      <c r="O111" s="497">
        <f t="shared" si="27"/>
        <v>0</v>
      </c>
      <c r="P111" s="431">
        <f t="shared" si="28"/>
        <v>0</v>
      </c>
      <c r="Q111" s="509" t="str">
        <f t="shared" si="29"/>
        <v/>
      </c>
    </row>
    <row r="112" spans="1:17" hidden="1">
      <c r="A112" s="514">
        <f t="shared" si="19"/>
        <v>108</v>
      </c>
      <c r="B112" s="514">
        <f>工资性费用预算!B114</f>
        <v>0</v>
      </c>
      <c r="C112" s="514">
        <f>工资性费用预算!BI114</f>
        <v>0</v>
      </c>
      <c r="D112" s="513">
        <f>工资性费用预算!H114</f>
        <v>0</v>
      </c>
      <c r="E112" s="513">
        <f t="shared" si="30"/>
        <v>0</v>
      </c>
      <c r="F112" s="513">
        <f t="shared" si="30"/>
        <v>0</v>
      </c>
      <c r="G112" s="513">
        <f t="shared" si="30"/>
        <v>0</v>
      </c>
      <c r="H112" s="514">
        <f t="shared" si="20"/>
        <v>0</v>
      </c>
      <c r="I112" s="514">
        <f t="shared" si="21"/>
        <v>0</v>
      </c>
      <c r="J112" s="514">
        <f t="shared" si="22"/>
        <v>0</v>
      </c>
      <c r="K112" s="515">
        <f t="shared" si="25"/>
        <v>0</v>
      </c>
      <c r="L112" s="514">
        <f t="shared" si="23"/>
        <v>0</v>
      </c>
      <c r="M112" s="514">
        <f t="shared" si="24"/>
        <v>0</v>
      </c>
      <c r="N112" s="431">
        <f t="shared" si="26"/>
        <v>0</v>
      </c>
      <c r="O112" s="497">
        <f t="shared" si="27"/>
        <v>0</v>
      </c>
      <c r="P112" s="431">
        <f t="shared" si="28"/>
        <v>0</v>
      </c>
      <c r="Q112" s="509" t="str">
        <f t="shared" si="29"/>
        <v/>
      </c>
    </row>
    <row r="113" spans="1:17" hidden="1">
      <c r="A113" s="514">
        <f t="shared" si="19"/>
        <v>109</v>
      </c>
      <c r="B113" s="514">
        <f>工资性费用预算!B115</f>
        <v>0</v>
      </c>
      <c r="C113" s="514">
        <f>工资性费用预算!BI115</f>
        <v>0</v>
      </c>
      <c r="D113" s="513">
        <f>工资性费用预算!H115</f>
        <v>0</v>
      </c>
      <c r="E113" s="513">
        <f t="shared" si="30"/>
        <v>0</v>
      </c>
      <c r="F113" s="513">
        <f t="shared" si="30"/>
        <v>0</v>
      </c>
      <c r="G113" s="513">
        <f t="shared" si="30"/>
        <v>0</v>
      </c>
      <c r="H113" s="514">
        <f t="shared" si="20"/>
        <v>0</v>
      </c>
      <c r="I113" s="514">
        <f t="shared" si="21"/>
        <v>0</v>
      </c>
      <c r="J113" s="514">
        <f t="shared" si="22"/>
        <v>0</v>
      </c>
      <c r="K113" s="515">
        <f t="shared" si="25"/>
        <v>0</v>
      </c>
      <c r="L113" s="514">
        <f t="shared" si="23"/>
        <v>0</v>
      </c>
      <c r="M113" s="514">
        <f t="shared" si="24"/>
        <v>0</v>
      </c>
      <c r="N113" s="431">
        <f t="shared" si="26"/>
        <v>0</v>
      </c>
      <c r="O113" s="497">
        <f t="shared" si="27"/>
        <v>0</v>
      </c>
      <c r="P113" s="431">
        <f t="shared" si="28"/>
        <v>0</v>
      </c>
      <c r="Q113" s="509" t="str">
        <f t="shared" si="29"/>
        <v/>
      </c>
    </row>
    <row r="114" spans="1:17" hidden="1">
      <c r="A114" s="514">
        <f t="shared" si="19"/>
        <v>110</v>
      </c>
      <c r="B114" s="514">
        <f>工资性费用预算!B116</f>
        <v>0</v>
      </c>
      <c r="C114" s="514">
        <f>工资性费用预算!BI116</f>
        <v>0</v>
      </c>
      <c r="D114" s="513">
        <f>工资性费用预算!H116</f>
        <v>0</v>
      </c>
      <c r="E114" s="513">
        <f t="shared" si="30"/>
        <v>0</v>
      </c>
      <c r="F114" s="513">
        <f t="shared" si="30"/>
        <v>0</v>
      </c>
      <c r="G114" s="513">
        <f t="shared" si="30"/>
        <v>0</v>
      </c>
      <c r="H114" s="514">
        <f t="shared" si="20"/>
        <v>0</v>
      </c>
      <c r="I114" s="514">
        <f t="shared" si="21"/>
        <v>0</v>
      </c>
      <c r="J114" s="514">
        <f t="shared" si="22"/>
        <v>0</v>
      </c>
      <c r="K114" s="515">
        <f t="shared" si="25"/>
        <v>0</v>
      </c>
      <c r="L114" s="514">
        <f t="shared" si="23"/>
        <v>0</v>
      </c>
      <c r="M114" s="514">
        <f t="shared" si="24"/>
        <v>0</v>
      </c>
      <c r="N114" s="431">
        <f t="shared" si="26"/>
        <v>0</v>
      </c>
      <c r="O114" s="497">
        <f t="shared" si="27"/>
        <v>0</v>
      </c>
      <c r="P114" s="431">
        <f t="shared" si="28"/>
        <v>0</v>
      </c>
      <c r="Q114" s="509" t="str">
        <f t="shared" si="29"/>
        <v/>
      </c>
    </row>
    <row r="115" spans="1:17" hidden="1">
      <c r="A115" s="514">
        <f t="shared" si="19"/>
        <v>111</v>
      </c>
      <c r="B115" s="514">
        <f>工资性费用预算!B117</f>
        <v>0</v>
      </c>
      <c r="C115" s="514">
        <f>工资性费用预算!BI117</f>
        <v>0</v>
      </c>
      <c r="D115" s="513">
        <f>工资性费用预算!H117</f>
        <v>0</v>
      </c>
      <c r="E115" s="513">
        <f t="shared" si="30"/>
        <v>0</v>
      </c>
      <c r="F115" s="513">
        <f t="shared" si="30"/>
        <v>0</v>
      </c>
      <c r="G115" s="513">
        <f t="shared" si="30"/>
        <v>0</v>
      </c>
      <c r="H115" s="514">
        <f t="shared" si="20"/>
        <v>0</v>
      </c>
      <c r="I115" s="514">
        <f t="shared" si="21"/>
        <v>0</v>
      </c>
      <c r="J115" s="514">
        <f t="shared" si="22"/>
        <v>0</v>
      </c>
      <c r="K115" s="515">
        <f t="shared" si="25"/>
        <v>0</v>
      </c>
      <c r="L115" s="514">
        <f t="shared" si="23"/>
        <v>0</v>
      </c>
      <c r="M115" s="514">
        <f t="shared" si="24"/>
        <v>0</v>
      </c>
      <c r="N115" s="431">
        <f t="shared" si="26"/>
        <v>0</v>
      </c>
      <c r="O115" s="497">
        <f t="shared" si="27"/>
        <v>0</v>
      </c>
      <c r="P115" s="431">
        <f t="shared" si="28"/>
        <v>0</v>
      </c>
      <c r="Q115" s="509" t="str">
        <f t="shared" si="29"/>
        <v/>
      </c>
    </row>
    <row r="116" spans="1:17" hidden="1">
      <c r="A116" s="514">
        <f t="shared" si="19"/>
        <v>112</v>
      </c>
      <c r="B116" s="514">
        <f>工资性费用预算!B118</f>
        <v>0</v>
      </c>
      <c r="C116" s="514">
        <f>工资性费用预算!BI118</f>
        <v>0</v>
      </c>
      <c r="D116" s="513">
        <f>工资性费用预算!H118</f>
        <v>0</v>
      </c>
      <c r="E116" s="513">
        <f t="shared" si="30"/>
        <v>0</v>
      </c>
      <c r="F116" s="513">
        <f t="shared" si="30"/>
        <v>0</v>
      </c>
      <c r="G116" s="513">
        <f t="shared" si="30"/>
        <v>0</v>
      </c>
      <c r="H116" s="514">
        <f t="shared" si="20"/>
        <v>0</v>
      </c>
      <c r="I116" s="514">
        <f t="shared" si="21"/>
        <v>0</v>
      </c>
      <c r="J116" s="514">
        <f t="shared" si="22"/>
        <v>0</v>
      </c>
      <c r="K116" s="515">
        <f t="shared" si="25"/>
        <v>0</v>
      </c>
      <c r="L116" s="514">
        <f t="shared" si="23"/>
        <v>0</v>
      </c>
      <c r="M116" s="514">
        <f t="shared" si="24"/>
        <v>0</v>
      </c>
      <c r="N116" s="431">
        <f t="shared" si="26"/>
        <v>0</v>
      </c>
      <c r="O116" s="497">
        <f t="shared" si="27"/>
        <v>0</v>
      </c>
      <c r="P116" s="431">
        <f t="shared" si="28"/>
        <v>0</v>
      </c>
      <c r="Q116" s="509" t="str">
        <f t="shared" si="29"/>
        <v/>
      </c>
    </row>
    <row r="117" spans="1:17" hidden="1">
      <c r="A117" s="514">
        <f t="shared" si="19"/>
        <v>113</v>
      </c>
      <c r="B117" s="514">
        <f>工资性费用预算!B119</f>
        <v>0</v>
      </c>
      <c r="C117" s="514">
        <f>工资性费用预算!BI119</f>
        <v>0</v>
      </c>
      <c r="D117" s="513">
        <f>工资性费用预算!H119</f>
        <v>0</v>
      </c>
      <c r="E117" s="513">
        <f t="shared" si="30"/>
        <v>0</v>
      </c>
      <c r="F117" s="513">
        <f t="shared" si="30"/>
        <v>0</v>
      </c>
      <c r="G117" s="513">
        <f t="shared" si="30"/>
        <v>0</v>
      </c>
      <c r="H117" s="514">
        <f t="shared" si="20"/>
        <v>0</v>
      </c>
      <c r="I117" s="514">
        <f t="shared" si="21"/>
        <v>0</v>
      </c>
      <c r="J117" s="514">
        <f t="shared" si="22"/>
        <v>0</v>
      </c>
      <c r="K117" s="515">
        <f t="shared" si="25"/>
        <v>0</v>
      </c>
      <c r="L117" s="514">
        <f t="shared" si="23"/>
        <v>0</v>
      </c>
      <c r="M117" s="514">
        <f t="shared" si="24"/>
        <v>0</v>
      </c>
      <c r="N117" s="431">
        <f t="shared" si="26"/>
        <v>0</v>
      </c>
      <c r="O117" s="497">
        <f t="shared" si="27"/>
        <v>0</v>
      </c>
      <c r="P117" s="431">
        <f t="shared" si="28"/>
        <v>0</v>
      </c>
      <c r="Q117" s="509" t="str">
        <f t="shared" si="29"/>
        <v/>
      </c>
    </row>
    <row r="118" spans="1:17" hidden="1">
      <c r="A118" s="514">
        <f t="shared" si="19"/>
        <v>114</v>
      </c>
      <c r="B118" s="514">
        <f>工资性费用预算!B120</f>
        <v>0</v>
      </c>
      <c r="C118" s="514">
        <f>工资性费用预算!BI120</f>
        <v>0</v>
      </c>
      <c r="D118" s="513">
        <f>工资性费用预算!H120</f>
        <v>0</v>
      </c>
      <c r="E118" s="513">
        <f t="shared" si="30"/>
        <v>0</v>
      </c>
      <c r="F118" s="513">
        <f t="shared" si="30"/>
        <v>0</v>
      </c>
      <c r="G118" s="513">
        <f t="shared" si="30"/>
        <v>0</v>
      </c>
      <c r="H118" s="514">
        <f t="shared" si="20"/>
        <v>0</v>
      </c>
      <c r="I118" s="514">
        <f t="shared" si="21"/>
        <v>0</v>
      </c>
      <c r="J118" s="514">
        <f t="shared" si="22"/>
        <v>0</v>
      </c>
      <c r="K118" s="515">
        <f t="shared" si="25"/>
        <v>0</v>
      </c>
      <c r="L118" s="514">
        <f t="shared" si="23"/>
        <v>0</v>
      </c>
      <c r="M118" s="514">
        <f t="shared" si="24"/>
        <v>0</v>
      </c>
      <c r="N118" s="431">
        <f t="shared" si="26"/>
        <v>0</v>
      </c>
      <c r="O118" s="497">
        <f t="shared" si="27"/>
        <v>0</v>
      </c>
      <c r="P118" s="431">
        <f t="shared" si="28"/>
        <v>0</v>
      </c>
      <c r="Q118" s="509" t="str">
        <f t="shared" si="29"/>
        <v/>
      </c>
    </row>
    <row r="119" spans="1:17" hidden="1">
      <c r="A119" s="514">
        <f t="shared" si="19"/>
        <v>115</v>
      </c>
      <c r="B119" s="514">
        <f>工资性费用预算!B121</f>
        <v>0</v>
      </c>
      <c r="C119" s="514">
        <f>工资性费用预算!BI121</f>
        <v>0</v>
      </c>
      <c r="D119" s="513">
        <f>工资性费用预算!H121</f>
        <v>0</v>
      </c>
      <c r="E119" s="513">
        <f t="shared" si="30"/>
        <v>0</v>
      </c>
      <c r="F119" s="513">
        <f t="shared" si="30"/>
        <v>0</v>
      </c>
      <c r="G119" s="513">
        <f t="shared" si="30"/>
        <v>0</v>
      </c>
      <c r="H119" s="514">
        <f t="shared" si="20"/>
        <v>0</v>
      </c>
      <c r="I119" s="514">
        <f t="shared" si="21"/>
        <v>0</v>
      </c>
      <c r="J119" s="514">
        <f t="shared" si="22"/>
        <v>0</v>
      </c>
      <c r="K119" s="515">
        <f t="shared" si="25"/>
        <v>0</v>
      </c>
      <c r="L119" s="514">
        <f t="shared" si="23"/>
        <v>0</v>
      </c>
      <c r="M119" s="514">
        <f t="shared" si="24"/>
        <v>0</v>
      </c>
      <c r="N119" s="431">
        <f t="shared" si="26"/>
        <v>0</v>
      </c>
      <c r="O119" s="497">
        <f t="shared" si="27"/>
        <v>0</v>
      </c>
      <c r="P119" s="431">
        <f t="shared" si="28"/>
        <v>0</v>
      </c>
      <c r="Q119" s="509" t="str">
        <f t="shared" si="29"/>
        <v/>
      </c>
    </row>
    <row r="120" spans="1:17" hidden="1">
      <c r="A120" s="514">
        <f t="shared" si="19"/>
        <v>116</v>
      </c>
      <c r="B120" s="514">
        <f>工资性费用预算!B122</f>
        <v>0</v>
      </c>
      <c r="C120" s="514">
        <f>工资性费用预算!BI122</f>
        <v>0</v>
      </c>
      <c r="D120" s="513">
        <f>工资性费用预算!H122</f>
        <v>0</v>
      </c>
      <c r="E120" s="513">
        <f t="shared" si="30"/>
        <v>0</v>
      </c>
      <c r="F120" s="513">
        <f t="shared" si="30"/>
        <v>0</v>
      </c>
      <c r="G120" s="513">
        <f t="shared" si="30"/>
        <v>0</v>
      </c>
      <c r="H120" s="514">
        <f t="shared" si="20"/>
        <v>0</v>
      </c>
      <c r="I120" s="514">
        <f t="shared" si="21"/>
        <v>0</v>
      </c>
      <c r="J120" s="514">
        <f t="shared" si="22"/>
        <v>0</v>
      </c>
      <c r="K120" s="515">
        <f t="shared" si="25"/>
        <v>0</v>
      </c>
      <c r="L120" s="514">
        <f t="shared" si="23"/>
        <v>0</v>
      </c>
      <c r="M120" s="514">
        <f t="shared" si="24"/>
        <v>0</v>
      </c>
      <c r="N120" s="431">
        <f t="shared" si="26"/>
        <v>0</v>
      </c>
      <c r="O120" s="497">
        <f t="shared" si="27"/>
        <v>0</v>
      </c>
      <c r="P120" s="431">
        <f t="shared" si="28"/>
        <v>0</v>
      </c>
      <c r="Q120" s="509" t="str">
        <f t="shared" si="29"/>
        <v/>
      </c>
    </row>
    <row r="121" spans="1:17" hidden="1">
      <c r="A121" s="514">
        <f t="shared" si="19"/>
        <v>117</v>
      </c>
      <c r="B121" s="514">
        <f>工资性费用预算!B123</f>
        <v>0</v>
      </c>
      <c r="C121" s="514">
        <f>工资性费用预算!BI123</f>
        <v>0</v>
      </c>
      <c r="D121" s="513">
        <f>工资性费用预算!H123</f>
        <v>0</v>
      </c>
      <c r="E121" s="513">
        <f t="shared" si="30"/>
        <v>0</v>
      </c>
      <c r="F121" s="513">
        <f t="shared" si="30"/>
        <v>0</v>
      </c>
      <c r="G121" s="513">
        <f t="shared" si="30"/>
        <v>0</v>
      </c>
      <c r="H121" s="514">
        <f t="shared" si="20"/>
        <v>0</v>
      </c>
      <c r="I121" s="514">
        <f t="shared" si="21"/>
        <v>0</v>
      </c>
      <c r="J121" s="514">
        <f t="shared" si="22"/>
        <v>0</v>
      </c>
      <c r="K121" s="515">
        <f t="shared" si="25"/>
        <v>0</v>
      </c>
      <c r="L121" s="514">
        <f t="shared" si="23"/>
        <v>0</v>
      </c>
      <c r="M121" s="514">
        <f t="shared" si="24"/>
        <v>0</v>
      </c>
      <c r="N121" s="431">
        <f t="shared" si="26"/>
        <v>0</v>
      </c>
      <c r="O121" s="497">
        <f t="shared" si="27"/>
        <v>0</v>
      </c>
      <c r="P121" s="431">
        <f t="shared" si="28"/>
        <v>0</v>
      </c>
      <c r="Q121" s="509" t="str">
        <f t="shared" si="29"/>
        <v/>
      </c>
    </row>
    <row r="122" spans="1:17" hidden="1">
      <c r="A122" s="514">
        <f t="shared" si="19"/>
        <v>118</v>
      </c>
      <c r="B122" s="514">
        <f>工资性费用预算!B124</f>
        <v>0</v>
      </c>
      <c r="C122" s="514">
        <f>工资性费用预算!BI124</f>
        <v>0</v>
      </c>
      <c r="D122" s="513">
        <f>工资性费用预算!H124</f>
        <v>0</v>
      </c>
      <c r="E122" s="513">
        <f t="shared" si="30"/>
        <v>0</v>
      </c>
      <c r="F122" s="513">
        <f t="shared" si="30"/>
        <v>0</v>
      </c>
      <c r="G122" s="513">
        <f t="shared" si="30"/>
        <v>0</v>
      </c>
      <c r="H122" s="514">
        <f t="shared" si="20"/>
        <v>0</v>
      </c>
      <c r="I122" s="514">
        <f t="shared" si="21"/>
        <v>0</v>
      </c>
      <c r="J122" s="514">
        <f t="shared" si="22"/>
        <v>0</v>
      </c>
      <c r="K122" s="515">
        <f t="shared" si="25"/>
        <v>0</v>
      </c>
      <c r="L122" s="514">
        <f t="shared" si="23"/>
        <v>0</v>
      </c>
      <c r="M122" s="514">
        <f t="shared" si="24"/>
        <v>0</v>
      </c>
      <c r="N122" s="431">
        <f t="shared" si="26"/>
        <v>0</v>
      </c>
      <c r="O122" s="497">
        <f t="shared" si="27"/>
        <v>0</v>
      </c>
      <c r="P122" s="431">
        <f t="shared" si="28"/>
        <v>0</v>
      </c>
      <c r="Q122" s="509" t="str">
        <f t="shared" si="29"/>
        <v/>
      </c>
    </row>
    <row r="123" spans="1:17" hidden="1">
      <c r="A123" s="514">
        <f t="shared" si="19"/>
        <v>119</v>
      </c>
      <c r="B123" s="514">
        <f>工资性费用预算!B125</f>
        <v>0</v>
      </c>
      <c r="C123" s="514">
        <f>工资性费用预算!BI125</f>
        <v>0</v>
      </c>
      <c r="D123" s="513">
        <f>工资性费用预算!H125</f>
        <v>0</v>
      </c>
      <c r="E123" s="513">
        <f t="shared" si="30"/>
        <v>0</v>
      </c>
      <c r="F123" s="513">
        <f t="shared" si="30"/>
        <v>0</v>
      </c>
      <c r="G123" s="513">
        <f t="shared" si="30"/>
        <v>0</v>
      </c>
      <c r="H123" s="514">
        <f t="shared" si="20"/>
        <v>0</v>
      </c>
      <c r="I123" s="514">
        <f t="shared" si="21"/>
        <v>0</v>
      </c>
      <c r="J123" s="514">
        <f t="shared" si="22"/>
        <v>0</v>
      </c>
      <c r="K123" s="515">
        <f t="shared" si="25"/>
        <v>0</v>
      </c>
      <c r="L123" s="514">
        <f t="shared" si="23"/>
        <v>0</v>
      </c>
      <c r="M123" s="514">
        <f t="shared" si="24"/>
        <v>0</v>
      </c>
      <c r="N123" s="431">
        <f t="shared" si="26"/>
        <v>0</v>
      </c>
      <c r="O123" s="497">
        <f t="shared" si="27"/>
        <v>0</v>
      </c>
      <c r="P123" s="431">
        <f t="shared" si="28"/>
        <v>0</v>
      </c>
      <c r="Q123" s="509" t="str">
        <f t="shared" si="29"/>
        <v/>
      </c>
    </row>
    <row r="124" spans="1:17" hidden="1">
      <c r="A124" s="514">
        <f t="shared" si="19"/>
        <v>120</v>
      </c>
      <c r="B124" s="514">
        <f>工资性费用预算!B126</f>
        <v>0</v>
      </c>
      <c r="C124" s="514">
        <f>工资性费用预算!BI126</f>
        <v>0</v>
      </c>
      <c r="D124" s="513">
        <f>工资性费用预算!H126</f>
        <v>0</v>
      </c>
      <c r="E124" s="513">
        <f t="shared" si="30"/>
        <v>0</v>
      </c>
      <c r="F124" s="513">
        <f t="shared" si="30"/>
        <v>0</v>
      </c>
      <c r="G124" s="513">
        <f t="shared" si="30"/>
        <v>0</v>
      </c>
      <c r="H124" s="514">
        <f t="shared" si="20"/>
        <v>0</v>
      </c>
      <c r="I124" s="514">
        <f t="shared" si="21"/>
        <v>0</v>
      </c>
      <c r="J124" s="514">
        <f t="shared" si="22"/>
        <v>0</v>
      </c>
      <c r="K124" s="515">
        <f t="shared" si="25"/>
        <v>0</v>
      </c>
      <c r="L124" s="514">
        <f t="shared" si="23"/>
        <v>0</v>
      </c>
      <c r="M124" s="514">
        <f t="shared" si="24"/>
        <v>0</v>
      </c>
      <c r="N124" s="431">
        <f t="shared" si="26"/>
        <v>0</v>
      </c>
      <c r="O124" s="497">
        <f t="shared" si="27"/>
        <v>0</v>
      </c>
      <c r="P124" s="431">
        <f t="shared" si="28"/>
        <v>0</v>
      </c>
      <c r="Q124" s="509" t="str">
        <f t="shared" si="29"/>
        <v/>
      </c>
    </row>
    <row r="125" spans="1:17" hidden="1">
      <c r="A125" s="514">
        <f t="shared" si="19"/>
        <v>121</v>
      </c>
      <c r="B125" s="514">
        <f>工资性费用预算!B127</f>
        <v>0</v>
      </c>
      <c r="C125" s="514">
        <f>工资性费用预算!BI127</f>
        <v>0</v>
      </c>
      <c r="D125" s="513">
        <f>工资性费用预算!H127</f>
        <v>0</v>
      </c>
      <c r="E125" s="513">
        <f t="shared" si="30"/>
        <v>0</v>
      </c>
      <c r="F125" s="513">
        <f t="shared" si="30"/>
        <v>0</v>
      </c>
      <c r="G125" s="513">
        <f t="shared" si="30"/>
        <v>0</v>
      </c>
      <c r="H125" s="514">
        <f t="shared" si="20"/>
        <v>0</v>
      </c>
      <c r="I125" s="514">
        <f t="shared" si="21"/>
        <v>0</v>
      </c>
      <c r="J125" s="514">
        <f t="shared" si="22"/>
        <v>0</v>
      </c>
      <c r="K125" s="515">
        <f t="shared" si="25"/>
        <v>0</v>
      </c>
      <c r="L125" s="514">
        <f t="shared" si="23"/>
        <v>0</v>
      </c>
      <c r="M125" s="514">
        <f t="shared" si="24"/>
        <v>0</v>
      </c>
      <c r="N125" s="431">
        <f t="shared" si="26"/>
        <v>0</v>
      </c>
      <c r="O125" s="497">
        <f t="shared" si="27"/>
        <v>0</v>
      </c>
      <c r="P125" s="431">
        <f t="shared" si="28"/>
        <v>0</v>
      </c>
      <c r="Q125" s="509" t="str">
        <f t="shared" si="29"/>
        <v/>
      </c>
    </row>
    <row r="126" spans="1:17" hidden="1">
      <c r="A126" s="514">
        <f t="shared" si="19"/>
        <v>122</v>
      </c>
      <c r="B126" s="514">
        <f>工资性费用预算!B128</f>
        <v>0</v>
      </c>
      <c r="C126" s="514">
        <f>工资性费用预算!BI128</f>
        <v>0</v>
      </c>
      <c r="D126" s="513">
        <f>工资性费用预算!H128</f>
        <v>0</v>
      </c>
      <c r="E126" s="513">
        <f t="shared" si="30"/>
        <v>0</v>
      </c>
      <c r="F126" s="513">
        <f t="shared" si="30"/>
        <v>0</v>
      </c>
      <c r="G126" s="513">
        <f t="shared" si="30"/>
        <v>0</v>
      </c>
      <c r="H126" s="514">
        <f t="shared" si="20"/>
        <v>0</v>
      </c>
      <c r="I126" s="514">
        <f t="shared" si="21"/>
        <v>0</v>
      </c>
      <c r="J126" s="514">
        <f t="shared" si="22"/>
        <v>0</v>
      </c>
      <c r="K126" s="515">
        <f t="shared" si="25"/>
        <v>0</v>
      </c>
      <c r="L126" s="514">
        <f t="shared" si="23"/>
        <v>0</v>
      </c>
      <c r="M126" s="514">
        <f t="shared" si="24"/>
        <v>0</v>
      </c>
      <c r="N126" s="431">
        <f t="shared" si="26"/>
        <v>0</v>
      </c>
      <c r="O126" s="497">
        <f t="shared" si="27"/>
        <v>0</v>
      </c>
      <c r="P126" s="431">
        <f t="shared" si="28"/>
        <v>0</v>
      </c>
      <c r="Q126" s="509" t="str">
        <f t="shared" si="29"/>
        <v/>
      </c>
    </row>
    <row r="127" spans="1:17" hidden="1">
      <c r="A127" s="514">
        <f t="shared" si="19"/>
        <v>123</v>
      </c>
      <c r="B127" s="514">
        <f>工资性费用预算!B129</f>
        <v>0</v>
      </c>
      <c r="C127" s="514">
        <f>工资性费用预算!BI129</f>
        <v>0</v>
      </c>
      <c r="D127" s="513">
        <f>工资性费用预算!H129</f>
        <v>0</v>
      </c>
      <c r="E127" s="513">
        <f t="shared" si="30"/>
        <v>0</v>
      </c>
      <c r="F127" s="513">
        <f t="shared" si="30"/>
        <v>0</v>
      </c>
      <c r="G127" s="513">
        <f t="shared" si="30"/>
        <v>0</v>
      </c>
      <c r="H127" s="514">
        <f t="shared" si="20"/>
        <v>0</v>
      </c>
      <c r="I127" s="514">
        <f t="shared" si="21"/>
        <v>0</v>
      </c>
      <c r="J127" s="514">
        <f t="shared" si="22"/>
        <v>0</v>
      </c>
      <c r="K127" s="515">
        <f t="shared" si="25"/>
        <v>0</v>
      </c>
      <c r="L127" s="514">
        <f t="shared" si="23"/>
        <v>0</v>
      </c>
      <c r="M127" s="514">
        <f t="shared" si="24"/>
        <v>0</v>
      </c>
      <c r="N127" s="431">
        <f t="shared" si="26"/>
        <v>0</v>
      </c>
      <c r="O127" s="497">
        <f t="shared" si="27"/>
        <v>0</v>
      </c>
      <c r="P127" s="431">
        <f t="shared" si="28"/>
        <v>0</v>
      </c>
      <c r="Q127" s="509" t="str">
        <f t="shared" si="29"/>
        <v/>
      </c>
    </row>
    <row r="128" spans="1:17" hidden="1">
      <c r="A128" s="514">
        <f t="shared" si="19"/>
        <v>124</v>
      </c>
      <c r="B128" s="514">
        <f>工资性费用预算!B130</f>
        <v>0</v>
      </c>
      <c r="C128" s="514">
        <f>工资性费用预算!BI130</f>
        <v>0</v>
      </c>
      <c r="D128" s="513">
        <f>工资性费用预算!H130</f>
        <v>0</v>
      </c>
      <c r="E128" s="513">
        <f t="shared" si="30"/>
        <v>0</v>
      </c>
      <c r="F128" s="513">
        <f t="shared" si="30"/>
        <v>0</v>
      </c>
      <c r="G128" s="513">
        <f t="shared" si="30"/>
        <v>0</v>
      </c>
      <c r="H128" s="514">
        <f t="shared" si="20"/>
        <v>0</v>
      </c>
      <c r="I128" s="514">
        <f t="shared" si="21"/>
        <v>0</v>
      </c>
      <c r="J128" s="514">
        <f t="shared" si="22"/>
        <v>0</v>
      </c>
      <c r="K128" s="515">
        <f t="shared" si="25"/>
        <v>0</v>
      </c>
      <c r="L128" s="514">
        <f t="shared" si="23"/>
        <v>0</v>
      </c>
      <c r="M128" s="514">
        <f t="shared" si="24"/>
        <v>0</v>
      </c>
      <c r="N128" s="431">
        <f t="shared" si="26"/>
        <v>0</v>
      </c>
      <c r="O128" s="497">
        <f t="shared" si="27"/>
        <v>0</v>
      </c>
      <c r="P128" s="431">
        <f t="shared" si="28"/>
        <v>0</v>
      </c>
      <c r="Q128" s="509" t="str">
        <f t="shared" si="29"/>
        <v/>
      </c>
    </row>
    <row r="129" spans="1:17" hidden="1">
      <c r="A129" s="514">
        <f t="shared" si="19"/>
        <v>125</v>
      </c>
      <c r="B129" s="514">
        <f>工资性费用预算!B131</f>
        <v>0</v>
      </c>
      <c r="C129" s="514">
        <f>工资性费用预算!BI131</f>
        <v>0</v>
      </c>
      <c r="D129" s="513">
        <f>工资性费用预算!H131</f>
        <v>0</v>
      </c>
      <c r="E129" s="513">
        <f t="shared" si="30"/>
        <v>0</v>
      </c>
      <c r="F129" s="513">
        <f t="shared" si="30"/>
        <v>0</v>
      </c>
      <c r="G129" s="513">
        <f t="shared" si="30"/>
        <v>0</v>
      </c>
      <c r="H129" s="514">
        <f t="shared" si="20"/>
        <v>0</v>
      </c>
      <c r="I129" s="514">
        <f t="shared" si="21"/>
        <v>0</v>
      </c>
      <c r="J129" s="514">
        <f t="shared" si="22"/>
        <v>0</v>
      </c>
      <c r="K129" s="515">
        <f t="shared" si="25"/>
        <v>0</v>
      </c>
      <c r="L129" s="514">
        <f t="shared" si="23"/>
        <v>0</v>
      </c>
      <c r="M129" s="514">
        <f t="shared" si="24"/>
        <v>0</v>
      </c>
      <c r="N129" s="431">
        <f t="shared" si="26"/>
        <v>0</v>
      </c>
      <c r="O129" s="497">
        <f t="shared" si="27"/>
        <v>0</v>
      </c>
      <c r="P129" s="431">
        <f t="shared" si="28"/>
        <v>0</v>
      </c>
      <c r="Q129" s="509" t="str">
        <f t="shared" si="29"/>
        <v/>
      </c>
    </row>
    <row r="130" spans="1:17" hidden="1">
      <c r="A130" s="514">
        <f t="shared" si="19"/>
        <v>126</v>
      </c>
      <c r="B130" s="514">
        <f>工资性费用预算!B132</f>
        <v>0</v>
      </c>
      <c r="C130" s="514">
        <f>工资性费用预算!BI132</f>
        <v>0</v>
      </c>
      <c r="D130" s="513">
        <f>工资性费用预算!H132</f>
        <v>0</v>
      </c>
      <c r="E130" s="513">
        <f t="shared" si="30"/>
        <v>0</v>
      </c>
      <c r="F130" s="513">
        <f t="shared" si="30"/>
        <v>0</v>
      </c>
      <c r="G130" s="513">
        <f t="shared" si="30"/>
        <v>0</v>
      </c>
      <c r="H130" s="514">
        <f t="shared" si="20"/>
        <v>0</v>
      </c>
      <c r="I130" s="514">
        <f t="shared" si="21"/>
        <v>0</v>
      </c>
      <c r="J130" s="514">
        <f t="shared" si="22"/>
        <v>0</v>
      </c>
      <c r="K130" s="515">
        <f t="shared" si="25"/>
        <v>0</v>
      </c>
      <c r="L130" s="514">
        <f t="shared" si="23"/>
        <v>0</v>
      </c>
      <c r="M130" s="514">
        <f t="shared" si="24"/>
        <v>0</v>
      </c>
      <c r="N130" s="431">
        <f t="shared" si="26"/>
        <v>0</v>
      </c>
      <c r="O130" s="497">
        <f t="shared" si="27"/>
        <v>0</v>
      </c>
      <c r="P130" s="431">
        <f t="shared" si="28"/>
        <v>0</v>
      </c>
      <c r="Q130" s="509" t="str">
        <f t="shared" si="29"/>
        <v/>
      </c>
    </row>
    <row r="131" spans="1:17" hidden="1">
      <c r="A131" s="514">
        <f t="shared" si="19"/>
        <v>127</v>
      </c>
      <c r="B131" s="514">
        <f>工资性费用预算!B133</f>
        <v>0</v>
      </c>
      <c r="C131" s="514">
        <f>工资性费用预算!BI133</f>
        <v>0</v>
      </c>
      <c r="D131" s="513">
        <f>工资性费用预算!H133</f>
        <v>0</v>
      </c>
      <c r="E131" s="513">
        <f t="shared" si="30"/>
        <v>0</v>
      </c>
      <c r="F131" s="513">
        <f t="shared" si="30"/>
        <v>0</v>
      </c>
      <c r="G131" s="513">
        <f t="shared" si="30"/>
        <v>0</v>
      </c>
      <c r="H131" s="514">
        <f t="shared" si="20"/>
        <v>0</v>
      </c>
      <c r="I131" s="514">
        <f t="shared" si="21"/>
        <v>0</v>
      </c>
      <c r="J131" s="514">
        <f t="shared" si="22"/>
        <v>0</v>
      </c>
      <c r="K131" s="515">
        <f t="shared" si="25"/>
        <v>0</v>
      </c>
      <c r="L131" s="514">
        <f t="shared" si="23"/>
        <v>0</v>
      </c>
      <c r="M131" s="514">
        <f t="shared" si="24"/>
        <v>0</v>
      </c>
      <c r="N131" s="431">
        <f t="shared" si="26"/>
        <v>0</v>
      </c>
      <c r="O131" s="497">
        <f t="shared" si="27"/>
        <v>0</v>
      </c>
      <c r="P131" s="431">
        <f t="shared" si="28"/>
        <v>0</v>
      </c>
      <c r="Q131" s="509" t="str">
        <f t="shared" si="29"/>
        <v/>
      </c>
    </row>
    <row r="132" spans="1:17" hidden="1">
      <c r="A132" s="514">
        <f t="shared" si="19"/>
        <v>128</v>
      </c>
      <c r="B132" s="514">
        <f>工资性费用预算!B134</f>
        <v>0</v>
      </c>
      <c r="C132" s="514">
        <f>工资性费用预算!BI134</f>
        <v>0</v>
      </c>
      <c r="D132" s="513">
        <f>工资性费用预算!H134</f>
        <v>0</v>
      </c>
      <c r="E132" s="513">
        <f t="shared" si="30"/>
        <v>0</v>
      </c>
      <c r="F132" s="513">
        <f t="shared" si="30"/>
        <v>0</v>
      </c>
      <c r="G132" s="513">
        <f t="shared" si="30"/>
        <v>0</v>
      </c>
      <c r="H132" s="514">
        <f t="shared" si="20"/>
        <v>0</v>
      </c>
      <c r="I132" s="514">
        <f t="shared" si="21"/>
        <v>0</v>
      </c>
      <c r="J132" s="514">
        <f t="shared" si="22"/>
        <v>0</v>
      </c>
      <c r="K132" s="515">
        <f t="shared" si="25"/>
        <v>0</v>
      </c>
      <c r="L132" s="514">
        <f t="shared" si="23"/>
        <v>0</v>
      </c>
      <c r="M132" s="514">
        <f t="shared" si="24"/>
        <v>0</v>
      </c>
      <c r="N132" s="431">
        <f t="shared" si="26"/>
        <v>0</v>
      </c>
      <c r="O132" s="497">
        <f t="shared" si="27"/>
        <v>0</v>
      </c>
      <c r="P132" s="431">
        <f t="shared" si="28"/>
        <v>0</v>
      </c>
      <c r="Q132" s="509" t="str">
        <f t="shared" si="29"/>
        <v/>
      </c>
    </row>
    <row r="133" spans="1:17" hidden="1">
      <c r="A133" s="514">
        <f t="shared" si="19"/>
        <v>129</v>
      </c>
      <c r="B133" s="514">
        <f>工资性费用预算!B135</f>
        <v>0</v>
      </c>
      <c r="C133" s="514">
        <f>工资性费用预算!BI135</f>
        <v>0</v>
      </c>
      <c r="D133" s="513">
        <f>工资性费用预算!H135</f>
        <v>0</v>
      </c>
      <c r="E133" s="513">
        <f t="shared" si="30"/>
        <v>0</v>
      </c>
      <c r="F133" s="513">
        <f t="shared" si="30"/>
        <v>0</v>
      </c>
      <c r="G133" s="513">
        <f t="shared" si="30"/>
        <v>0</v>
      </c>
      <c r="H133" s="514">
        <f t="shared" si="20"/>
        <v>0</v>
      </c>
      <c r="I133" s="514">
        <f t="shared" si="21"/>
        <v>0</v>
      </c>
      <c r="J133" s="514">
        <f t="shared" si="22"/>
        <v>0</v>
      </c>
      <c r="K133" s="515">
        <f t="shared" si="25"/>
        <v>0</v>
      </c>
      <c r="L133" s="514">
        <f t="shared" si="23"/>
        <v>0</v>
      </c>
      <c r="M133" s="514">
        <f t="shared" si="24"/>
        <v>0</v>
      </c>
      <c r="N133" s="431">
        <f t="shared" si="26"/>
        <v>0</v>
      </c>
      <c r="O133" s="497">
        <f t="shared" si="27"/>
        <v>0</v>
      </c>
      <c r="P133" s="431">
        <f t="shared" si="28"/>
        <v>0</v>
      </c>
      <c r="Q133" s="509" t="str">
        <f t="shared" si="29"/>
        <v/>
      </c>
    </row>
    <row r="134" spans="1:17" hidden="1">
      <c r="A134" s="514">
        <f t="shared" ref="A134:A197" si="31">IF(B134="","",ROW()-4)</f>
        <v>130</v>
      </c>
      <c r="B134" s="514">
        <f>工资性费用预算!B136</f>
        <v>0</v>
      </c>
      <c r="C134" s="514">
        <f>工资性费用预算!BI136</f>
        <v>0</v>
      </c>
      <c r="D134" s="513">
        <f>工资性费用预算!H136</f>
        <v>0</v>
      </c>
      <c r="E134" s="513">
        <f t="shared" si="30"/>
        <v>0</v>
      </c>
      <c r="F134" s="513">
        <f t="shared" si="30"/>
        <v>0</v>
      </c>
      <c r="G134" s="513">
        <f t="shared" si="30"/>
        <v>0</v>
      </c>
      <c r="H134" s="514">
        <f t="shared" ref="H134:H197" si="32">IF($D134=0,0,ROUND($D$4*H$4,2))</f>
        <v>0</v>
      </c>
      <c r="I134" s="514">
        <f t="shared" ref="I134:I197" si="33">IF(D134=0,0,ROUND($D$4*I$4,2))</f>
        <v>0</v>
      </c>
      <c r="J134" s="514">
        <f t="shared" ref="J134:J197" si="34">IF(D134=0,0,ROUND($D$4*J$4,2))</f>
        <v>0</v>
      </c>
      <c r="K134" s="515">
        <f t="shared" si="25"/>
        <v>0</v>
      </c>
      <c r="L134" s="514">
        <f t="shared" ref="L134:L197" si="35">IF(D134=0,0,ROUND($D$4*L$4,2))</f>
        <v>0</v>
      </c>
      <c r="M134" s="514">
        <f t="shared" ref="M134:M197" si="36">IF(AND($C134="是",$D134&gt;$D$4),ROUND($D$4*M$4,2),IF($D134&lt;$D$4,ROUND($D134*$M$4,2),0))</f>
        <v>0</v>
      </c>
      <c r="N134" s="431">
        <f t="shared" si="26"/>
        <v>0</v>
      </c>
      <c r="O134" s="497">
        <f t="shared" si="27"/>
        <v>0</v>
      </c>
      <c r="P134" s="431">
        <f t="shared" si="28"/>
        <v>0</v>
      </c>
      <c r="Q134" s="509" t="str">
        <f t="shared" si="29"/>
        <v/>
      </c>
    </row>
    <row r="135" spans="1:17" hidden="1">
      <c r="A135" s="514">
        <f t="shared" si="31"/>
        <v>131</v>
      </c>
      <c r="B135" s="514">
        <f>工资性费用预算!B137</f>
        <v>0</v>
      </c>
      <c r="C135" s="514">
        <f>工资性费用预算!BI137</f>
        <v>0</v>
      </c>
      <c r="D135" s="513">
        <f>工资性费用预算!H137</f>
        <v>0</v>
      </c>
      <c r="E135" s="513">
        <f t="shared" si="30"/>
        <v>0</v>
      </c>
      <c r="F135" s="513">
        <f t="shared" si="30"/>
        <v>0</v>
      </c>
      <c r="G135" s="513">
        <f t="shared" si="30"/>
        <v>0</v>
      </c>
      <c r="H135" s="514">
        <f t="shared" si="32"/>
        <v>0</v>
      </c>
      <c r="I135" s="514">
        <f t="shared" si="33"/>
        <v>0</v>
      </c>
      <c r="J135" s="514">
        <f t="shared" si="34"/>
        <v>0</v>
      </c>
      <c r="K135" s="515">
        <f t="shared" si="25"/>
        <v>0</v>
      </c>
      <c r="L135" s="514">
        <f t="shared" si="35"/>
        <v>0</v>
      </c>
      <c r="M135" s="514">
        <f t="shared" si="36"/>
        <v>0</v>
      </c>
      <c r="N135" s="431">
        <f t="shared" si="26"/>
        <v>0</v>
      </c>
      <c r="O135" s="497">
        <f t="shared" si="27"/>
        <v>0</v>
      </c>
      <c r="P135" s="431">
        <f t="shared" si="28"/>
        <v>0</v>
      </c>
      <c r="Q135" s="509" t="str">
        <f t="shared" si="29"/>
        <v/>
      </c>
    </row>
    <row r="136" spans="1:17" hidden="1">
      <c r="A136" s="514">
        <f t="shared" si="31"/>
        <v>132</v>
      </c>
      <c r="B136" s="514">
        <f>工资性费用预算!B138</f>
        <v>0</v>
      </c>
      <c r="C136" s="514">
        <f>工资性费用预算!BI138</f>
        <v>0</v>
      </c>
      <c r="D136" s="513">
        <f>工资性费用预算!H138</f>
        <v>0</v>
      </c>
      <c r="E136" s="513">
        <f t="shared" si="30"/>
        <v>0</v>
      </c>
      <c r="F136" s="513">
        <f t="shared" si="30"/>
        <v>0</v>
      </c>
      <c r="G136" s="513">
        <f t="shared" si="30"/>
        <v>0</v>
      </c>
      <c r="H136" s="514">
        <f t="shared" si="32"/>
        <v>0</v>
      </c>
      <c r="I136" s="514">
        <f t="shared" si="33"/>
        <v>0</v>
      </c>
      <c r="J136" s="514">
        <f t="shared" si="34"/>
        <v>0</v>
      </c>
      <c r="K136" s="515">
        <f t="shared" si="25"/>
        <v>0</v>
      </c>
      <c r="L136" s="514">
        <f t="shared" si="35"/>
        <v>0</v>
      </c>
      <c r="M136" s="514">
        <f t="shared" si="36"/>
        <v>0</v>
      </c>
      <c r="N136" s="431">
        <f t="shared" si="26"/>
        <v>0</v>
      </c>
      <c r="O136" s="497">
        <f t="shared" si="27"/>
        <v>0</v>
      </c>
      <c r="P136" s="431">
        <f t="shared" si="28"/>
        <v>0</v>
      </c>
      <c r="Q136" s="509" t="str">
        <f t="shared" si="29"/>
        <v/>
      </c>
    </row>
    <row r="137" spans="1:17" hidden="1">
      <c r="A137" s="514">
        <f t="shared" si="31"/>
        <v>133</v>
      </c>
      <c r="B137" s="514">
        <f>工资性费用预算!B139</f>
        <v>0</v>
      </c>
      <c r="C137" s="514">
        <f>工资性费用预算!BI139</f>
        <v>0</v>
      </c>
      <c r="D137" s="513">
        <f>工资性费用预算!H139</f>
        <v>0</v>
      </c>
      <c r="E137" s="513">
        <f t="shared" si="30"/>
        <v>0</v>
      </c>
      <c r="F137" s="513">
        <f t="shared" si="30"/>
        <v>0</v>
      </c>
      <c r="G137" s="513">
        <f t="shared" si="30"/>
        <v>0</v>
      </c>
      <c r="H137" s="514">
        <f t="shared" si="32"/>
        <v>0</v>
      </c>
      <c r="I137" s="514">
        <f t="shared" si="33"/>
        <v>0</v>
      </c>
      <c r="J137" s="514">
        <f t="shared" si="34"/>
        <v>0</v>
      </c>
      <c r="K137" s="515">
        <f t="shared" si="25"/>
        <v>0</v>
      </c>
      <c r="L137" s="514">
        <f t="shared" si="35"/>
        <v>0</v>
      </c>
      <c r="M137" s="514">
        <f t="shared" si="36"/>
        <v>0</v>
      </c>
      <c r="N137" s="431">
        <f t="shared" si="26"/>
        <v>0</v>
      </c>
      <c r="O137" s="497">
        <f t="shared" si="27"/>
        <v>0</v>
      </c>
      <c r="P137" s="431">
        <f t="shared" si="28"/>
        <v>0</v>
      </c>
      <c r="Q137" s="509" t="str">
        <f t="shared" si="29"/>
        <v/>
      </c>
    </row>
    <row r="138" spans="1:17" hidden="1">
      <c r="A138" s="514">
        <f t="shared" si="31"/>
        <v>134</v>
      </c>
      <c r="B138" s="514">
        <f>工资性费用预算!B140</f>
        <v>0</v>
      </c>
      <c r="C138" s="514">
        <f>工资性费用预算!BI140</f>
        <v>0</v>
      </c>
      <c r="D138" s="513">
        <f>工资性费用预算!H140</f>
        <v>0</v>
      </c>
      <c r="E138" s="513">
        <f t="shared" si="30"/>
        <v>0</v>
      </c>
      <c r="F138" s="513">
        <f t="shared" si="30"/>
        <v>0</v>
      </c>
      <c r="G138" s="513">
        <f t="shared" si="30"/>
        <v>0</v>
      </c>
      <c r="H138" s="514">
        <f t="shared" si="32"/>
        <v>0</v>
      </c>
      <c r="I138" s="514">
        <f t="shared" si="33"/>
        <v>0</v>
      </c>
      <c r="J138" s="514">
        <f t="shared" si="34"/>
        <v>0</v>
      </c>
      <c r="K138" s="515">
        <f t="shared" si="25"/>
        <v>0</v>
      </c>
      <c r="L138" s="514">
        <f t="shared" si="35"/>
        <v>0</v>
      </c>
      <c r="M138" s="514">
        <f t="shared" si="36"/>
        <v>0</v>
      </c>
      <c r="N138" s="431">
        <f t="shared" si="26"/>
        <v>0</v>
      </c>
      <c r="O138" s="497">
        <f t="shared" si="27"/>
        <v>0</v>
      </c>
      <c r="P138" s="431">
        <f t="shared" si="28"/>
        <v>0</v>
      </c>
      <c r="Q138" s="509" t="str">
        <f t="shared" si="29"/>
        <v/>
      </c>
    </row>
    <row r="139" spans="1:17" hidden="1">
      <c r="A139" s="514">
        <f t="shared" si="31"/>
        <v>135</v>
      </c>
      <c r="B139" s="514">
        <f>工资性费用预算!B141</f>
        <v>0</v>
      </c>
      <c r="C139" s="514">
        <f>工资性费用预算!BI141</f>
        <v>0</v>
      </c>
      <c r="D139" s="513">
        <f>工资性费用预算!H141</f>
        <v>0</v>
      </c>
      <c r="E139" s="513">
        <f t="shared" si="30"/>
        <v>0</v>
      </c>
      <c r="F139" s="513">
        <f t="shared" si="30"/>
        <v>0</v>
      </c>
      <c r="G139" s="513">
        <f t="shared" si="30"/>
        <v>0</v>
      </c>
      <c r="H139" s="514">
        <f t="shared" si="32"/>
        <v>0</v>
      </c>
      <c r="I139" s="514">
        <f t="shared" si="33"/>
        <v>0</v>
      </c>
      <c r="J139" s="514">
        <f t="shared" si="34"/>
        <v>0</v>
      </c>
      <c r="K139" s="515">
        <f t="shared" si="25"/>
        <v>0</v>
      </c>
      <c r="L139" s="514">
        <f t="shared" si="35"/>
        <v>0</v>
      </c>
      <c r="M139" s="514">
        <f t="shared" si="36"/>
        <v>0</v>
      </c>
      <c r="N139" s="431">
        <f t="shared" si="26"/>
        <v>0</v>
      </c>
      <c r="O139" s="497">
        <f t="shared" si="27"/>
        <v>0</v>
      </c>
      <c r="P139" s="431">
        <f t="shared" si="28"/>
        <v>0</v>
      </c>
      <c r="Q139" s="509" t="str">
        <f t="shared" si="29"/>
        <v/>
      </c>
    </row>
    <row r="140" spans="1:17" hidden="1">
      <c r="A140" s="514">
        <f t="shared" si="31"/>
        <v>136</v>
      </c>
      <c r="B140" s="514">
        <f>工资性费用预算!B142</f>
        <v>0</v>
      </c>
      <c r="C140" s="514">
        <f>工资性费用预算!BI142</f>
        <v>0</v>
      </c>
      <c r="D140" s="513">
        <f>工资性费用预算!H142</f>
        <v>0</v>
      </c>
      <c r="E140" s="513">
        <f t="shared" si="30"/>
        <v>0</v>
      </c>
      <c r="F140" s="513">
        <f t="shared" si="30"/>
        <v>0</v>
      </c>
      <c r="G140" s="513">
        <f t="shared" si="30"/>
        <v>0</v>
      </c>
      <c r="H140" s="514">
        <f t="shared" si="32"/>
        <v>0</v>
      </c>
      <c r="I140" s="514">
        <f t="shared" si="33"/>
        <v>0</v>
      </c>
      <c r="J140" s="514">
        <f t="shared" si="34"/>
        <v>0</v>
      </c>
      <c r="K140" s="515">
        <f t="shared" si="25"/>
        <v>0</v>
      </c>
      <c r="L140" s="514">
        <f t="shared" si="35"/>
        <v>0</v>
      </c>
      <c r="M140" s="514">
        <f t="shared" si="36"/>
        <v>0</v>
      </c>
      <c r="N140" s="431">
        <f t="shared" si="26"/>
        <v>0</v>
      </c>
      <c r="O140" s="497">
        <f t="shared" si="27"/>
        <v>0</v>
      </c>
      <c r="P140" s="431">
        <f t="shared" si="28"/>
        <v>0</v>
      </c>
      <c r="Q140" s="509" t="str">
        <f t="shared" si="29"/>
        <v/>
      </c>
    </row>
    <row r="141" spans="1:17" hidden="1">
      <c r="A141" s="514">
        <f t="shared" si="31"/>
        <v>137</v>
      </c>
      <c r="B141" s="514">
        <f>工资性费用预算!B143</f>
        <v>0</v>
      </c>
      <c r="C141" s="514">
        <f>工资性费用预算!BI143</f>
        <v>0</v>
      </c>
      <c r="D141" s="513">
        <f>工资性费用预算!H143</f>
        <v>0</v>
      </c>
      <c r="E141" s="513">
        <f t="shared" si="30"/>
        <v>0</v>
      </c>
      <c r="F141" s="513">
        <f t="shared" si="30"/>
        <v>0</v>
      </c>
      <c r="G141" s="513">
        <f t="shared" si="30"/>
        <v>0</v>
      </c>
      <c r="H141" s="514">
        <f t="shared" si="32"/>
        <v>0</v>
      </c>
      <c r="I141" s="514">
        <f t="shared" si="33"/>
        <v>0</v>
      </c>
      <c r="J141" s="514">
        <f t="shared" si="34"/>
        <v>0</v>
      </c>
      <c r="K141" s="515">
        <f t="shared" si="25"/>
        <v>0</v>
      </c>
      <c r="L141" s="514">
        <f t="shared" si="35"/>
        <v>0</v>
      </c>
      <c r="M141" s="514">
        <f t="shared" si="36"/>
        <v>0</v>
      </c>
      <c r="N141" s="431">
        <f t="shared" si="26"/>
        <v>0</v>
      </c>
      <c r="O141" s="497">
        <f t="shared" si="27"/>
        <v>0</v>
      </c>
      <c r="P141" s="431">
        <f t="shared" si="28"/>
        <v>0</v>
      </c>
      <c r="Q141" s="509" t="str">
        <f t="shared" si="29"/>
        <v/>
      </c>
    </row>
    <row r="142" spans="1:17" hidden="1">
      <c r="A142" s="514">
        <f t="shared" si="31"/>
        <v>138</v>
      </c>
      <c r="B142" s="514">
        <f>工资性费用预算!B144</f>
        <v>0</v>
      </c>
      <c r="C142" s="514">
        <f>工资性费用预算!BI144</f>
        <v>0</v>
      </c>
      <c r="D142" s="513">
        <f>工资性费用预算!H144</f>
        <v>0</v>
      </c>
      <c r="E142" s="513">
        <f t="shared" si="30"/>
        <v>0</v>
      </c>
      <c r="F142" s="513">
        <f t="shared" si="30"/>
        <v>0</v>
      </c>
      <c r="G142" s="513">
        <f t="shared" si="30"/>
        <v>0</v>
      </c>
      <c r="H142" s="514">
        <f t="shared" si="32"/>
        <v>0</v>
      </c>
      <c r="I142" s="514">
        <f t="shared" si="33"/>
        <v>0</v>
      </c>
      <c r="J142" s="514">
        <f t="shared" si="34"/>
        <v>0</v>
      </c>
      <c r="K142" s="515">
        <f t="shared" si="25"/>
        <v>0</v>
      </c>
      <c r="L142" s="514">
        <f t="shared" si="35"/>
        <v>0</v>
      </c>
      <c r="M142" s="514">
        <f t="shared" si="36"/>
        <v>0</v>
      </c>
      <c r="N142" s="431">
        <f t="shared" si="26"/>
        <v>0</v>
      </c>
      <c r="O142" s="497">
        <f t="shared" si="27"/>
        <v>0</v>
      </c>
      <c r="P142" s="431">
        <f t="shared" si="28"/>
        <v>0</v>
      </c>
      <c r="Q142" s="509" t="str">
        <f t="shared" si="29"/>
        <v/>
      </c>
    </row>
    <row r="143" spans="1:17" hidden="1">
      <c r="A143" s="514">
        <f t="shared" si="31"/>
        <v>139</v>
      </c>
      <c r="B143" s="514">
        <f>工资性费用预算!B145</f>
        <v>0</v>
      </c>
      <c r="C143" s="514">
        <f>工资性费用预算!BI145</f>
        <v>0</v>
      </c>
      <c r="D143" s="513">
        <f>工资性费用预算!H145</f>
        <v>0</v>
      </c>
      <c r="E143" s="513">
        <f t="shared" si="30"/>
        <v>0</v>
      </c>
      <c r="F143" s="513">
        <f t="shared" si="30"/>
        <v>0</v>
      </c>
      <c r="G143" s="513">
        <f t="shared" si="30"/>
        <v>0</v>
      </c>
      <c r="H143" s="514">
        <f t="shared" si="32"/>
        <v>0</v>
      </c>
      <c r="I143" s="514">
        <f t="shared" si="33"/>
        <v>0</v>
      </c>
      <c r="J143" s="514">
        <f t="shared" si="34"/>
        <v>0</v>
      </c>
      <c r="K143" s="515">
        <f t="shared" si="25"/>
        <v>0</v>
      </c>
      <c r="L143" s="514">
        <f t="shared" si="35"/>
        <v>0</v>
      </c>
      <c r="M143" s="514">
        <f t="shared" si="36"/>
        <v>0</v>
      </c>
      <c r="N143" s="431">
        <f t="shared" si="26"/>
        <v>0</v>
      </c>
      <c r="O143" s="497">
        <f t="shared" si="27"/>
        <v>0</v>
      </c>
      <c r="P143" s="431">
        <f t="shared" si="28"/>
        <v>0</v>
      </c>
      <c r="Q143" s="509" t="str">
        <f t="shared" si="29"/>
        <v/>
      </c>
    </row>
    <row r="144" spans="1:17" hidden="1">
      <c r="A144" s="514">
        <f t="shared" si="31"/>
        <v>140</v>
      </c>
      <c r="B144" s="514">
        <f>工资性费用预算!B146</f>
        <v>0</v>
      </c>
      <c r="C144" s="514">
        <f>工资性费用预算!BI146</f>
        <v>0</v>
      </c>
      <c r="D144" s="513">
        <f>工资性费用预算!H146</f>
        <v>0</v>
      </c>
      <c r="E144" s="513">
        <f t="shared" si="30"/>
        <v>0</v>
      </c>
      <c r="F144" s="513">
        <f t="shared" si="30"/>
        <v>0</v>
      </c>
      <c r="G144" s="513">
        <f t="shared" si="30"/>
        <v>0</v>
      </c>
      <c r="H144" s="514">
        <f t="shared" si="32"/>
        <v>0</v>
      </c>
      <c r="I144" s="514">
        <f t="shared" si="33"/>
        <v>0</v>
      </c>
      <c r="J144" s="514">
        <f t="shared" si="34"/>
        <v>0</v>
      </c>
      <c r="K144" s="515">
        <f t="shared" ref="K144:K204" si="37">IF(D144&gt;5436,5436*$K$4,ROUND($D144*K$4,2))</f>
        <v>0</v>
      </c>
      <c r="L144" s="514">
        <f t="shared" si="35"/>
        <v>0</v>
      </c>
      <c r="M144" s="514">
        <f t="shared" si="36"/>
        <v>0</v>
      </c>
      <c r="N144" s="431">
        <f t="shared" ref="N144:N204" si="38">O144+P144</f>
        <v>0</v>
      </c>
      <c r="O144" s="497">
        <f t="shared" ref="O144:O204" si="39">G144+M144+J144</f>
        <v>0</v>
      </c>
      <c r="P144" s="431">
        <f t="shared" ref="P144:P204" si="40">E144+F144+H144+K144+L144+I144</f>
        <v>0</v>
      </c>
      <c r="Q144" s="509" t="str">
        <f t="shared" ref="Q144:Q205" si="41">IF(ISNUMBER(P144/D144),P144/D144,"")</f>
        <v/>
      </c>
    </row>
    <row r="145" spans="1:17" hidden="1">
      <c r="A145" s="514">
        <f t="shared" si="31"/>
        <v>141</v>
      </c>
      <c r="B145" s="514">
        <f>工资性费用预算!B147</f>
        <v>0</v>
      </c>
      <c r="C145" s="514">
        <f>工资性费用预算!BI147</f>
        <v>0</v>
      </c>
      <c r="D145" s="513">
        <f>工资性费用预算!H147</f>
        <v>0</v>
      </c>
      <c r="E145" s="513">
        <f t="shared" si="30"/>
        <v>0</v>
      </c>
      <c r="F145" s="513">
        <f t="shared" si="30"/>
        <v>0</v>
      </c>
      <c r="G145" s="513">
        <f t="shared" si="30"/>
        <v>0</v>
      </c>
      <c r="H145" s="514">
        <f t="shared" si="32"/>
        <v>0</v>
      </c>
      <c r="I145" s="514">
        <f t="shared" si="33"/>
        <v>0</v>
      </c>
      <c r="J145" s="514">
        <f t="shared" si="34"/>
        <v>0</v>
      </c>
      <c r="K145" s="515">
        <f t="shared" si="37"/>
        <v>0</v>
      </c>
      <c r="L145" s="514">
        <f t="shared" si="35"/>
        <v>0</v>
      </c>
      <c r="M145" s="514">
        <f t="shared" si="36"/>
        <v>0</v>
      </c>
      <c r="N145" s="431">
        <f t="shared" si="38"/>
        <v>0</v>
      </c>
      <c r="O145" s="497">
        <f t="shared" si="39"/>
        <v>0</v>
      </c>
      <c r="P145" s="431">
        <f t="shared" si="40"/>
        <v>0</v>
      </c>
      <c r="Q145" s="509" t="str">
        <f t="shared" si="41"/>
        <v/>
      </c>
    </row>
    <row r="146" spans="1:17" hidden="1">
      <c r="A146" s="514">
        <f t="shared" si="31"/>
        <v>142</v>
      </c>
      <c r="B146" s="514">
        <f>工资性费用预算!B148</f>
        <v>0</v>
      </c>
      <c r="C146" s="514">
        <f>工资性费用预算!BI148</f>
        <v>0</v>
      </c>
      <c r="D146" s="513">
        <f>工资性费用预算!H148</f>
        <v>0</v>
      </c>
      <c r="E146" s="513">
        <f t="shared" si="30"/>
        <v>0</v>
      </c>
      <c r="F146" s="513">
        <f t="shared" si="30"/>
        <v>0</v>
      </c>
      <c r="G146" s="513">
        <f t="shared" si="30"/>
        <v>0</v>
      </c>
      <c r="H146" s="514">
        <f t="shared" si="32"/>
        <v>0</v>
      </c>
      <c r="I146" s="514">
        <f t="shared" si="33"/>
        <v>0</v>
      </c>
      <c r="J146" s="514">
        <f t="shared" si="34"/>
        <v>0</v>
      </c>
      <c r="K146" s="515">
        <f t="shared" si="37"/>
        <v>0</v>
      </c>
      <c r="L146" s="514">
        <f t="shared" si="35"/>
        <v>0</v>
      </c>
      <c r="M146" s="514">
        <f t="shared" si="36"/>
        <v>0</v>
      </c>
      <c r="N146" s="431">
        <f t="shared" si="38"/>
        <v>0</v>
      </c>
      <c r="O146" s="497">
        <f t="shared" si="39"/>
        <v>0</v>
      </c>
      <c r="P146" s="431">
        <f t="shared" si="40"/>
        <v>0</v>
      </c>
      <c r="Q146" s="509" t="str">
        <f t="shared" si="41"/>
        <v/>
      </c>
    </row>
    <row r="147" spans="1:17" hidden="1">
      <c r="A147" s="514">
        <f t="shared" si="31"/>
        <v>143</v>
      </c>
      <c r="B147" s="514">
        <f>工资性费用预算!B149</f>
        <v>0</v>
      </c>
      <c r="C147" s="514">
        <f>工资性费用预算!BI149</f>
        <v>0</v>
      </c>
      <c r="D147" s="513">
        <f>工资性费用预算!H149</f>
        <v>0</v>
      </c>
      <c r="E147" s="513">
        <f t="shared" si="30"/>
        <v>0</v>
      </c>
      <c r="F147" s="513">
        <f t="shared" si="30"/>
        <v>0</v>
      </c>
      <c r="G147" s="513">
        <f t="shared" si="30"/>
        <v>0</v>
      </c>
      <c r="H147" s="514">
        <f t="shared" si="32"/>
        <v>0</v>
      </c>
      <c r="I147" s="514">
        <f t="shared" si="33"/>
        <v>0</v>
      </c>
      <c r="J147" s="514">
        <f t="shared" si="34"/>
        <v>0</v>
      </c>
      <c r="K147" s="515">
        <f t="shared" si="37"/>
        <v>0</v>
      </c>
      <c r="L147" s="514">
        <f t="shared" si="35"/>
        <v>0</v>
      </c>
      <c r="M147" s="514">
        <f t="shared" si="36"/>
        <v>0</v>
      </c>
      <c r="N147" s="431">
        <f t="shared" si="38"/>
        <v>0</v>
      </c>
      <c r="O147" s="497">
        <f t="shared" si="39"/>
        <v>0</v>
      </c>
      <c r="P147" s="431">
        <f t="shared" si="40"/>
        <v>0</v>
      </c>
      <c r="Q147" s="509" t="str">
        <f t="shared" si="41"/>
        <v/>
      </c>
    </row>
    <row r="148" spans="1:17" hidden="1">
      <c r="A148" s="514">
        <f t="shared" si="31"/>
        <v>144</v>
      </c>
      <c r="B148" s="514">
        <f>工资性费用预算!B150</f>
        <v>0</v>
      </c>
      <c r="C148" s="514">
        <f>工资性费用预算!BI150</f>
        <v>0</v>
      </c>
      <c r="D148" s="513">
        <f>工资性费用预算!H150</f>
        <v>0</v>
      </c>
      <c r="E148" s="513">
        <f t="shared" si="30"/>
        <v>0</v>
      </c>
      <c r="F148" s="513">
        <f t="shared" si="30"/>
        <v>0</v>
      </c>
      <c r="G148" s="513">
        <f t="shared" si="30"/>
        <v>0</v>
      </c>
      <c r="H148" s="514">
        <f t="shared" si="32"/>
        <v>0</v>
      </c>
      <c r="I148" s="514">
        <f t="shared" si="33"/>
        <v>0</v>
      </c>
      <c r="J148" s="514">
        <f t="shared" si="34"/>
        <v>0</v>
      </c>
      <c r="K148" s="515">
        <f t="shared" si="37"/>
        <v>0</v>
      </c>
      <c r="L148" s="514">
        <f t="shared" si="35"/>
        <v>0</v>
      </c>
      <c r="M148" s="514">
        <f t="shared" si="36"/>
        <v>0</v>
      </c>
      <c r="N148" s="431">
        <f t="shared" si="38"/>
        <v>0</v>
      </c>
      <c r="O148" s="497">
        <f t="shared" si="39"/>
        <v>0</v>
      </c>
      <c r="P148" s="431">
        <f t="shared" si="40"/>
        <v>0</v>
      </c>
      <c r="Q148" s="509" t="str">
        <f t="shared" si="41"/>
        <v/>
      </c>
    </row>
    <row r="149" spans="1:17" hidden="1">
      <c r="A149" s="514">
        <f t="shared" si="31"/>
        <v>145</v>
      </c>
      <c r="B149" s="514">
        <f>工资性费用预算!B151</f>
        <v>0</v>
      </c>
      <c r="C149" s="514">
        <f>工资性费用预算!BI151</f>
        <v>0</v>
      </c>
      <c r="D149" s="513">
        <f>工资性费用预算!H151</f>
        <v>0</v>
      </c>
      <c r="E149" s="513">
        <f t="shared" si="30"/>
        <v>0</v>
      </c>
      <c r="F149" s="513">
        <f t="shared" si="30"/>
        <v>0</v>
      </c>
      <c r="G149" s="513">
        <f t="shared" si="30"/>
        <v>0</v>
      </c>
      <c r="H149" s="514">
        <f t="shared" si="32"/>
        <v>0</v>
      </c>
      <c r="I149" s="514">
        <f t="shared" si="33"/>
        <v>0</v>
      </c>
      <c r="J149" s="514">
        <f t="shared" si="34"/>
        <v>0</v>
      </c>
      <c r="K149" s="515">
        <f t="shared" si="37"/>
        <v>0</v>
      </c>
      <c r="L149" s="514">
        <f t="shared" si="35"/>
        <v>0</v>
      </c>
      <c r="M149" s="514">
        <f t="shared" si="36"/>
        <v>0</v>
      </c>
      <c r="N149" s="431">
        <f t="shared" si="38"/>
        <v>0</v>
      </c>
      <c r="O149" s="497">
        <f t="shared" si="39"/>
        <v>0</v>
      </c>
      <c r="P149" s="431">
        <f t="shared" si="40"/>
        <v>0</v>
      </c>
      <c r="Q149" s="509" t="str">
        <f t="shared" si="41"/>
        <v/>
      </c>
    </row>
    <row r="150" spans="1:17" hidden="1">
      <c r="A150" s="514">
        <f t="shared" si="31"/>
        <v>146</v>
      </c>
      <c r="B150" s="514">
        <f>工资性费用预算!B152</f>
        <v>0</v>
      </c>
      <c r="C150" s="514">
        <f>工资性费用预算!BI152</f>
        <v>0</v>
      </c>
      <c r="D150" s="513">
        <f>工资性费用预算!H152</f>
        <v>0</v>
      </c>
      <c r="E150" s="513">
        <f t="shared" ref="E150:G188" si="42">$D150*E$4</f>
        <v>0</v>
      </c>
      <c r="F150" s="513">
        <f t="shared" si="42"/>
        <v>0</v>
      </c>
      <c r="G150" s="513">
        <f t="shared" si="42"/>
        <v>0</v>
      </c>
      <c r="H150" s="514">
        <f t="shared" si="32"/>
        <v>0</v>
      </c>
      <c r="I150" s="514">
        <f t="shared" si="33"/>
        <v>0</v>
      </c>
      <c r="J150" s="514">
        <f t="shared" si="34"/>
        <v>0</v>
      </c>
      <c r="K150" s="515">
        <f t="shared" si="37"/>
        <v>0</v>
      </c>
      <c r="L150" s="514">
        <f t="shared" si="35"/>
        <v>0</v>
      </c>
      <c r="M150" s="514">
        <f t="shared" si="36"/>
        <v>0</v>
      </c>
      <c r="N150" s="431">
        <f t="shared" si="38"/>
        <v>0</v>
      </c>
      <c r="O150" s="497">
        <f t="shared" si="39"/>
        <v>0</v>
      </c>
      <c r="P150" s="431">
        <f t="shared" si="40"/>
        <v>0</v>
      </c>
      <c r="Q150" s="509" t="str">
        <f t="shared" si="41"/>
        <v/>
      </c>
    </row>
    <row r="151" spans="1:17" hidden="1">
      <c r="A151" s="514">
        <f t="shared" si="31"/>
        <v>147</v>
      </c>
      <c r="B151" s="514">
        <f>工资性费用预算!B153</f>
        <v>0</v>
      </c>
      <c r="C151" s="514">
        <f>工资性费用预算!BI153</f>
        <v>0</v>
      </c>
      <c r="D151" s="513">
        <f>工资性费用预算!H153</f>
        <v>0</v>
      </c>
      <c r="E151" s="513">
        <f t="shared" si="42"/>
        <v>0</v>
      </c>
      <c r="F151" s="513">
        <f t="shared" si="42"/>
        <v>0</v>
      </c>
      <c r="G151" s="513">
        <f t="shared" si="42"/>
        <v>0</v>
      </c>
      <c r="H151" s="514">
        <f t="shared" si="32"/>
        <v>0</v>
      </c>
      <c r="I151" s="514">
        <f t="shared" si="33"/>
        <v>0</v>
      </c>
      <c r="J151" s="514">
        <f t="shared" si="34"/>
        <v>0</v>
      </c>
      <c r="K151" s="515">
        <f t="shared" si="37"/>
        <v>0</v>
      </c>
      <c r="L151" s="514">
        <f t="shared" si="35"/>
        <v>0</v>
      </c>
      <c r="M151" s="514">
        <f t="shared" si="36"/>
        <v>0</v>
      </c>
      <c r="N151" s="431">
        <f t="shared" si="38"/>
        <v>0</v>
      </c>
      <c r="O151" s="497">
        <f t="shared" si="39"/>
        <v>0</v>
      </c>
      <c r="P151" s="431">
        <f t="shared" si="40"/>
        <v>0</v>
      </c>
      <c r="Q151" s="509" t="str">
        <f t="shared" si="41"/>
        <v/>
      </c>
    </row>
    <row r="152" spans="1:17" hidden="1">
      <c r="A152" s="514">
        <f t="shared" si="31"/>
        <v>148</v>
      </c>
      <c r="B152" s="514">
        <f>工资性费用预算!B154</f>
        <v>0</v>
      </c>
      <c r="C152" s="514">
        <f>工资性费用预算!BI154</f>
        <v>0</v>
      </c>
      <c r="D152" s="513">
        <f>工资性费用预算!H154</f>
        <v>0</v>
      </c>
      <c r="E152" s="513">
        <f t="shared" si="42"/>
        <v>0</v>
      </c>
      <c r="F152" s="513">
        <f t="shared" si="42"/>
        <v>0</v>
      </c>
      <c r="G152" s="513">
        <f t="shared" si="42"/>
        <v>0</v>
      </c>
      <c r="H152" s="514">
        <f t="shared" si="32"/>
        <v>0</v>
      </c>
      <c r="I152" s="514">
        <f t="shared" si="33"/>
        <v>0</v>
      </c>
      <c r="J152" s="514">
        <f t="shared" si="34"/>
        <v>0</v>
      </c>
      <c r="K152" s="515">
        <f t="shared" si="37"/>
        <v>0</v>
      </c>
      <c r="L152" s="514">
        <f t="shared" si="35"/>
        <v>0</v>
      </c>
      <c r="M152" s="514">
        <f t="shared" si="36"/>
        <v>0</v>
      </c>
      <c r="N152" s="431">
        <f t="shared" si="38"/>
        <v>0</v>
      </c>
      <c r="O152" s="497">
        <f t="shared" si="39"/>
        <v>0</v>
      </c>
      <c r="P152" s="431">
        <f t="shared" si="40"/>
        <v>0</v>
      </c>
      <c r="Q152" s="509" t="str">
        <f t="shared" si="41"/>
        <v/>
      </c>
    </row>
    <row r="153" spans="1:17" hidden="1">
      <c r="A153" s="514">
        <f t="shared" si="31"/>
        <v>149</v>
      </c>
      <c r="B153" s="514">
        <f>工资性费用预算!B155</f>
        <v>0</v>
      </c>
      <c r="C153" s="514">
        <f>工资性费用预算!BI155</f>
        <v>0</v>
      </c>
      <c r="D153" s="513">
        <f>工资性费用预算!H155</f>
        <v>0</v>
      </c>
      <c r="E153" s="513">
        <f t="shared" si="42"/>
        <v>0</v>
      </c>
      <c r="F153" s="513">
        <f t="shared" si="42"/>
        <v>0</v>
      </c>
      <c r="G153" s="513">
        <f t="shared" si="42"/>
        <v>0</v>
      </c>
      <c r="H153" s="514">
        <f t="shared" si="32"/>
        <v>0</v>
      </c>
      <c r="I153" s="514">
        <f t="shared" si="33"/>
        <v>0</v>
      </c>
      <c r="J153" s="514">
        <f t="shared" si="34"/>
        <v>0</v>
      </c>
      <c r="K153" s="515">
        <f t="shared" si="37"/>
        <v>0</v>
      </c>
      <c r="L153" s="514">
        <f t="shared" si="35"/>
        <v>0</v>
      </c>
      <c r="M153" s="514">
        <f t="shared" si="36"/>
        <v>0</v>
      </c>
      <c r="N153" s="431">
        <f t="shared" si="38"/>
        <v>0</v>
      </c>
      <c r="O153" s="497">
        <f t="shared" si="39"/>
        <v>0</v>
      </c>
      <c r="P153" s="431">
        <f t="shared" si="40"/>
        <v>0</v>
      </c>
      <c r="Q153" s="509" t="str">
        <f t="shared" si="41"/>
        <v/>
      </c>
    </row>
    <row r="154" spans="1:17" hidden="1">
      <c r="A154" s="514">
        <f t="shared" si="31"/>
        <v>150</v>
      </c>
      <c r="B154" s="514">
        <f>工资性费用预算!B156</f>
        <v>0</v>
      </c>
      <c r="C154" s="514">
        <f>工资性费用预算!BI156</f>
        <v>0</v>
      </c>
      <c r="D154" s="513">
        <f>工资性费用预算!H156</f>
        <v>0</v>
      </c>
      <c r="E154" s="513">
        <f t="shared" si="42"/>
        <v>0</v>
      </c>
      <c r="F154" s="513">
        <f t="shared" si="42"/>
        <v>0</v>
      </c>
      <c r="G154" s="513">
        <f t="shared" si="42"/>
        <v>0</v>
      </c>
      <c r="H154" s="514">
        <f t="shared" si="32"/>
        <v>0</v>
      </c>
      <c r="I154" s="514">
        <f t="shared" si="33"/>
        <v>0</v>
      </c>
      <c r="J154" s="514">
        <f t="shared" si="34"/>
        <v>0</v>
      </c>
      <c r="K154" s="515">
        <f t="shared" si="37"/>
        <v>0</v>
      </c>
      <c r="L154" s="514">
        <f t="shared" si="35"/>
        <v>0</v>
      </c>
      <c r="M154" s="514">
        <f t="shared" si="36"/>
        <v>0</v>
      </c>
      <c r="N154" s="431">
        <f t="shared" si="38"/>
        <v>0</v>
      </c>
      <c r="O154" s="497">
        <f t="shared" si="39"/>
        <v>0</v>
      </c>
      <c r="P154" s="431">
        <f t="shared" si="40"/>
        <v>0</v>
      </c>
      <c r="Q154" s="509" t="str">
        <f t="shared" si="41"/>
        <v/>
      </c>
    </row>
    <row r="155" spans="1:17" hidden="1">
      <c r="A155" s="514">
        <f t="shared" si="31"/>
        <v>151</v>
      </c>
      <c r="B155" s="514" t="str">
        <f>工资性费用预算!B157</f>
        <v>新增1</v>
      </c>
      <c r="C155" s="514">
        <f>工资性费用预算!BI157</f>
        <v>0</v>
      </c>
      <c r="D155" s="513">
        <f>工资性费用预算!H157</f>
        <v>0</v>
      </c>
      <c r="E155" s="513">
        <f t="shared" si="42"/>
        <v>0</v>
      </c>
      <c r="F155" s="513">
        <f t="shared" si="42"/>
        <v>0</v>
      </c>
      <c r="G155" s="513">
        <f t="shared" si="42"/>
        <v>0</v>
      </c>
      <c r="H155" s="514">
        <f t="shared" si="32"/>
        <v>0</v>
      </c>
      <c r="I155" s="514">
        <f t="shared" si="33"/>
        <v>0</v>
      </c>
      <c r="J155" s="514">
        <f t="shared" si="34"/>
        <v>0</v>
      </c>
      <c r="K155" s="515">
        <f t="shared" si="37"/>
        <v>0</v>
      </c>
      <c r="L155" s="514">
        <f t="shared" si="35"/>
        <v>0</v>
      </c>
      <c r="M155" s="514">
        <f t="shared" si="36"/>
        <v>0</v>
      </c>
      <c r="N155" s="431">
        <f t="shared" si="38"/>
        <v>0</v>
      </c>
      <c r="O155" s="497">
        <f t="shared" si="39"/>
        <v>0</v>
      </c>
      <c r="P155" s="431">
        <f t="shared" si="40"/>
        <v>0</v>
      </c>
      <c r="Q155" s="509" t="str">
        <f t="shared" si="41"/>
        <v/>
      </c>
    </row>
    <row r="156" spans="1:17" hidden="1">
      <c r="A156" s="514">
        <f t="shared" si="31"/>
        <v>152</v>
      </c>
      <c r="B156" s="514" t="str">
        <f>工资性费用预算!B158</f>
        <v>新增2</v>
      </c>
      <c r="C156" s="514">
        <f>工资性费用预算!BI158</f>
        <v>0</v>
      </c>
      <c r="D156" s="513">
        <f>工资性费用预算!H158</f>
        <v>0</v>
      </c>
      <c r="E156" s="513">
        <f t="shared" si="42"/>
        <v>0</v>
      </c>
      <c r="F156" s="513">
        <f t="shared" si="42"/>
        <v>0</v>
      </c>
      <c r="G156" s="513">
        <f t="shared" si="42"/>
        <v>0</v>
      </c>
      <c r="H156" s="514">
        <f t="shared" si="32"/>
        <v>0</v>
      </c>
      <c r="I156" s="514">
        <f t="shared" si="33"/>
        <v>0</v>
      </c>
      <c r="J156" s="514">
        <f t="shared" si="34"/>
        <v>0</v>
      </c>
      <c r="K156" s="515">
        <f t="shared" si="37"/>
        <v>0</v>
      </c>
      <c r="L156" s="514">
        <f t="shared" si="35"/>
        <v>0</v>
      </c>
      <c r="M156" s="514">
        <f t="shared" si="36"/>
        <v>0</v>
      </c>
      <c r="N156" s="431">
        <f t="shared" si="38"/>
        <v>0</v>
      </c>
      <c r="O156" s="497">
        <f t="shared" si="39"/>
        <v>0</v>
      </c>
      <c r="P156" s="431">
        <f t="shared" si="40"/>
        <v>0</v>
      </c>
      <c r="Q156" s="509" t="str">
        <f t="shared" si="41"/>
        <v/>
      </c>
    </row>
    <row r="157" spans="1:17" hidden="1">
      <c r="A157" s="514">
        <f t="shared" si="31"/>
        <v>153</v>
      </c>
      <c r="B157" s="514" t="str">
        <f>工资性费用预算!B159</f>
        <v>新增3</v>
      </c>
      <c r="C157" s="514">
        <f>工资性费用预算!BI159</f>
        <v>0</v>
      </c>
      <c r="D157" s="513">
        <f>工资性费用预算!H159</f>
        <v>0</v>
      </c>
      <c r="E157" s="513">
        <f t="shared" si="42"/>
        <v>0</v>
      </c>
      <c r="F157" s="513">
        <f t="shared" si="42"/>
        <v>0</v>
      </c>
      <c r="G157" s="513">
        <f t="shared" si="42"/>
        <v>0</v>
      </c>
      <c r="H157" s="514">
        <f t="shared" si="32"/>
        <v>0</v>
      </c>
      <c r="I157" s="514">
        <f t="shared" si="33"/>
        <v>0</v>
      </c>
      <c r="J157" s="514">
        <f t="shared" si="34"/>
        <v>0</v>
      </c>
      <c r="K157" s="515">
        <f t="shared" si="37"/>
        <v>0</v>
      </c>
      <c r="L157" s="514">
        <f t="shared" si="35"/>
        <v>0</v>
      </c>
      <c r="M157" s="514">
        <f t="shared" si="36"/>
        <v>0</v>
      </c>
      <c r="N157" s="431">
        <f t="shared" si="38"/>
        <v>0</v>
      </c>
      <c r="O157" s="497">
        <f t="shared" si="39"/>
        <v>0</v>
      </c>
      <c r="P157" s="431">
        <f t="shared" si="40"/>
        <v>0</v>
      </c>
      <c r="Q157" s="509" t="str">
        <f t="shared" si="41"/>
        <v/>
      </c>
    </row>
    <row r="158" spans="1:17" hidden="1">
      <c r="A158" s="514">
        <f t="shared" si="31"/>
        <v>154</v>
      </c>
      <c r="B158" s="514" t="str">
        <f>工资性费用预算!B160</f>
        <v>新增4</v>
      </c>
      <c r="C158" s="514">
        <f>工资性费用预算!BI160</f>
        <v>0</v>
      </c>
      <c r="D158" s="513">
        <f>工资性费用预算!H160</f>
        <v>0</v>
      </c>
      <c r="E158" s="513">
        <f t="shared" si="42"/>
        <v>0</v>
      </c>
      <c r="F158" s="513">
        <f t="shared" si="42"/>
        <v>0</v>
      </c>
      <c r="G158" s="513">
        <f t="shared" si="42"/>
        <v>0</v>
      </c>
      <c r="H158" s="514">
        <f t="shared" si="32"/>
        <v>0</v>
      </c>
      <c r="I158" s="514">
        <f t="shared" si="33"/>
        <v>0</v>
      </c>
      <c r="J158" s="514">
        <f t="shared" si="34"/>
        <v>0</v>
      </c>
      <c r="K158" s="515">
        <f t="shared" si="37"/>
        <v>0</v>
      </c>
      <c r="L158" s="514">
        <f t="shared" si="35"/>
        <v>0</v>
      </c>
      <c r="M158" s="514">
        <f t="shared" si="36"/>
        <v>0</v>
      </c>
      <c r="N158" s="431">
        <f t="shared" si="38"/>
        <v>0</v>
      </c>
      <c r="O158" s="497">
        <f t="shared" si="39"/>
        <v>0</v>
      </c>
      <c r="P158" s="431">
        <f t="shared" si="40"/>
        <v>0</v>
      </c>
      <c r="Q158" s="509" t="str">
        <f t="shared" si="41"/>
        <v/>
      </c>
    </row>
    <row r="159" spans="1:17" hidden="1">
      <c r="A159" s="514">
        <f t="shared" si="31"/>
        <v>155</v>
      </c>
      <c r="B159" s="514" t="str">
        <f>工资性费用预算!B161</f>
        <v>新增5</v>
      </c>
      <c r="C159" s="514">
        <f>工资性费用预算!BI161</f>
        <v>0</v>
      </c>
      <c r="D159" s="513">
        <f>工资性费用预算!H161</f>
        <v>0</v>
      </c>
      <c r="E159" s="513">
        <f t="shared" si="42"/>
        <v>0</v>
      </c>
      <c r="F159" s="513">
        <f t="shared" si="42"/>
        <v>0</v>
      </c>
      <c r="G159" s="513">
        <f t="shared" si="42"/>
        <v>0</v>
      </c>
      <c r="H159" s="514">
        <f t="shared" si="32"/>
        <v>0</v>
      </c>
      <c r="I159" s="514">
        <f t="shared" si="33"/>
        <v>0</v>
      </c>
      <c r="J159" s="514">
        <f t="shared" si="34"/>
        <v>0</v>
      </c>
      <c r="K159" s="515">
        <f t="shared" si="37"/>
        <v>0</v>
      </c>
      <c r="L159" s="514">
        <f t="shared" si="35"/>
        <v>0</v>
      </c>
      <c r="M159" s="514">
        <f t="shared" si="36"/>
        <v>0</v>
      </c>
      <c r="N159" s="431">
        <f t="shared" si="38"/>
        <v>0</v>
      </c>
      <c r="O159" s="497">
        <f t="shared" si="39"/>
        <v>0</v>
      </c>
      <c r="P159" s="431">
        <f t="shared" si="40"/>
        <v>0</v>
      </c>
      <c r="Q159" s="509" t="str">
        <f t="shared" si="41"/>
        <v/>
      </c>
    </row>
    <row r="160" spans="1:17" hidden="1">
      <c r="A160" s="514">
        <f t="shared" si="31"/>
        <v>156</v>
      </c>
      <c r="B160" s="514" t="str">
        <f>工资性费用预算!B162</f>
        <v>新增6</v>
      </c>
      <c r="C160" s="514">
        <f>工资性费用预算!BI162</f>
        <v>0</v>
      </c>
      <c r="D160" s="513">
        <f>工资性费用预算!H162</f>
        <v>0</v>
      </c>
      <c r="E160" s="513">
        <f t="shared" si="42"/>
        <v>0</v>
      </c>
      <c r="F160" s="513">
        <f t="shared" si="42"/>
        <v>0</v>
      </c>
      <c r="G160" s="513">
        <f t="shared" si="42"/>
        <v>0</v>
      </c>
      <c r="H160" s="514">
        <f t="shared" si="32"/>
        <v>0</v>
      </c>
      <c r="I160" s="514">
        <f t="shared" si="33"/>
        <v>0</v>
      </c>
      <c r="J160" s="514">
        <f t="shared" si="34"/>
        <v>0</v>
      </c>
      <c r="K160" s="515">
        <f t="shared" si="37"/>
        <v>0</v>
      </c>
      <c r="L160" s="514">
        <f t="shared" si="35"/>
        <v>0</v>
      </c>
      <c r="M160" s="514">
        <f t="shared" si="36"/>
        <v>0</v>
      </c>
      <c r="N160" s="431">
        <f t="shared" si="38"/>
        <v>0</v>
      </c>
      <c r="O160" s="497">
        <f t="shared" si="39"/>
        <v>0</v>
      </c>
      <c r="P160" s="431">
        <f t="shared" si="40"/>
        <v>0</v>
      </c>
      <c r="Q160" s="509" t="str">
        <f t="shared" si="41"/>
        <v/>
      </c>
    </row>
    <row r="161" spans="1:17" hidden="1">
      <c r="A161" s="514">
        <f t="shared" si="31"/>
        <v>157</v>
      </c>
      <c r="B161" s="514" t="str">
        <f>工资性费用预算!B163</f>
        <v>新增7</v>
      </c>
      <c r="C161" s="514">
        <f>工资性费用预算!BI163</f>
        <v>0</v>
      </c>
      <c r="D161" s="513">
        <f>工资性费用预算!H163</f>
        <v>0</v>
      </c>
      <c r="E161" s="513">
        <f t="shared" si="42"/>
        <v>0</v>
      </c>
      <c r="F161" s="513">
        <f t="shared" si="42"/>
        <v>0</v>
      </c>
      <c r="G161" s="513">
        <f t="shared" si="42"/>
        <v>0</v>
      </c>
      <c r="H161" s="514">
        <f t="shared" si="32"/>
        <v>0</v>
      </c>
      <c r="I161" s="514">
        <f t="shared" si="33"/>
        <v>0</v>
      </c>
      <c r="J161" s="514">
        <f t="shared" si="34"/>
        <v>0</v>
      </c>
      <c r="K161" s="515">
        <f t="shared" si="37"/>
        <v>0</v>
      </c>
      <c r="L161" s="514">
        <f t="shared" si="35"/>
        <v>0</v>
      </c>
      <c r="M161" s="514">
        <f t="shared" si="36"/>
        <v>0</v>
      </c>
      <c r="N161" s="431">
        <f t="shared" si="38"/>
        <v>0</v>
      </c>
      <c r="O161" s="497">
        <f t="shared" si="39"/>
        <v>0</v>
      </c>
      <c r="P161" s="431">
        <f t="shared" si="40"/>
        <v>0</v>
      </c>
      <c r="Q161" s="509" t="str">
        <f t="shared" si="41"/>
        <v/>
      </c>
    </row>
    <row r="162" spans="1:17" hidden="1">
      <c r="A162" s="514">
        <f t="shared" si="31"/>
        <v>158</v>
      </c>
      <c r="B162" s="514" t="str">
        <f>工资性费用预算!B164</f>
        <v>新增8</v>
      </c>
      <c r="C162" s="514">
        <f>工资性费用预算!BI164</f>
        <v>0</v>
      </c>
      <c r="D162" s="513">
        <f>工资性费用预算!H164</f>
        <v>0</v>
      </c>
      <c r="E162" s="513">
        <f t="shared" si="42"/>
        <v>0</v>
      </c>
      <c r="F162" s="513">
        <f t="shared" si="42"/>
        <v>0</v>
      </c>
      <c r="G162" s="513">
        <f t="shared" si="42"/>
        <v>0</v>
      </c>
      <c r="H162" s="514">
        <f t="shared" si="32"/>
        <v>0</v>
      </c>
      <c r="I162" s="514">
        <f t="shared" si="33"/>
        <v>0</v>
      </c>
      <c r="J162" s="514">
        <f t="shared" si="34"/>
        <v>0</v>
      </c>
      <c r="K162" s="515">
        <f t="shared" si="37"/>
        <v>0</v>
      </c>
      <c r="L162" s="514">
        <f t="shared" si="35"/>
        <v>0</v>
      </c>
      <c r="M162" s="514">
        <f t="shared" si="36"/>
        <v>0</v>
      </c>
      <c r="N162" s="431">
        <f t="shared" si="38"/>
        <v>0</v>
      </c>
      <c r="O162" s="497">
        <f t="shared" si="39"/>
        <v>0</v>
      </c>
      <c r="P162" s="431">
        <f t="shared" si="40"/>
        <v>0</v>
      </c>
      <c r="Q162" s="509" t="str">
        <f t="shared" si="41"/>
        <v/>
      </c>
    </row>
    <row r="163" spans="1:17" hidden="1">
      <c r="A163" s="514">
        <f t="shared" si="31"/>
        <v>159</v>
      </c>
      <c r="B163" s="514" t="str">
        <f>工资性费用预算!B165</f>
        <v>新增9</v>
      </c>
      <c r="C163" s="514">
        <f>工资性费用预算!BI165</f>
        <v>0</v>
      </c>
      <c r="D163" s="513">
        <f>工资性费用预算!H165</f>
        <v>0</v>
      </c>
      <c r="E163" s="513">
        <f t="shared" si="42"/>
        <v>0</v>
      </c>
      <c r="F163" s="513">
        <f t="shared" si="42"/>
        <v>0</v>
      </c>
      <c r="G163" s="513">
        <f t="shared" si="42"/>
        <v>0</v>
      </c>
      <c r="H163" s="514">
        <f t="shared" si="32"/>
        <v>0</v>
      </c>
      <c r="I163" s="514">
        <f t="shared" si="33"/>
        <v>0</v>
      </c>
      <c r="J163" s="514">
        <f t="shared" si="34"/>
        <v>0</v>
      </c>
      <c r="K163" s="515">
        <f t="shared" si="37"/>
        <v>0</v>
      </c>
      <c r="L163" s="514">
        <f t="shared" si="35"/>
        <v>0</v>
      </c>
      <c r="M163" s="514">
        <f t="shared" si="36"/>
        <v>0</v>
      </c>
      <c r="N163" s="431">
        <f t="shared" si="38"/>
        <v>0</v>
      </c>
      <c r="O163" s="497">
        <f t="shared" si="39"/>
        <v>0</v>
      </c>
      <c r="P163" s="431">
        <f t="shared" si="40"/>
        <v>0</v>
      </c>
      <c r="Q163" s="509" t="str">
        <f t="shared" si="41"/>
        <v/>
      </c>
    </row>
    <row r="164" spans="1:17" hidden="1">
      <c r="A164" s="514">
        <f t="shared" si="31"/>
        <v>160</v>
      </c>
      <c r="B164" s="514" t="str">
        <f>工资性费用预算!B166</f>
        <v>新增10</v>
      </c>
      <c r="C164" s="514">
        <f>工资性费用预算!BI166</f>
        <v>0</v>
      </c>
      <c r="D164" s="513">
        <f>工资性费用预算!H166</f>
        <v>0</v>
      </c>
      <c r="E164" s="513">
        <f t="shared" si="42"/>
        <v>0</v>
      </c>
      <c r="F164" s="513">
        <f t="shared" si="42"/>
        <v>0</v>
      </c>
      <c r="G164" s="513">
        <f t="shared" si="42"/>
        <v>0</v>
      </c>
      <c r="H164" s="514">
        <f t="shared" si="32"/>
        <v>0</v>
      </c>
      <c r="I164" s="514">
        <f t="shared" si="33"/>
        <v>0</v>
      </c>
      <c r="J164" s="514">
        <f t="shared" si="34"/>
        <v>0</v>
      </c>
      <c r="K164" s="515">
        <f t="shared" si="37"/>
        <v>0</v>
      </c>
      <c r="L164" s="514">
        <f t="shared" si="35"/>
        <v>0</v>
      </c>
      <c r="M164" s="514">
        <f t="shared" si="36"/>
        <v>0</v>
      </c>
      <c r="N164" s="431">
        <f t="shared" si="38"/>
        <v>0</v>
      </c>
      <c r="O164" s="497">
        <f t="shared" si="39"/>
        <v>0</v>
      </c>
      <c r="P164" s="431">
        <f t="shared" si="40"/>
        <v>0</v>
      </c>
      <c r="Q164" s="509" t="str">
        <f t="shared" si="41"/>
        <v/>
      </c>
    </row>
    <row r="165" spans="1:17" hidden="1">
      <c r="A165" s="514">
        <f t="shared" si="31"/>
        <v>161</v>
      </c>
      <c r="B165" s="514" t="str">
        <f>工资性费用预算!B167</f>
        <v>新增11</v>
      </c>
      <c r="C165" s="514">
        <f>工资性费用预算!BI167</f>
        <v>0</v>
      </c>
      <c r="D165" s="513">
        <f>工资性费用预算!H167</f>
        <v>0</v>
      </c>
      <c r="E165" s="513">
        <f t="shared" si="42"/>
        <v>0</v>
      </c>
      <c r="F165" s="513">
        <f t="shared" si="42"/>
        <v>0</v>
      </c>
      <c r="G165" s="513">
        <f t="shared" si="42"/>
        <v>0</v>
      </c>
      <c r="H165" s="514">
        <f t="shared" si="32"/>
        <v>0</v>
      </c>
      <c r="I165" s="514">
        <f t="shared" si="33"/>
        <v>0</v>
      </c>
      <c r="J165" s="514">
        <f t="shared" si="34"/>
        <v>0</v>
      </c>
      <c r="K165" s="515">
        <f t="shared" si="37"/>
        <v>0</v>
      </c>
      <c r="L165" s="514">
        <f t="shared" si="35"/>
        <v>0</v>
      </c>
      <c r="M165" s="514">
        <f t="shared" si="36"/>
        <v>0</v>
      </c>
      <c r="N165" s="431">
        <f t="shared" si="38"/>
        <v>0</v>
      </c>
      <c r="O165" s="497">
        <f t="shared" si="39"/>
        <v>0</v>
      </c>
      <c r="P165" s="431">
        <f t="shared" si="40"/>
        <v>0</v>
      </c>
      <c r="Q165" s="509" t="str">
        <f t="shared" si="41"/>
        <v/>
      </c>
    </row>
    <row r="166" spans="1:17" hidden="1">
      <c r="A166" s="514">
        <f t="shared" si="31"/>
        <v>162</v>
      </c>
      <c r="B166" s="514" t="str">
        <f>工资性费用预算!B168</f>
        <v>新增12</v>
      </c>
      <c r="C166" s="514">
        <f>工资性费用预算!BI168</f>
        <v>0</v>
      </c>
      <c r="D166" s="513">
        <f>工资性费用预算!H168</f>
        <v>0</v>
      </c>
      <c r="E166" s="513">
        <f t="shared" si="42"/>
        <v>0</v>
      </c>
      <c r="F166" s="513">
        <f t="shared" si="42"/>
        <v>0</v>
      </c>
      <c r="G166" s="513">
        <f t="shared" si="42"/>
        <v>0</v>
      </c>
      <c r="H166" s="514">
        <f t="shared" si="32"/>
        <v>0</v>
      </c>
      <c r="I166" s="514">
        <f t="shared" si="33"/>
        <v>0</v>
      </c>
      <c r="J166" s="514">
        <f t="shared" si="34"/>
        <v>0</v>
      </c>
      <c r="K166" s="515">
        <f t="shared" si="37"/>
        <v>0</v>
      </c>
      <c r="L166" s="514">
        <f t="shared" si="35"/>
        <v>0</v>
      </c>
      <c r="M166" s="514">
        <f t="shared" si="36"/>
        <v>0</v>
      </c>
      <c r="N166" s="431">
        <f t="shared" si="38"/>
        <v>0</v>
      </c>
      <c r="O166" s="497">
        <f t="shared" si="39"/>
        <v>0</v>
      </c>
      <c r="P166" s="431">
        <f t="shared" si="40"/>
        <v>0</v>
      </c>
      <c r="Q166" s="509" t="str">
        <f t="shared" si="41"/>
        <v/>
      </c>
    </row>
    <row r="167" spans="1:17" hidden="1">
      <c r="A167" s="514">
        <f t="shared" si="31"/>
        <v>163</v>
      </c>
      <c r="B167" s="514" t="str">
        <f>工资性费用预算!B169</f>
        <v>新增13</v>
      </c>
      <c r="C167" s="514">
        <f>工资性费用预算!BI169</f>
        <v>0</v>
      </c>
      <c r="D167" s="513">
        <f>工资性费用预算!H169</f>
        <v>0</v>
      </c>
      <c r="E167" s="513">
        <f t="shared" si="42"/>
        <v>0</v>
      </c>
      <c r="F167" s="513">
        <f t="shared" si="42"/>
        <v>0</v>
      </c>
      <c r="G167" s="513">
        <f t="shared" si="42"/>
        <v>0</v>
      </c>
      <c r="H167" s="514">
        <f t="shared" si="32"/>
        <v>0</v>
      </c>
      <c r="I167" s="514">
        <f t="shared" si="33"/>
        <v>0</v>
      </c>
      <c r="J167" s="514">
        <f t="shared" si="34"/>
        <v>0</v>
      </c>
      <c r="K167" s="515">
        <f t="shared" si="37"/>
        <v>0</v>
      </c>
      <c r="L167" s="514">
        <f t="shared" si="35"/>
        <v>0</v>
      </c>
      <c r="M167" s="514">
        <f t="shared" si="36"/>
        <v>0</v>
      </c>
      <c r="N167" s="431">
        <f t="shared" si="38"/>
        <v>0</v>
      </c>
      <c r="O167" s="497">
        <f t="shared" si="39"/>
        <v>0</v>
      </c>
      <c r="P167" s="431">
        <f t="shared" si="40"/>
        <v>0</v>
      </c>
      <c r="Q167" s="509" t="str">
        <f t="shared" si="41"/>
        <v/>
      </c>
    </row>
    <row r="168" spans="1:17" hidden="1">
      <c r="A168" s="514">
        <f t="shared" si="31"/>
        <v>164</v>
      </c>
      <c r="B168" s="514" t="str">
        <f>工资性费用预算!B170</f>
        <v>新增14</v>
      </c>
      <c r="C168" s="514">
        <f>工资性费用预算!BI170</f>
        <v>0</v>
      </c>
      <c r="D168" s="513">
        <f>工资性费用预算!H170</f>
        <v>0</v>
      </c>
      <c r="E168" s="513">
        <f t="shared" si="42"/>
        <v>0</v>
      </c>
      <c r="F168" s="513">
        <f t="shared" si="42"/>
        <v>0</v>
      </c>
      <c r="G168" s="513">
        <f t="shared" si="42"/>
        <v>0</v>
      </c>
      <c r="H168" s="514">
        <f t="shared" si="32"/>
        <v>0</v>
      </c>
      <c r="I168" s="514">
        <f t="shared" si="33"/>
        <v>0</v>
      </c>
      <c r="J168" s="514">
        <f t="shared" si="34"/>
        <v>0</v>
      </c>
      <c r="K168" s="515">
        <f t="shared" si="37"/>
        <v>0</v>
      </c>
      <c r="L168" s="514">
        <f t="shared" si="35"/>
        <v>0</v>
      </c>
      <c r="M168" s="514">
        <f t="shared" si="36"/>
        <v>0</v>
      </c>
      <c r="N168" s="431">
        <f t="shared" si="38"/>
        <v>0</v>
      </c>
      <c r="O168" s="497">
        <f t="shared" si="39"/>
        <v>0</v>
      </c>
      <c r="P168" s="431">
        <f t="shared" si="40"/>
        <v>0</v>
      </c>
      <c r="Q168" s="509" t="str">
        <f t="shared" si="41"/>
        <v/>
      </c>
    </row>
    <row r="169" spans="1:17" hidden="1">
      <c r="A169" s="514">
        <f t="shared" si="31"/>
        <v>165</v>
      </c>
      <c r="B169" s="514" t="str">
        <f>工资性费用预算!B171</f>
        <v>新增15</v>
      </c>
      <c r="C169" s="514">
        <f>工资性费用预算!BI171</f>
        <v>0</v>
      </c>
      <c r="D169" s="513">
        <f>工资性费用预算!H171</f>
        <v>0</v>
      </c>
      <c r="E169" s="513">
        <f t="shared" si="42"/>
        <v>0</v>
      </c>
      <c r="F169" s="513">
        <f t="shared" si="42"/>
        <v>0</v>
      </c>
      <c r="G169" s="513">
        <f t="shared" si="42"/>
        <v>0</v>
      </c>
      <c r="H169" s="514">
        <f t="shared" si="32"/>
        <v>0</v>
      </c>
      <c r="I169" s="514">
        <f t="shared" si="33"/>
        <v>0</v>
      </c>
      <c r="J169" s="514">
        <f t="shared" si="34"/>
        <v>0</v>
      </c>
      <c r="K169" s="515">
        <f t="shared" si="37"/>
        <v>0</v>
      </c>
      <c r="L169" s="514">
        <f t="shared" si="35"/>
        <v>0</v>
      </c>
      <c r="M169" s="514">
        <f t="shared" si="36"/>
        <v>0</v>
      </c>
      <c r="N169" s="431">
        <f t="shared" si="38"/>
        <v>0</v>
      </c>
      <c r="O169" s="497">
        <f t="shared" si="39"/>
        <v>0</v>
      </c>
      <c r="P169" s="431">
        <f t="shared" si="40"/>
        <v>0</v>
      </c>
      <c r="Q169" s="509" t="str">
        <f t="shared" si="41"/>
        <v/>
      </c>
    </row>
    <row r="170" spans="1:17" hidden="1">
      <c r="A170" s="514">
        <f t="shared" si="31"/>
        <v>166</v>
      </c>
      <c r="B170" s="514" t="str">
        <f>工资性费用预算!B172</f>
        <v>新增16</v>
      </c>
      <c r="C170" s="514">
        <f>工资性费用预算!BI172</f>
        <v>0</v>
      </c>
      <c r="D170" s="513">
        <f>工资性费用预算!H172</f>
        <v>0</v>
      </c>
      <c r="E170" s="513">
        <f t="shared" si="42"/>
        <v>0</v>
      </c>
      <c r="F170" s="513">
        <f t="shared" si="42"/>
        <v>0</v>
      </c>
      <c r="G170" s="513">
        <f t="shared" si="42"/>
        <v>0</v>
      </c>
      <c r="H170" s="514">
        <f t="shared" si="32"/>
        <v>0</v>
      </c>
      <c r="I170" s="514">
        <f t="shared" si="33"/>
        <v>0</v>
      </c>
      <c r="J170" s="514">
        <f t="shared" si="34"/>
        <v>0</v>
      </c>
      <c r="K170" s="515">
        <f t="shared" si="37"/>
        <v>0</v>
      </c>
      <c r="L170" s="514">
        <f t="shared" si="35"/>
        <v>0</v>
      </c>
      <c r="M170" s="514">
        <f t="shared" si="36"/>
        <v>0</v>
      </c>
      <c r="N170" s="431">
        <f t="shared" si="38"/>
        <v>0</v>
      </c>
      <c r="O170" s="497">
        <f t="shared" si="39"/>
        <v>0</v>
      </c>
      <c r="P170" s="431">
        <f t="shared" si="40"/>
        <v>0</v>
      </c>
      <c r="Q170" s="509" t="str">
        <f t="shared" si="41"/>
        <v/>
      </c>
    </row>
    <row r="171" spans="1:17" hidden="1">
      <c r="A171" s="514">
        <f t="shared" si="31"/>
        <v>167</v>
      </c>
      <c r="B171" s="514" t="str">
        <f>工资性费用预算!B173</f>
        <v>新增17</v>
      </c>
      <c r="C171" s="514">
        <f>工资性费用预算!BI173</f>
        <v>0</v>
      </c>
      <c r="D171" s="513">
        <f>工资性费用预算!H173</f>
        <v>0</v>
      </c>
      <c r="E171" s="513">
        <f t="shared" si="42"/>
        <v>0</v>
      </c>
      <c r="F171" s="513">
        <f t="shared" si="42"/>
        <v>0</v>
      </c>
      <c r="G171" s="513">
        <f t="shared" si="42"/>
        <v>0</v>
      </c>
      <c r="H171" s="514">
        <f t="shared" si="32"/>
        <v>0</v>
      </c>
      <c r="I171" s="514">
        <f t="shared" si="33"/>
        <v>0</v>
      </c>
      <c r="J171" s="514">
        <f t="shared" si="34"/>
        <v>0</v>
      </c>
      <c r="K171" s="515">
        <f t="shared" si="37"/>
        <v>0</v>
      </c>
      <c r="L171" s="514">
        <f t="shared" si="35"/>
        <v>0</v>
      </c>
      <c r="M171" s="514">
        <f t="shared" si="36"/>
        <v>0</v>
      </c>
      <c r="N171" s="431">
        <f t="shared" si="38"/>
        <v>0</v>
      </c>
      <c r="O171" s="497">
        <f t="shared" si="39"/>
        <v>0</v>
      </c>
      <c r="P171" s="431">
        <f t="shared" si="40"/>
        <v>0</v>
      </c>
      <c r="Q171" s="509" t="str">
        <f t="shared" si="41"/>
        <v/>
      </c>
    </row>
    <row r="172" spans="1:17" hidden="1">
      <c r="A172" s="514">
        <f t="shared" si="31"/>
        <v>168</v>
      </c>
      <c r="B172" s="514" t="str">
        <f>工资性费用预算!B174</f>
        <v>新增18</v>
      </c>
      <c r="C172" s="514">
        <f>工资性费用预算!BI174</f>
        <v>0</v>
      </c>
      <c r="D172" s="513">
        <f>工资性费用预算!H174</f>
        <v>0</v>
      </c>
      <c r="E172" s="513">
        <f t="shared" si="42"/>
        <v>0</v>
      </c>
      <c r="F172" s="513">
        <f t="shared" si="42"/>
        <v>0</v>
      </c>
      <c r="G172" s="513">
        <f t="shared" si="42"/>
        <v>0</v>
      </c>
      <c r="H172" s="514">
        <f t="shared" si="32"/>
        <v>0</v>
      </c>
      <c r="I172" s="514">
        <f t="shared" si="33"/>
        <v>0</v>
      </c>
      <c r="J172" s="514">
        <f t="shared" si="34"/>
        <v>0</v>
      </c>
      <c r="K172" s="515">
        <f t="shared" si="37"/>
        <v>0</v>
      </c>
      <c r="L172" s="514">
        <f t="shared" si="35"/>
        <v>0</v>
      </c>
      <c r="M172" s="514">
        <f t="shared" si="36"/>
        <v>0</v>
      </c>
      <c r="N172" s="431">
        <f t="shared" si="38"/>
        <v>0</v>
      </c>
      <c r="O172" s="497">
        <f t="shared" si="39"/>
        <v>0</v>
      </c>
      <c r="P172" s="431">
        <f t="shared" si="40"/>
        <v>0</v>
      </c>
      <c r="Q172" s="509" t="str">
        <f t="shared" si="41"/>
        <v/>
      </c>
    </row>
    <row r="173" spans="1:17" hidden="1">
      <c r="A173" s="514">
        <f t="shared" si="31"/>
        <v>169</v>
      </c>
      <c r="B173" s="514" t="str">
        <f>工资性费用预算!B175</f>
        <v>新增19</v>
      </c>
      <c r="C173" s="514">
        <f>工资性费用预算!BI175</f>
        <v>0</v>
      </c>
      <c r="D173" s="513">
        <f>工资性费用预算!H175</f>
        <v>0</v>
      </c>
      <c r="E173" s="513">
        <f t="shared" si="42"/>
        <v>0</v>
      </c>
      <c r="F173" s="513">
        <f t="shared" si="42"/>
        <v>0</v>
      </c>
      <c r="G173" s="513">
        <f t="shared" si="42"/>
        <v>0</v>
      </c>
      <c r="H173" s="514">
        <f t="shared" si="32"/>
        <v>0</v>
      </c>
      <c r="I173" s="514">
        <f t="shared" si="33"/>
        <v>0</v>
      </c>
      <c r="J173" s="514">
        <f t="shared" si="34"/>
        <v>0</v>
      </c>
      <c r="K173" s="515">
        <f t="shared" si="37"/>
        <v>0</v>
      </c>
      <c r="L173" s="514">
        <f t="shared" si="35"/>
        <v>0</v>
      </c>
      <c r="M173" s="514">
        <f t="shared" si="36"/>
        <v>0</v>
      </c>
      <c r="N173" s="431">
        <f t="shared" si="38"/>
        <v>0</v>
      </c>
      <c r="O173" s="497">
        <f t="shared" si="39"/>
        <v>0</v>
      </c>
      <c r="P173" s="431">
        <f t="shared" si="40"/>
        <v>0</v>
      </c>
      <c r="Q173" s="509" t="str">
        <f t="shared" si="41"/>
        <v/>
      </c>
    </row>
    <row r="174" spans="1:17" hidden="1">
      <c r="A174" s="514">
        <f t="shared" si="31"/>
        <v>170</v>
      </c>
      <c r="B174" s="514" t="str">
        <f>工资性费用预算!B176</f>
        <v>新增20</v>
      </c>
      <c r="C174" s="514">
        <f>工资性费用预算!BI176</f>
        <v>0</v>
      </c>
      <c r="D174" s="513">
        <f>工资性费用预算!H176</f>
        <v>0</v>
      </c>
      <c r="E174" s="513">
        <f t="shared" si="42"/>
        <v>0</v>
      </c>
      <c r="F174" s="513">
        <f t="shared" si="42"/>
        <v>0</v>
      </c>
      <c r="G174" s="513">
        <f t="shared" si="42"/>
        <v>0</v>
      </c>
      <c r="H174" s="514">
        <f t="shared" si="32"/>
        <v>0</v>
      </c>
      <c r="I174" s="514">
        <f t="shared" si="33"/>
        <v>0</v>
      </c>
      <c r="J174" s="514">
        <f t="shared" si="34"/>
        <v>0</v>
      </c>
      <c r="K174" s="515">
        <f t="shared" si="37"/>
        <v>0</v>
      </c>
      <c r="L174" s="514">
        <f t="shared" si="35"/>
        <v>0</v>
      </c>
      <c r="M174" s="514">
        <f t="shared" si="36"/>
        <v>0</v>
      </c>
      <c r="N174" s="431">
        <f t="shared" si="38"/>
        <v>0</v>
      </c>
      <c r="O174" s="497">
        <f t="shared" si="39"/>
        <v>0</v>
      </c>
      <c r="P174" s="431">
        <f t="shared" si="40"/>
        <v>0</v>
      </c>
      <c r="Q174" s="509" t="str">
        <f t="shared" si="41"/>
        <v/>
      </c>
    </row>
    <row r="175" spans="1:17" hidden="1">
      <c r="A175" s="514">
        <f t="shared" si="31"/>
        <v>171</v>
      </c>
      <c r="B175" s="514" t="str">
        <f>工资性费用预算!B177</f>
        <v>新增21</v>
      </c>
      <c r="C175" s="514">
        <f>工资性费用预算!BI177</f>
        <v>0</v>
      </c>
      <c r="D175" s="513">
        <f>工资性费用预算!H177</f>
        <v>0</v>
      </c>
      <c r="E175" s="513">
        <f t="shared" si="42"/>
        <v>0</v>
      </c>
      <c r="F175" s="513">
        <f t="shared" si="42"/>
        <v>0</v>
      </c>
      <c r="G175" s="513">
        <f t="shared" si="42"/>
        <v>0</v>
      </c>
      <c r="H175" s="514">
        <f t="shared" si="32"/>
        <v>0</v>
      </c>
      <c r="I175" s="514">
        <f t="shared" si="33"/>
        <v>0</v>
      </c>
      <c r="J175" s="514">
        <f t="shared" si="34"/>
        <v>0</v>
      </c>
      <c r="K175" s="515">
        <f t="shared" si="37"/>
        <v>0</v>
      </c>
      <c r="L175" s="514">
        <f t="shared" si="35"/>
        <v>0</v>
      </c>
      <c r="M175" s="514">
        <f t="shared" si="36"/>
        <v>0</v>
      </c>
      <c r="N175" s="431">
        <f t="shared" si="38"/>
        <v>0</v>
      </c>
      <c r="O175" s="497">
        <f t="shared" si="39"/>
        <v>0</v>
      </c>
      <c r="P175" s="431">
        <f t="shared" si="40"/>
        <v>0</v>
      </c>
      <c r="Q175" s="509" t="str">
        <f t="shared" si="41"/>
        <v/>
      </c>
    </row>
    <row r="176" spans="1:17" hidden="1">
      <c r="A176" s="514">
        <f t="shared" si="31"/>
        <v>172</v>
      </c>
      <c r="B176" s="514" t="str">
        <f>工资性费用预算!B178</f>
        <v>新增22</v>
      </c>
      <c r="C176" s="514">
        <f>工资性费用预算!BI178</f>
        <v>0</v>
      </c>
      <c r="D176" s="513">
        <f>工资性费用预算!H178</f>
        <v>0</v>
      </c>
      <c r="E176" s="513">
        <f t="shared" si="42"/>
        <v>0</v>
      </c>
      <c r="F176" s="513">
        <f t="shared" si="42"/>
        <v>0</v>
      </c>
      <c r="G176" s="513">
        <f t="shared" si="42"/>
        <v>0</v>
      </c>
      <c r="H176" s="514">
        <f t="shared" si="32"/>
        <v>0</v>
      </c>
      <c r="I176" s="514">
        <f t="shared" si="33"/>
        <v>0</v>
      </c>
      <c r="J176" s="514">
        <f t="shared" si="34"/>
        <v>0</v>
      </c>
      <c r="K176" s="515">
        <f t="shared" si="37"/>
        <v>0</v>
      </c>
      <c r="L176" s="514">
        <f t="shared" si="35"/>
        <v>0</v>
      </c>
      <c r="M176" s="514">
        <f t="shared" si="36"/>
        <v>0</v>
      </c>
      <c r="N176" s="431">
        <f t="shared" si="38"/>
        <v>0</v>
      </c>
      <c r="O176" s="497">
        <f t="shared" si="39"/>
        <v>0</v>
      </c>
      <c r="P176" s="431">
        <f t="shared" si="40"/>
        <v>0</v>
      </c>
      <c r="Q176" s="509" t="str">
        <f t="shared" si="41"/>
        <v/>
      </c>
    </row>
    <row r="177" spans="1:17" hidden="1">
      <c r="A177" s="514">
        <f t="shared" si="31"/>
        <v>173</v>
      </c>
      <c r="B177" s="514" t="str">
        <f>工资性费用预算!B179</f>
        <v>新增23</v>
      </c>
      <c r="C177" s="514">
        <f>工资性费用预算!BI179</f>
        <v>0</v>
      </c>
      <c r="D177" s="513">
        <f>工资性费用预算!H179</f>
        <v>0</v>
      </c>
      <c r="E177" s="513">
        <f t="shared" si="42"/>
        <v>0</v>
      </c>
      <c r="F177" s="513">
        <f t="shared" si="42"/>
        <v>0</v>
      </c>
      <c r="G177" s="513">
        <f t="shared" si="42"/>
        <v>0</v>
      </c>
      <c r="H177" s="514">
        <f t="shared" si="32"/>
        <v>0</v>
      </c>
      <c r="I177" s="514">
        <f t="shared" si="33"/>
        <v>0</v>
      </c>
      <c r="J177" s="514">
        <f t="shared" si="34"/>
        <v>0</v>
      </c>
      <c r="K177" s="515">
        <f t="shared" si="37"/>
        <v>0</v>
      </c>
      <c r="L177" s="514">
        <f t="shared" si="35"/>
        <v>0</v>
      </c>
      <c r="M177" s="514">
        <f t="shared" si="36"/>
        <v>0</v>
      </c>
      <c r="N177" s="431">
        <f t="shared" si="38"/>
        <v>0</v>
      </c>
      <c r="O177" s="497">
        <f t="shared" si="39"/>
        <v>0</v>
      </c>
      <c r="P177" s="431">
        <f t="shared" si="40"/>
        <v>0</v>
      </c>
      <c r="Q177" s="509" t="str">
        <f t="shared" si="41"/>
        <v/>
      </c>
    </row>
    <row r="178" spans="1:17" hidden="1">
      <c r="A178" s="514">
        <f t="shared" si="31"/>
        <v>174</v>
      </c>
      <c r="B178" s="514" t="str">
        <f>工资性费用预算!B180</f>
        <v>新增24</v>
      </c>
      <c r="C178" s="514">
        <f>工资性费用预算!BI180</f>
        <v>0</v>
      </c>
      <c r="D178" s="513">
        <f>工资性费用预算!H180</f>
        <v>0</v>
      </c>
      <c r="E178" s="513">
        <f t="shared" si="42"/>
        <v>0</v>
      </c>
      <c r="F178" s="513">
        <f t="shared" si="42"/>
        <v>0</v>
      </c>
      <c r="G178" s="513">
        <f t="shared" si="42"/>
        <v>0</v>
      </c>
      <c r="H178" s="514">
        <f t="shared" si="32"/>
        <v>0</v>
      </c>
      <c r="I178" s="514">
        <f t="shared" si="33"/>
        <v>0</v>
      </c>
      <c r="J178" s="514">
        <f t="shared" si="34"/>
        <v>0</v>
      </c>
      <c r="K178" s="515">
        <f t="shared" si="37"/>
        <v>0</v>
      </c>
      <c r="L178" s="514">
        <f t="shared" si="35"/>
        <v>0</v>
      </c>
      <c r="M178" s="514">
        <f t="shared" si="36"/>
        <v>0</v>
      </c>
      <c r="N178" s="431">
        <f t="shared" si="38"/>
        <v>0</v>
      </c>
      <c r="O178" s="497">
        <f t="shared" si="39"/>
        <v>0</v>
      </c>
      <c r="P178" s="431">
        <f t="shared" si="40"/>
        <v>0</v>
      </c>
      <c r="Q178" s="509" t="str">
        <f t="shared" si="41"/>
        <v/>
      </c>
    </row>
    <row r="179" spans="1:17" hidden="1">
      <c r="A179" s="514">
        <f t="shared" si="31"/>
        <v>175</v>
      </c>
      <c r="B179" s="514" t="str">
        <f>工资性费用预算!B181</f>
        <v>新增25</v>
      </c>
      <c r="C179" s="514">
        <f>工资性费用预算!BI181</f>
        <v>0</v>
      </c>
      <c r="D179" s="513">
        <f>工资性费用预算!H181</f>
        <v>0</v>
      </c>
      <c r="E179" s="513">
        <f t="shared" si="42"/>
        <v>0</v>
      </c>
      <c r="F179" s="513">
        <f t="shared" si="42"/>
        <v>0</v>
      </c>
      <c r="G179" s="513">
        <f t="shared" si="42"/>
        <v>0</v>
      </c>
      <c r="H179" s="514">
        <f t="shared" si="32"/>
        <v>0</v>
      </c>
      <c r="I179" s="514">
        <f t="shared" si="33"/>
        <v>0</v>
      </c>
      <c r="J179" s="514">
        <f t="shared" si="34"/>
        <v>0</v>
      </c>
      <c r="K179" s="515">
        <f t="shared" si="37"/>
        <v>0</v>
      </c>
      <c r="L179" s="514">
        <f t="shared" si="35"/>
        <v>0</v>
      </c>
      <c r="M179" s="514">
        <f t="shared" si="36"/>
        <v>0</v>
      </c>
      <c r="N179" s="431">
        <f t="shared" si="38"/>
        <v>0</v>
      </c>
      <c r="O179" s="497">
        <f t="shared" si="39"/>
        <v>0</v>
      </c>
      <c r="P179" s="431">
        <f t="shared" si="40"/>
        <v>0</v>
      </c>
      <c r="Q179" s="509" t="str">
        <f t="shared" si="41"/>
        <v/>
      </c>
    </row>
    <row r="180" spans="1:17" hidden="1">
      <c r="A180" s="514">
        <f t="shared" si="31"/>
        <v>176</v>
      </c>
      <c r="B180" s="514" t="str">
        <f>工资性费用预算!B182</f>
        <v>新增26</v>
      </c>
      <c r="C180" s="514">
        <f>工资性费用预算!BI182</f>
        <v>0</v>
      </c>
      <c r="D180" s="513">
        <f>工资性费用预算!H182</f>
        <v>0</v>
      </c>
      <c r="E180" s="513">
        <f t="shared" si="42"/>
        <v>0</v>
      </c>
      <c r="F180" s="513">
        <f t="shared" si="42"/>
        <v>0</v>
      </c>
      <c r="G180" s="513">
        <f t="shared" si="42"/>
        <v>0</v>
      </c>
      <c r="H180" s="514">
        <f t="shared" si="32"/>
        <v>0</v>
      </c>
      <c r="I180" s="514">
        <f t="shared" si="33"/>
        <v>0</v>
      </c>
      <c r="J180" s="514">
        <f t="shared" si="34"/>
        <v>0</v>
      </c>
      <c r="K180" s="515">
        <f t="shared" si="37"/>
        <v>0</v>
      </c>
      <c r="L180" s="514">
        <f t="shared" si="35"/>
        <v>0</v>
      </c>
      <c r="M180" s="514">
        <f t="shared" si="36"/>
        <v>0</v>
      </c>
      <c r="N180" s="431">
        <f t="shared" si="38"/>
        <v>0</v>
      </c>
      <c r="O180" s="497">
        <f t="shared" si="39"/>
        <v>0</v>
      </c>
      <c r="P180" s="431">
        <f t="shared" si="40"/>
        <v>0</v>
      </c>
      <c r="Q180" s="509" t="str">
        <f t="shared" si="41"/>
        <v/>
      </c>
    </row>
    <row r="181" spans="1:17" hidden="1">
      <c r="A181" s="514">
        <f t="shared" si="31"/>
        <v>177</v>
      </c>
      <c r="B181" s="514" t="str">
        <f>工资性费用预算!B183</f>
        <v>新增27</v>
      </c>
      <c r="C181" s="514">
        <f>工资性费用预算!BI183</f>
        <v>0</v>
      </c>
      <c r="D181" s="513">
        <f>工资性费用预算!H183</f>
        <v>0</v>
      </c>
      <c r="E181" s="513">
        <f t="shared" si="42"/>
        <v>0</v>
      </c>
      <c r="F181" s="513">
        <f t="shared" si="42"/>
        <v>0</v>
      </c>
      <c r="G181" s="513">
        <f t="shared" si="42"/>
        <v>0</v>
      </c>
      <c r="H181" s="514">
        <f t="shared" si="32"/>
        <v>0</v>
      </c>
      <c r="I181" s="514">
        <f t="shared" si="33"/>
        <v>0</v>
      </c>
      <c r="J181" s="514">
        <f t="shared" si="34"/>
        <v>0</v>
      </c>
      <c r="K181" s="515">
        <f t="shared" si="37"/>
        <v>0</v>
      </c>
      <c r="L181" s="514">
        <f t="shared" si="35"/>
        <v>0</v>
      </c>
      <c r="M181" s="514">
        <f t="shared" si="36"/>
        <v>0</v>
      </c>
      <c r="N181" s="431">
        <f t="shared" si="38"/>
        <v>0</v>
      </c>
      <c r="O181" s="497">
        <f t="shared" si="39"/>
        <v>0</v>
      </c>
      <c r="P181" s="431">
        <f t="shared" si="40"/>
        <v>0</v>
      </c>
      <c r="Q181" s="509" t="str">
        <f t="shared" si="41"/>
        <v/>
      </c>
    </row>
    <row r="182" spans="1:17" hidden="1">
      <c r="A182" s="514">
        <f t="shared" si="31"/>
        <v>178</v>
      </c>
      <c r="B182" s="514" t="str">
        <f>工资性费用预算!B184</f>
        <v>新增28</v>
      </c>
      <c r="C182" s="514">
        <f>工资性费用预算!BI184</f>
        <v>0</v>
      </c>
      <c r="D182" s="513">
        <f>工资性费用预算!H184</f>
        <v>0</v>
      </c>
      <c r="E182" s="513">
        <f t="shared" si="42"/>
        <v>0</v>
      </c>
      <c r="F182" s="513">
        <f t="shared" si="42"/>
        <v>0</v>
      </c>
      <c r="G182" s="513">
        <f t="shared" si="42"/>
        <v>0</v>
      </c>
      <c r="H182" s="514">
        <f t="shared" si="32"/>
        <v>0</v>
      </c>
      <c r="I182" s="514">
        <f t="shared" si="33"/>
        <v>0</v>
      </c>
      <c r="J182" s="514">
        <f t="shared" si="34"/>
        <v>0</v>
      </c>
      <c r="K182" s="515">
        <f t="shared" si="37"/>
        <v>0</v>
      </c>
      <c r="L182" s="514">
        <f t="shared" si="35"/>
        <v>0</v>
      </c>
      <c r="M182" s="514">
        <f t="shared" si="36"/>
        <v>0</v>
      </c>
      <c r="N182" s="431">
        <f t="shared" si="38"/>
        <v>0</v>
      </c>
      <c r="O182" s="497">
        <f t="shared" si="39"/>
        <v>0</v>
      </c>
      <c r="P182" s="431">
        <f t="shared" si="40"/>
        <v>0</v>
      </c>
      <c r="Q182" s="509" t="str">
        <f t="shared" si="41"/>
        <v/>
      </c>
    </row>
    <row r="183" spans="1:17" hidden="1">
      <c r="A183" s="514">
        <f t="shared" si="31"/>
        <v>179</v>
      </c>
      <c r="B183" s="514" t="str">
        <f>工资性费用预算!B185</f>
        <v>新增29</v>
      </c>
      <c r="C183" s="514">
        <f>工资性费用预算!BI185</f>
        <v>0</v>
      </c>
      <c r="D183" s="513">
        <f>工资性费用预算!H185</f>
        <v>0</v>
      </c>
      <c r="E183" s="513">
        <f t="shared" si="42"/>
        <v>0</v>
      </c>
      <c r="F183" s="513">
        <f t="shared" si="42"/>
        <v>0</v>
      </c>
      <c r="G183" s="513">
        <f t="shared" si="42"/>
        <v>0</v>
      </c>
      <c r="H183" s="514">
        <f t="shared" si="32"/>
        <v>0</v>
      </c>
      <c r="I183" s="514">
        <f t="shared" si="33"/>
        <v>0</v>
      </c>
      <c r="J183" s="514">
        <f t="shared" si="34"/>
        <v>0</v>
      </c>
      <c r="K183" s="515">
        <f t="shared" si="37"/>
        <v>0</v>
      </c>
      <c r="L183" s="514">
        <f t="shared" si="35"/>
        <v>0</v>
      </c>
      <c r="M183" s="514">
        <f t="shared" si="36"/>
        <v>0</v>
      </c>
      <c r="N183" s="431">
        <f t="shared" si="38"/>
        <v>0</v>
      </c>
      <c r="O183" s="497">
        <f t="shared" si="39"/>
        <v>0</v>
      </c>
      <c r="P183" s="431">
        <f t="shared" si="40"/>
        <v>0</v>
      </c>
      <c r="Q183" s="509" t="str">
        <f t="shared" si="41"/>
        <v/>
      </c>
    </row>
    <row r="184" spans="1:17" hidden="1">
      <c r="A184" s="514">
        <f t="shared" si="31"/>
        <v>180</v>
      </c>
      <c r="B184" s="514" t="str">
        <f>工资性费用预算!B186</f>
        <v>新增30</v>
      </c>
      <c r="C184" s="514">
        <f>工资性费用预算!BI186</f>
        <v>0</v>
      </c>
      <c r="D184" s="513">
        <f>工资性费用预算!H186</f>
        <v>0</v>
      </c>
      <c r="E184" s="513">
        <f t="shared" si="42"/>
        <v>0</v>
      </c>
      <c r="F184" s="513">
        <f t="shared" si="42"/>
        <v>0</v>
      </c>
      <c r="G184" s="513">
        <f t="shared" si="42"/>
        <v>0</v>
      </c>
      <c r="H184" s="514">
        <f t="shared" si="32"/>
        <v>0</v>
      </c>
      <c r="I184" s="514">
        <f t="shared" si="33"/>
        <v>0</v>
      </c>
      <c r="J184" s="514">
        <f t="shared" si="34"/>
        <v>0</v>
      </c>
      <c r="K184" s="515">
        <f t="shared" si="37"/>
        <v>0</v>
      </c>
      <c r="L184" s="514">
        <f t="shared" si="35"/>
        <v>0</v>
      </c>
      <c r="M184" s="514">
        <f t="shared" si="36"/>
        <v>0</v>
      </c>
      <c r="N184" s="431">
        <f t="shared" si="38"/>
        <v>0</v>
      </c>
      <c r="O184" s="497">
        <f t="shared" si="39"/>
        <v>0</v>
      </c>
      <c r="P184" s="431">
        <f t="shared" si="40"/>
        <v>0</v>
      </c>
      <c r="Q184" s="509" t="str">
        <f t="shared" si="41"/>
        <v/>
      </c>
    </row>
    <row r="185" spans="1:17" hidden="1">
      <c r="A185" s="514">
        <f t="shared" si="31"/>
        <v>181</v>
      </c>
      <c r="B185" s="514" t="str">
        <f>工资性费用预算!B187</f>
        <v>新增31</v>
      </c>
      <c r="C185" s="514">
        <f>工资性费用预算!BI187</f>
        <v>0</v>
      </c>
      <c r="D185" s="513">
        <f>工资性费用预算!H187</f>
        <v>0</v>
      </c>
      <c r="E185" s="513">
        <f t="shared" si="42"/>
        <v>0</v>
      </c>
      <c r="F185" s="513">
        <f t="shared" si="42"/>
        <v>0</v>
      </c>
      <c r="G185" s="513">
        <f t="shared" si="42"/>
        <v>0</v>
      </c>
      <c r="H185" s="514">
        <f t="shared" si="32"/>
        <v>0</v>
      </c>
      <c r="I185" s="514">
        <f t="shared" si="33"/>
        <v>0</v>
      </c>
      <c r="J185" s="514">
        <f t="shared" si="34"/>
        <v>0</v>
      </c>
      <c r="K185" s="515">
        <f t="shared" si="37"/>
        <v>0</v>
      </c>
      <c r="L185" s="514">
        <f t="shared" si="35"/>
        <v>0</v>
      </c>
      <c r="M185" s="514">
        <f t="shared" si="36"/>
        <v>0</v>
      </c>
      <c r="N185" s="431">
        <f t="shared" si="38"/>
        <v>0</v>
      </c>
      <c r="O185" s="497">
        <f t="shared" si="39"/>
        <v>0</v>
      </c>
      <c r="P185" s="431">
        <f t="shared" si="40"/>
        <v>0</v>
      </c>
      <c r="Q185" s="509" t="str">
        <f t="shared" si="41"/>
        <v/>
      </c>
    </row>
    <row r="186" spans="1:17" hidden="1">
      <c r="A186" s="514">
        <f t="shared" si="31"/>
        <v>182</v>
      </c>
      <c r="B186" s="514" t="str">
        <f>工资性费用预算!B188</f>
        <v>新增32</v>
      </c>
      <c r="C186" s="514">
        <f>工资性费用预算!BI188</f>
        <v>0</v>
      </c>
      <c r="D186" s="513">
        <f>工资性费用预算!H188</f>
        <v>0</v>
      </c>
      <c r="E186" s="513">
        <f t="shared" si="42"/>
        <v>0</v>
      </c>
      <c r="F186" s="513">
        <f t="shared" si="42"/>
        <v>0</v>
      </c>
      <c r="G186" s="513">
        <f t="shared" si="42"/>
        <v>0</v>
      </c>
      <c r="H186" s="514">
        <f t="shared" si="32"/>
        <v>0</v>
      </c>
      <c r="I186" s="514">
        <f t="shared" si="33"/>
        <v>0</v>
      </c>
      <c r="J186" s="514">
        <f t="shared" si="34"/>
        <v>0</v>
      </c>
      <c r="K186" s="515">
        <f t="shared" si="37"/>
        <v>0</v>
      </c>
      <c r="L186" s="514">
        <f t="shared" si="35"/>
        <v>0</v>
      </c>
      <c r="M186" s="514">
        <f t="shared" si="36"/>
        <v>0</v>
      </c>
      <c r="N186" s="431">
        <f t="shared" si="38"/>
        <v>0</v>
      </c>
      <c r="O186" s="497">
        <f t="shared" si="39"/>
        <v>0</v>
      </c>
      <c r="P186" s="431">
        <f t="shared" si="40"/>
        <v>0</v>
      </c>
      <c r="Q186" s="509" t="str">
        <f t="shared" si="41"/>
        <v/>
      </c>
    </row>
    <row r="187" spans="1:17" hidden="1">
      <c r="A187" s="514">
        <f t="shared" si="31"/>
        <v>183</v>
      </c>
      <c r="B187" s="514" t="str">
        <f>工资性费用预算!B189</f>
        <v>新增33</v>
      </c>
      <c r="C187" s="514">
        <f>工资性费用预算!BI189</f>
        <v>0</v>
      </c>
      <c r="D187" s="513">
        <f>工资性费用预算!H189</f>
        <v>0</v>
      </c>
      <c r="E187" s="513">
        <f t="shared" si="42"/>
        <v>0</v>
      </c>
      <c r="F187" s="513">
        <f t="shared" si="42"/>
        <v>0</v>
      </c>
      <c r="G187" s="513">
        <f t="shared" si="42"/>
        <v>0</v>
      </c>
      <c r="H187" s="514">
        <f t="shared" si="32"/>
        <v>0</v>
      </c>
      <c r="I187" s="514">
        <f t="shared" si="33"/>
        <v>0</v>
      </c>
      <c r="J187" s="514">
        <f t="shared" si="34"/>
        <v>0</v>
      </c>
      <c r="K187" s="515">
        <f t="shared" si="37"/>
        <v>0</v>
      </c>
      <c r="L187" s="514">
        <f t="shared" si="35"/>
        <v>0</v>
      </c>
      <c r="M187" s="514">
        <f t="shared" si="36"/>
        <v>0</v>
      </c>
      <c r="N187" s="431">
        <f t="shared" si="38"/>
        <v>0</v>
      </c>
      <c r="O187" s="497">
        <f t="shared" si="39"/>
        <v>0</v>
      </c>
      <c r="P187" s="431">
        <f t="shared" si="40"/>
        <v>0</v>
      </c>
      <c r="Q187" s="509" t="str">
        <f t="shared" si="41"/>
        <v/>
      </c>
    </row>
    <row r="188" spans="1:17" hidden="1">
      <c r="A188" s="514">
        <f t="shared" si="31"/>
        <v>184</v>
      </c>
      <c r="B188" s="514" t="str">
        <f>工资性费用预算!B190</f>
        <v>新增34</v>
      </c>
      <c r="C188" s="514">
        <f>工资性费用预算!BI190</f>
        <v>0</v>
      </c>
      <c r="D188" s="513">
        <f>工资性费用预算!H190</f>
        <v>0</v>
      </c>
      <c r="E188" s="513">
        <f t="shared" si="42"/>
        <v>0</v>
      </c>
      <c r="F188" s="513">
        <f t="shared" si="42"/>
        <v>0</v>
      </c>
      <c r="G188" s="513">
        <f t="shared" si="42"/>
        <v>0</v>
      </c>
      <c r="H188" s="514">
        <f t="shared" si="32"/>
        <v>0</v>
      </c>
      <c r="I188" s="514">
        <f t="shared" si="33"/>
        <v>0</v>
      </c>
      <c r="J188" s="514">
        <f t="shared" si="34"/>
        <v>0</v>
      </c>
      <c r="K188" s="515">
        <f t="shared" si="37"/>
        <v>0</v>
      </c>
      <c r="L188" s="514">
        <f t="shared" si="35"/>
        <v>0</v>
      </c>
      <c r="M188" s="514">
        <f t="shared" si="36"/>
        <v>0</v>
      </c>
      <c r="N188" s="431">
        <f t="shared" si="38"/>
        <v>0</v>
      </c>
      <c r="O188" s="497">
        <f t="shared" si="39"/>
        <v>0</v>
      </c>
      <c r="P188" s="431">
        <f t="shared" si="40"/>
        <v>0</v>
      </c>
      <c r="Q188" s="509" t="str">
        <f t="shared" si="41"/>
        <v/>
      </c>
    </row>
    <row r="189" spans="1:17" hidden="1">
      <c r="A189" s="514">
        <f t="shared" si="31"/>
        <v>185</v>
      </c>
      <c r="B189" s="514" t="str">
        <f>工资性费用预算!B191</f>
        <v>新增35</v>
      </c>
      <c r="C189" s="514">
        <f>工资性费用预算!BI191</f>
        <v>0</v>
      </c>
      <c r="D189" s="513">
        <f>工资性费用预算!H191</f>
        <v>0</v>
      </c>
      <c r="E189" s="513">
        <f t="shared" ref="E189:G204" si="43">$D189*E$4</f>
        <v>0</v>
      </c>
      <c r="F189" s="513">
        <f t="shared" si="43"/>
        <v>0</v>
      </c>
      <c r="G189" s="513">
        <f t="shared" si="43"/>
        <v>0</v>
      </c>
      <c r="H189" s="514">
        <f t="shared" si="32"/>
        <v>0</v>
      </c>
      <c r="I189" s="514">
        <f t="shared" si="33"/>
        <v>0</v>
      </c>
      <c r="J189" s="514">
        <f t="shared" si="34"/>
        <v>0</v>
      </c>
      <c r="K189" s="515">
        <f t="shared" si="37"/>
        <v>0</v>
      </c>
      <c r="L189" s="514">
        <f t="shared" si="35"/>
        <v>0</v>
      </c>
      <c r="M189" s="514">
        <f t="shared" si="36"/>
        <v>0</v>
      </c>
      <c r="N189" s="431">
        <f t="shared" si="38"/>
        <v>0</v>
      </c>
      <c r="O189" s="497">
        <f t="shared" si="39"/>
        <v>0</v>
      </c>
      <c r="P189" s="431">
        <f t="shared" si="40"/>
        <v>0</v>
      </c>
      <c r="Q189" s="509" t="str">
        <f t="shared" si="41"/>
        <v/>
      </c>
    </row>
    <row r="190" spans="1:17" hidden="1">
      <c r="A190" s="514">
        <f t="shared" si="31"/>
        <v>186</v>
      </c>
      <c r="B190" s="514" t="str">
        <f>工资性费用预算!B192</f>
        <v>新增36</v>
      </c>
      <c r="C190" s="514">
        <f>工资性费用预算!BI192</f>
        <v>0</v>
      </c>
      <c r="D190" s="513">
        <f>工资性费用预算!H192</f>
        <v>0</v>
      </c>
      <c r="E190" s="513">
        <f t="shared" si="43"/>
        <v>0</v>
      </c>
      <c r="F190" s="513">
        <f t="shared" si="43"/>
        <v>0</v>
      </c>
      <c r="G190" s="513">
        <f t="shared" si="43"/>
        <v>0</v>
      </c>
      <c r="H190" s="514">
        <f t="shared" si="32"/>
        <v>0</v>
      </c>
      <c r="I190" s="514">
        <f t="shared" si="33"/>
        <v>0</v>
      </c>
      <c r="J190" s="514">
        <f t="shared" si="34"/>
        <v>0</v>
      </c>
      <c r="K190" s="515">
        <f t="shared" si="37"/>
        <v>0</v>
      </c>
      <c r="L190" s="514">
        <f t="shared" si="35"/>
        <v>0</v>
      </c>
      <c r="M190" s="514">
        <f t="shared" si="36"/>
        <v>0</v>
      </c>
      <c r="N190" s="431">
        <f t="shared" si="38"/>
        <v>0</v>
      </c>
      <c r="O190" s="497">
        <f t="shared" si="39"/>
        <v>0</v>
      </c>
      <c r="P190" s="431">
        <f t="shared" si="40"/>
        <v>0</v>
      </c>
      <c r="Q190" s="509" t="str">
        <f t="shared" si="41"/>
        <v/>
      </c>
    </row>
    <row r="191" spans="1:17" hidden="1">
      <c r="A191" s="514">
        <f t="shared" si="31"/>
        <v>187</v>
      </c>
      <c r="B191" s="514" t="str">
        <f>工资性费用预算!B193</f>
        <v>新增37</v>
      </c>
      <c r="C191" s="514">
        <f>工资性费用预算!BI193</f>
        <v>0</v>
      </c>
      <c r="D191" s="513">
        <f>工资性费用预算!H193</f>
        <v>0</v>
      </c>
      <c r="E191" s="513">
        <f t="shared" si="43"/>
        <v>0</v>
      </c>
      <c r="F191" s="513">
        <f t="shared" si="43"/>
        <v>0</v>
      </c>
      <c r="G191" s="513">
        <f t="shared" si="43"/>
        <v>0</v>
      </c>
      <c r="H191" s="514">
        <f t="shared" si="32"/>
        <v>0</v>
      </c>
      <c r="I191" s="514">
        <f t="shared" si="33"/>
        <v>0</v>
      </c>
      <c r="J191" s="514">
        <f t="shared" si="34"/>
        <v>0</v>
      </c>
      <c r="K191" s="515">
        <f t="shared" si="37"/>
        <v>0</v>
      </c>
      <c r="L191" s="514">
        <f t="shared" si="35"/>
        <v>0</v>
      </c>
      <c r="M191" s="514">
        <f t="shared" si="36"/>
        <v>0</v>
      </c>
      <c r="N191" s="431">
        <f t="shared" si="38"/>
        <v>0</v>
      </c>
      <c r="O191" s="497">
        <f t="shared" si="39"/>
        <v>0</v>
      </c>
      <c r="P191" s="431">
        <f t="shared" si="40"/>
        <v>0</v>
      </c>
      <c r="Q191" s="509" t="str">
        <f t="shared" si="41"/>
        <v/>
      </c>
    </row>
    <row r="192" spans="1:17" hidden="1">
      <c r="A192" s="514">
        <f t="shared" si="31"/>
        <v>188</v>
      </c>
      <c r="B192" s="514" t="str">
        <f>工资性费用预算!B194</f>
        <v>新增38</v>
      </c>
      <c r="C192" s="514">
        <f>工资性费用预算!BI194</f>
        <v>0</v>
      </c>
      <c r="D192" s="513">
        <f>工资性费用预算!H194</f>
        <v>0</v>
      </c>
      <c r="E192" s="513">
        <f t="shared" si="43"/>
        <v>0</v>
      </c>
      <c r="F192" s="513">
        <f t="shared" si="43"/>
        <v>0</v>
      </c>
      <c r="G192" s="513">
        <f t="shared" si="43"/>
        <v>0</v>
      </c>
      <c r="H192" s="514">
        <f t="shared" si="32"/>
        <v>0</v>
      </c>
      <c r="I192" s="514">
        <f t="shared" si="33"/>
        <v>0</v>
      </c>
      <c r="J192" s="514">
        <f t="shared" si="34"/>
        <v>0</v>
      </c>
      <c r="K192" s="515">
        <f t="shared" si="37"/>
        <v>0</v>
      </c>
      <c r="L192" s="514">
        <f t="shared" si="35"/>
        <v>0</v>
      </c>
      <c r="M192" s="514">
        <f t="shared" si="36"/>
        <v>0</v>
      </c>
      <c r="N192" s="431">
        <f t="shared" si="38"/>
        <v>0</v>
      </c>
      <c r="O192" s="497">
        <f t="shared" si="39"/>
        <v>0</v>
      </c>
      <c r="P192" s="431">
        <f t="shared" si="40"/>
        <v>0</v>
      </c>
      <c r="Q192" s="509" t="str">
        <f t="shared" si="41"/>
        <v/>
      </c>
    </row>
    <row r="193" spans="1:17" hidden="1">
      <c r="A193" s="514">
        <f t="shared" si="31"/>
        <v>189</v>
      </c>
      <c r="B193" s="514" t="str">
        <f>工资性费用预算!B195</f>
        <v>新增39</v>
      </c>
      <c r="C193" s="514">
        <f>工资性费用预算!BI195</f>
        <v>0</v>
      </c>
      <c r="D193" s="513">
        <f>工资性费用预算!H195</f>
        <v>0</v>
      </c>
      <c r="E193" s="513">
        <f t="shared" si="43"/>
        <v>0</v>
      </c>
      <c r="F193" s="513">
        <f t="shared" si="43"/>
        <v>0</v>
      </c>
      <c r="G193" s="513">
        <f t="shared" si="43"/>
        <v>0</v>
      </c>
      <c r="H193" s="514">
        <f t="shared" si="32"/>
        <v>0</v>
      </c>
      <c r="I193" s="514">
        <f t="shared" si="33"/>
        <v>0</v>
      </c>
      <c r="J193" s="514">
        <f t="shared" si="34"/>
        <v>0</v>
      </c>
      <c r="K193" s="515">
        <f t="shared" si="37"/>
        <v>0</v>
      </c>
      <c r="L193" s="514">
        <f t="shared" si="35"/>
        <v>0</v>
      </c>
      <c r="M193" s="514">
        <f t="shared" si="36"/>
        <v>0</v>
      </c>
      <c r="N193" s="431">
        <f t="shared" si="38"/>
        <v>0</v>
      </c>
      <c r="O193" s="497">
        <f t="shared" si="39"/>
        <v>0</v>
      </c>
      <c r="P193" s="431">
        <f t="shared" si="40"/>
        <v>0</v>
      </c>
      <c r="Q193" s="509" t="str">
        <f t="shared" si="41"/>
        <v/>
      </c>
    </row>
    <row r="194" spans="1:17" hidden="1">
      <c r="A194" s="514">
        <f t="shared" si="31"/>
        <v>190</v>
      </c>
      <c r="B194" s="514" t="str">
        <f>工资性费用预算!B196</f>
        <v>新增40</v>
      </c>
      <c r="C194" s="514">
        <f>工资性费用预算!BI196</f>
        <v>0</v>
      </c>
      <c r="D194" s="513">
        <f>工资性费用预算!H196</f>
        <v>0</v>
      </c>
      <c r="E194" s="513">
        <f t="shared" si="43"/>
        <v>0</v>
      </c>
      <c r="F194" s="513">
        <f t="shared" si="43"/>
        <v>0</v>
      </c>
      <c r="G194" s="513">
        <f t="shared" si="43"/>
        <v>0</v>
      </c>
      <c r="H194" s="514">
        <f t="shared" si="32"/>
        <v>0</v>
      </c>
      <c r="I194" s="514">
        <f t="shared" si="33"/>
        <v>0</v>
      </c>
      <c r="J194" s="514">
        <f t="shared" si="34"/>
        <v>0</v>
      </c>
      <c r="K194" s="515">
        <f t="shared" si="37"/>
        <v>0</v>
      </c>
      <c r="L194" s="514">
        <f t="shared" si="35"/>
        <v>0</v>
      </c>
      <c r="M194" s="514">
        <f t="shared" si="36"/>
        <v>0</v>
      </c>
      <c r="N194" s="431">
        <f t="shared" si="38"/>
        <v>0</v>
      </c>
      <c r="O194" s="497">
        <f t="shared" si="39"/>
        <v>0</v>
      </c>
      <c r="P194" s="431">
        <f t="shared" si="40"/>
        <v>0</v>
      </c>
      <c r="Q194" s="509" t="str">
        <f t="shared" si="41"/>
        <v/>
      </c>
    </row>
    <row r="195" spans="1:17" hidden="1">
      <c r="A195" s="514">
        <f t="shared" si="31"/>
        <v>191</v>
      </c>
      <c r="B195" s="514" t="str">
        <f>工资性费用预算!B197</f>
        <v>新增41</v>
      </c>
      <c r="C195" s="514">
        <f>工资性费用预算!BI197</f>
        <v>0</v>
      </c>
      <c r="D195" s="513">
        <f>工资性费用预算!H197</f>
        <v>0</v>
      </c>
      <c r="E195" s="513">
        <f t="shared" si="43"/>
        <v>0</v>
      </c>
      <c r="F195" s="513">
        <f t="shared" si="43"/>
        <v>0</v>
      </c>
      <c r="G195" s="513">
        <f t="shared" si="43"/>
        <v>0</v>
      </c>
      <c r="H195" s="514">
        <f t="shared" si="32"/>
        <v>0</v>
      </c>
      <c r="I195" s="514">
        <f t="shared" si="33"/>
        <v>0</v>
      </c>
      <c r="J195" s="514">
        <f t="shared" si="34"/>
        <v>0</v>
      </c>
      <c r="K195" s="515">
        <f t="shared" si="37"/>
        <v>0</v>
      </c>
      <c r="L195" s="514">
        <f t="shared" si="35"/>
        <v>0</v>
      </c>
      <c r="M195" s="514">
        <f t="shared" si="36"/>
        <v>0</v>
      </c>
      <c r="N195" s="431">
        <f t="shared" si="38"/>
        <v>0</v>
      </c>
      <c r="O195" s="497">
        <f t="shared" si="39"/>
        <v>0</v>
      </c>
      <c r="P195" s="431">
        <f t="shared" si="40"/>
        <v>0</v>
      </c>
      <c r="Q195" s="509" t="str">
        <f t="shared" si="41"/>
        <v/>
      </c>
    </row>
    <row r="196" spans="1:17" hidden="1">
      <c r="A196" s="514">
        <f t="shared" si="31"/>
        <v>192</v>
      </c>
      <c r="B196" s="514" t="str">
        <f>工资性费用预算!B198</f>
        <v>新增42</v>
      </c>
      <c r="C196" s="514">
        <f>工资性费用预算!BI198</f>
        <v>0</v>
      </c>
      <c r="D196" s="513">
        <f>工资性费用预算!H198</f>
        <v>0</v>
      </c>
      <c r="E196" s="513">
        <f t="shared" si="43"/>
        <v>0</v>
      </c>
      <c r="F196" s="513">
        <f t="shared" si="43"/>
        <v>0</v>
      </c>
      <c r="G196" s="513">
        <f t="shared" si="43"/>
        <v>0</v>
      </c>
      <c r="H196" s="514">
        <f t="shared" si="32"/>
        <v>0</v>
      </c>
      <c r="I196" s="514">
        <f t="shared" si="33"/>
        <v>0</v>
      </c>
      <c r="J196" s="514">
        <f t="shared" si="34"/>
        <v>0</v>
      </c>
      <c r="K196" s="515">
        <f t="shared" si="37"/>
        <v>0</v>
      </c>
      <c r="L196" s="514">
        <f t="shared" si="35"/>
        <v>0</v>
      </c>
      <c r="M196" s="514">
        <f t="shared" si="36"/>
        <v>0</v>
      </c>
      <c r="N196" s="431">
        <f t="shared" si="38"/>
        <v>0</v>
      </c>
      <c r="O196" s="497">
        <f t="shared" si="39"/>
        <v>0</v>
      </c>
      <c r="P196" s="431">
        <f t="shared" si="40"/>
        <v>0</v>
      </c>
      <c r="Q196" s="509" t="str">
        <f t="shared" si="41"/>
        <v/>
      </c>
    </row>
    <row r="197" spans="1:17" hidden="1">
      <c r="A197" s="514">
        <f t="shared" si="31"/>
        <v>193</v>
      </c>
      <c r="B197" s="514" t="str">
        <f>工资性费用预算!B199</f>
        <v>新增43</v>
      </c>
      <c r="C197" s="514">
        <f>工资性费用预算!BI199</f>
        <v>0</v>
      </c>
      <c r="D197" s="513">
        <f>工资性费用预算!H199</f>
        <v>0</v>
      </c>
      <c r="E197" s="513">
        <f t="shared" si="43"/>
        <v>0</v>
      </c>
      <c r="F197" s="513">
        <f t="shared" si="43"/>
        <v>0</v>
      </c>
      <c r="G197" s="513">
        <f t="shared" si="43"/>
        <v>0</v>
      </c>
      <c r="H197" s="514">
        <f t="shared" si="32"/>
        <v>0</v>
      </c>
      <c r="I197" s="514">
        <f t="shared" si="33"/>
        <v>0</v>
      </c>
      <c r="J197" s="514">
        <f t="shared" si="34"/>
        <v>0</v>
      </c>
      <c r="K197" s="515">
        <f t="shared" si="37"/>
        <v>0</v>
      </c>
      <c r="L197" s="514">
        <f t="shared" si="35"/>
        <v>0</v>
      </c>
      <c r="M197" s="514">
        <f t="shared" si="36"/>
        <v>0</v>
      </c>
      <c r="N197" s="431">
        <f t="shared" si="38"/>
        <v>0</v>
      </c>
      <c r="O197" s="497">
        <f t="shared" si="39"/>
        <v>0</v>
      </c>
      <c r="P197" s="431">
        <f t="shared" si="40"/>
        <v>0</v>
      </c>
      <c r="Q197" s="509" t="str">
        <f t="shared" si="41"/>
        <v/>
      </c>
    </row>
    <row r="198" spans="1:17" hidden="1">
      <c r="A198" s="514">
        <f t="shared" ref="A198:A204" si="44">IF(B198="","",ROW()-4)</f>
        <v>194</v>
      </c>
      <c r="B198" s="514" t="str">
        <f>工资性费用预算!B200</f>
        <v>新增44</v>
      </c>
      <c r="C198" s="514">
        <f>工资性费用预算!BI200</f>
        <v>0</v>
      </c>
      <c r="D198" s="513">
        <f>工资性费用预算!H200</f>
        <v>0</v>
      </c>
      <c r="E198" s="513">
        <f t="shared" si="43"/>
        <v>0</v>
      </c>
      <c r="F198" s="513">
        <f t="shared" si="43"/>
        <v>0</v>
      </c>
      <c r="G198" s="513">
        <f t="shared" si="43"/>
        <v>0</v>
      </c>
      <c r="H198" s="514">
        <f t="shared" ref="H198:H204" si="45">IF($D198=0,0,ROUND($D$4*H$4,2))</f>
        <v>0</v>
      </c>
      <c r="I198" s="514">
        <f t="shared" ref="I198:I204" si="46">IF(D198=0,0,ROUND($D$4*I$4,2))</f>
        <v>0</v>
      </c>
      <c r="J198" s="514">
        <f t="shared" ref="J198:J204" si="47">IF(D198=0,0,ROUND($D$4*J$4,2))</f>
        <v>0</v>
      </c>
      <c r="K198" s="515">
        <f t="shared" si="37"/>
        <v>0</v>
      </c>
      <c r="L198" s="514">
        <f t="shared" ref="L198:L204" si="48">IF(D198=0,0,ROUND($D$4*L$4,2))</f>
        <v>0</v>
      </c>
      <c r="M198" s="514">
        <f t="shared" ref="M198:M204" si="49">IF(AND($C198="是",$D198&gt;$D$4),ROUND($D$4*M$4,2),IF($D198&lt;$D$4,ROUND($D198*$M$4,2),0))</f>
        <v>0</v>
      </c>
      <c r="N198" s="431">
        <f t="shared" si="38"/>
        <v>0</v>
      </c>
      <c r="O198" s="497">
        <f t="shared" si="39"/>
        <v>0</v>
      </c>
      <c r="P198" s="431">
        <f t="shared" si="40"/>
        <v>0</v>
      </c>
      <c r="Q198" s="509" t="str">
        <f t="shared" si="41"/>
        <v/>
      </c>
    </row>
    <row r="199" spans="1:17" hidden="1">
      <c r="A199" s="514">
        <f t="shared" si="44"/>
        <v>195</v>
      </c>
      <c r="B199" s="514" t="str">
        <f>工资性费用预算!B201</f>
        <v>新增45</v>
      </c>
      <c r="C199" s="514">
        <f>工资性费用预算!BI201</f>
        <v>0</v>
      </c>
      <c r="D199" s="513">
        <f>工资性费用预算!H201</f>
        <v>0</v>
      </c>
      <c r="E199" s="513">
        <f t="shared" si="43"/>
        <v>0</v>
      </c>
      <c r="F199" s="513">
        <f t="shared" si="43"/>
        <v>0</v>
      </c>
      <c r="G199" s="513">
        <f t="shared" si="43"/>
        <v>0</v>
      </c>
      <c r="H199" s="514">
        <f t="shared" si="45"/>
        <v>0</v>
      </c>
      <c r="I199" s="514">
        <f t="shared" si="46"/>
        <v>0</v>
      </c>
      <c r="J199" s="514">
        <f t="shared" si="47"/>
        <v>0</v>
      </c>
      <c r="K199" s="515">
        <f t="shared" si="37"/>
        <v>0</v>
      </c>
      <c r="L199" s="514">
        <f t="shared" si="48"/>
        <v>0</v>
      </c>
      <c r="M199" s="514">
        <f t="shared" si="49"/>
        <v>0</v>
      </c>
      <c r="N199" s="431">
        <f t="shared" si="38"/>
        <v>0</v>
      </c>
      <c r="O199" s="497">
        <f t="shared" si="39"/>
        <v>0</v>
      </c>
      <c r="P199" s="431">
        <f t="shared" si="40"/>
        <v>0</v>
      </c>
      <c r="Q199" s="509" t="str">
        <f t="shared" si="41"/>
        <v/>
      </c>
    </row>
    <row r="200" spans="1:17" hidden="1">
      <c r="A200" s="514">
        <f t="shared" si="44"/>
        <v>196</v>
      </c>
      <c r="B200" s="514" t="str">
        <f>工资性费用预算!B202</f>
        <v>新增46</v>
      </c>
      <c r="C200" s="514">
        <f>工资性费用预算!BI202</f>
        <v>0</v>
      </c>
      <c r="D200" s="513">
        <f>工资性费用预算!H202</f>
        <v>0</v>
      </c>
      <c r="E200" s="513">
        <f t="shared" si="43"/>
        <v>0</v>
      </c>
      <c r="F200" s="513">
        <f t="shared" si="43"/>
        <v>0</v>
      </c>
      <c r="G200" s="513">
        <f t="shared" si="43"/>
        <v>0</v>
      </c>
      <c r="H200" s="514">
        <f t="shared" si="45"/>
        <v>0</v>
      </c>
      <c r="I200" s="514">
        <f t="shared" si="46"/>
        <v>0</v>
      </c>
      <c r="J200" s="514">
        <f t="shared" si="47"/>
        <v>0</v>
      </c>
      <c r="K200" s="515">
        <f t="shared" si="37"/>
        <v>0</v>
      </c>
      <c r="L200" s="514">
        <f t="shared" si="48"/>
        <v>0</v>
      </c>
      <c r="M200" s="514">
        <f t="shared" si="49"/>
        <v>0</v>
      </c>
      <c r="N200" s="431">
        <f t="shared" si="38"/>
        <v>0</v>
      </c>
      <c r="O200" s="497">
        <f t="shared" si="39"/>
        <v>0</v>
      </c>
      <c r="P200" s="431">
        <f t="shared" si="40"/>
        <v>0</v>
      </c>
      <c r="Q200" s="509" t="str">
        <f t="shared" si="41"/>
        <v/>
      </c>
    </row>
    <row r="201" spans="1:17" hidden="1">
      <c r="A201" s="514">
        <f t="shared" si="44"/>
        <v>197</v>
      </c>
      <c r="B201" s="514" t="str">
        <f>工资性费用预算!B203</f>
        <v>新增47</v>
      </c>
      <c r="C201" s="514">
        <f>工资性费用预算!BI203</f>
        <v>0</v>
      </c>
      <c r="D201" s="513">
        <f>工资性费用预算!H203</f>
        <v>0</v>
      </c>
      <c r="E201" s="513">
        <f t="shared" si="43"/>
        <v>0</v>
      </c>
      <c r="F201" s="513">
        <f t="shared" si="43"/>
        <v>0</v>
      </c>
      <c r="G201" s="513">
        <f t="shared" si="43"/>
        <v>0</v>
      </c>
      <c r="H201" s="514">
        <f t="shared" si="45"/>
        <v>0</v>
      </c>
      <c r="I201" s="514">
        <f t="shared" si="46"/>
        <v>0</v>
      </c>
      <c r="J201" s="514">
        <f t="shared" si="47"/>
        <v>0</v>
      </c>
      <c r="K201" s="515">
        <f t="shared" si="37"/>
        <v>0</v>
      </c>
      <c r="L201" s="514">
        <f t="shared" si="48"/>
        <v>0</v>
      </c>
      <c r="M201" s="514">
        <f t="shared" si="49"/>
        <v>0</v>
      </c>
      <c r="N201" s="431">
        <f t="shared" si="38"/>
        <v>0</v>
      </c>
      <c r="O201" s="497">
        <f t="shared" si="39"/>
        <v>0</v>
      </c>
      <c r="P201" s="431">
        <f t="shared" si="40"/>
        <v>0</v>
      </c>
      <c r="Q201" s="509" t="str">
        <f t="shared" si="41"/>
        <v/>
      </c>
    </row>
    <row r="202" spans="1:17" hidden="1">
      <c r="A202" s="514">
        <f t="shared" si="44"/>
        <v>198</v>
      </c>
      <c r="B202" s="514" t="str">
        <f>工资性费用预算!B204</f>
        <v>新增48</v>
      </c>
      <c r="C202" s="514">
        <f>工资性费用预算!BI204</f>
        <v>0</v>
      </c>
      <c r="D202" s="513">
        <f>工资性费用预算!H204</f>
        <v>0</v>
      </c>
      <c r="E202" s="513">
        <f t="shared" si="43"/>
        <v>0</v>
      </c>
      <c r="F202" s="513">
        <f t="shared" si="43"/>
        <v>0</v>
      </c>
      <c r="G202" s="513">
        <f t="shared" si="43"/>
        <v>0</v>
      </c>
      <c r="H202" s="514">
        <f t="shared" si="45"/>
        <v>0</v>
      </c>
      <c r="I202" s="514">
        <f t="shared" si="46"/>
        <v>0</v>
      </c>
      <c r="J202" s="514">
        <f t="shared" si="47"/>
        <v>0</v>
      </c>
      <c r="K202" s="515">
        <f t="shared" si="37"/>
        <v>0</v>
      </c>
      <c r="L202" s="514">
        <f t="shared" si="48"/>
        <v>0</v>
      </c>
      <c r="M202" s="514">
        <f t="shared" si="49"/>
        <v>0</v>
      </c>
      <c r="N202" s="431">
        <f t="shared" si="38"/>
        <v>0</v>
      </c>
      <c r="O202" s="497">
        <f t="shared" si="39"/>
        <v>0</v>
      </c>
      <c r="P202" s="431">
        <f t="shared" si="40"/>
        <v>0</v>
      </c>
      <c r="Q202" s="509" t="str">
        <f t="shared" si="41"/>
        <v/>
      </c>
    </row>
    <row r="203" spans="1:17" hidden="1">
      <c r="A203" s="514">
        <f t="shared" si="44"/>
        <v>199</v>
      </c>
      <c r="B203" s="514" t="str">
        <f>工资性费用预算!B205</f>
        <v>新增49</v>
      </c>
      <c r="C203" s="514">
        <f>工资性费用预算!BI205</f>
        <v>0</v>
      </c>
      <c r="D203" s="513">
        <f>工资性费用预算!H205</f>
        <v>0</v>
      </c>
      <c r="E203" s="513">
        <f t="shared" si="43"/>
        <v>0</v>
      </c>
      <c r="F203" s="513">
        <f t="shared" si="43"/>
        <v>0</v>
      </c>
      <c r="G203" s="513">
        <f t="shared" si="43"/>
        <v>0</v>
      </c>
      <c r="H203" s="514">
        <f t="shared" si="45"/>
        <v>0</v>
      </c>
      <c r="I203" s="514">
        <f t="shared" si="46"/>
        <v>0</v>
      </c>
      <c r="J203" s="514">
        <f t="shared" si="47"/>
        <v>0</v>
      </c>
      <c r="K203" s="515">
        <f t="shared" si="37"/>
        <v>0</v>
      </c>
      <c r="L203" s="514">
        <f t="shared" si="48"/>
        <v>0</v>
      </c>
      <c r="M203" s="514">
        <f t="shared" si="49"/>
        <v>0</v>
      </c>
      <c r="N203" s="431">
        <f t="shared" si="38"/>
        <v>0</v>
      </c>
      <c r="O203" s="497">
        <f t="shared" si="39"/>
        <v>0</v>
      </c>
      <c r="P203" s="431">
        <f t="shared" si="40"/>
        <v>0</v>
      </c>
      <c r="Q203" s="509" t="str">
        <f t="shared" si="41"/>
        <v/>
      </c>
    </row>
    <row r="204" spans="1:17" hidden="1">
      <c r="A204" s="514">
        <f t="shared" si="44"/>
        <v>200</v>
      </c>
      <c r="B204" s="514" t="str">
        <f>工资性费用预算!B206</f>
        <v>新增50</v>
      </c>
      <c r="C204" s="514">
        <f>工资性费用预算!BI206</f>
        <v>0</v>
      </c>
      <c r="D204" s="513">
        <f>工资性费用预算!H206</f>
        <v>0</v>
      </c>
      <c r="E204" s="513">
        <f t="shared" si="43"/>
        <v>0</v>
      </c>
      <c r="F204" s="513">
        <f t="shared" si="43"/>
        <v>0</v>
      </c>
      <c r="G204" s="513">
        <f t="shared" si="43"/>
        <v>0</v>
      </c>
      <c r="H204" s="514">
        <f t="shared" si="45"/>
        <v>0</v>
      </c>
      <c r="I204" s="514">
        <f t="shared" si="46"/>
        <v>0</v>
      </c>
      <c r="J204" s="514">
        <f t="shared" si="47"/>
        <v>0</v>
      </c>
      <c r="K204" s="515">
        <f t="shared" si="37"/>
        <v>0</v>
      </c>
      <c r="L204" s="514">
        <f t="shared" si="48"/>
        <v>0</v>
      </c>
      <c r="M204" s="514">
        <f t="shared" si="49"/>
        <v>0</v>
      </c>
      <c r="N204" s="431">
        <f t="shared" si="38"/>
        <v>0</v>
      </c>
      <c r="O204" s="497">
        <f t="shared" si="39"/>
        <v>0</v>
      </c>
      <c r="P204" s="431">
        <f t="shared" si="40"/>
        <v>0</v>
      </c>
      <c r="Q204" s="509" t="str">
        <f t="shared" si="41"/>
        <v/>
      </c>
    </row>
    <row r="205" spans="1:17">
      <c r="A205" s="514"/>
      <c r="B205" s="514" t="s">
        <v>583</v>
      </c>
      <c r="C205" s="514"/>
      <c r="D205" s="512"/>
      <c r="E205" s="513">
        <f>SUM(E5:E204)</f>
        <v>2200</v>
      </c>
      <c r="F205" s="513">
        <f t="shared" ref="F205:P205" si="50">SUM(F5:F204)</f>
        <v>600</v>
      </c>
      <c r="G205" s="513">
        <f t="shared" si="50"/>
        <v>1600</v>
      </c>
      <c r="H205" s="513">
        <f t="shared" si="50"/>
        <v>31.71</v>
      </c>
      <c r="I205" s="513">
        <f t="shared" si="50"/>
        <v>0.91</v>
      </c>
      <c r="J205" s="513">
        <f t="shared" si="50"/>
        <v>9.06</v>
      </c>
      <c r="K205" s="513">
        <f t="shared" si="50"/>
        <v>54.36</v>
      </c>
      <c r="L205" s="513">
        <f t="shared" si="50"/>
        <v>9.06</v>
      </c>
      <c r="M205" s="513">
        <f t="shared" si="50"/>
        <v>0</v>
      </c>
      <c r="N205" s="513">
        <f t="shared" si="50"/>
        <v>4505.1000000000004</v>
      </c>
      <c r="O205" s="513">
        <f t="shared" si="50"/>
        <v>1609.06</v>
      </c>
      <c r="P205" s="513">
        <f t="shared" si="50"/>
        <v>2896.04</v>
      </c>
      <c r="Q205" s="509" t="str">
        <f t="shared" si="41"/>
        <v/>
      </c>
    </row>
  </sheetData>
  <mergeCells count="10">
    <mergeCell ref="N2:P2"/>
    <mergeCell ref="C2:C3"/>
    <mergeCell ref="A1:Q1"/>
    <mergeCell ref="Q2:Q3"/>
    <mergeCell ref="A2:A3"/>
    <mergeCell ref="B2:B3"/>
    <mergeCell ref="D2:D3"/>
    <mergeCell ref="E2:G2"/>
    <mergeCell ref="H2:J2"/>
    <mergeCell ref="L2:M2"/>
  </mergeCells>
  <phoneticPr fontId="3" type="noConversion"/>
  <pageMargins left="0.75" right="0.75" top="1" bottom="1" header="0.5" footer="0.5"/>
  <pageSetup paperSize="9"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9" tint="0.39997558519241921"/>
    <outlinePr summaryBelow="0" summaryRight="0"/>
  </sheetPr>
  <dimension ref="A1:Z106"/>
  <sheetViews>
    <sheetView workbookViewId="0">
      <pane xSplit="4" ySplit="2" topLeftCell="E3" activePane="bottomRight" state="frozen"/>
      <selection pane="topRight" activeCell="D1" sqref="D1"/>
      <selection pane="bottomLeft" activeCell="A3" sqref="A3"/>
      <selection pane="bottomRight" activeCell="H34" sqref="H34"/>
    </sheetView>
  </sheetViews>
  <sheetFormatPr defaultColWidth="9" defaultRowHeight="15" outlineLevelRow="2" outlineLevelCol="1"/>
  <cols>
    <col min="1" max="1" width="5.83203125" style="358" bestFit="1" customWidth="1"/>
    <col min="2" max="2" width="17.58203125" style="358" customWidth="1"/>
    <col min="3" max="3" width="2.33203125" style="361" customWidth="1"/>
    <col min="4" max="4" width="10.25" style="358" bestFit="1" customWidth="1"/>
    <col min="5" max="5" width="9.33203125" style="358" customWidth="1" outlineLevel="1"/>
    <col min="6" max="7" width="9" style="358" customWidth="1" outlineLevel="1"/>
    <col min="8" max="8" width="10.25" style="358" bestFit="1" customWidth="1"/>
    <col min="9" max="11" width="9" style="358" customWidth="1" outlineLevel="1"/>
    <col min="12" max="12" width="10.25" style="358" bestFit="1" customWidth="1"/>
    <col min="13" max="15" width="9" style="358" customWidth="1" outlineLevel="1"/>
    <col min="16" max="16" width="10.25" style="358" bestFit="1" customWidth="1"/>
    <col min="17" max="19" width="9" style="358" customWidth="1" outlineLevel="1"/>
    <col min="20" max="20" width="10.25" style="358" bestFit="1" customWidth="1"/>
    <col min="21" max="21" width="13.08203125" style="358" hidden="1" customWidth="1"/>
    <col min="22" max="22" width="14.08203125" style="358" hidden="1" customWidth="1"/>
    <col min="23" max="23" width="0" style="358" hidden="1" customWidth="1"/>
    <col min="24" max="16384" width="9" style="358"/>
  </cols>
  <sheetData>
    <row r="1" spans="1:25" ht="21">
      <c r="A1" s="645" t="s">
        <v>483</v>
      </c>
      <c r="B1" s="645"/>
      <c r="C1" s="645"/>
      <c r="D1" s="645"/>
      <c r="E1" s="645"/>
      <c r="F1" s="645"/>
      <c r="G1" s="645"/>
      <c r="H1" s="645"/>
      <c r="I1" s="645"/>
      <c r="J1" s="645"/>
      <c r="K1" s="645"/>
      <c r="L1" s="645"/>
      <c r="M1" s="645"/>
      <c r="N1" s="645"/>
      <c r="O1" s="645"/>
      <c r="P1" s="645"/>
      <c r="Q1" s="645"/>
      <c r="R1" s="645"/>
      <c r="S1" s="645"/>
      <c r="T1" s="645"/>
      <c r="U1" s="645"/>
      <c r="V1" s="645"/>
      <c r="W1" s="645"/>
      <c r="X1" s="645"/>
    </row>
    <row r="2" spans="1:25" s="348" customFormat="1" ht="30">
      <c r="A2" s="339" t="s">
        <v>2</v>
      </c>
      <c r="B2" s="340" t="s">
        <v>95</v>
      </c>
      <c r="C2" s="337"/>
      <c r="D2" s="349" t="s">
        <v>100</v>
      </c>
      <c r="E2" s="283">
        <v>41275</v>
      </c>
      <c r="F2" s="283">
        <v>41306</v>
      </c>
      <c r="G2" s="283">
        <v>41334</v>
      </c>
      <c r="H2" s="349" t="s">
        <v>101</v>
      </c>
      <c r="I2" s="283">
        <v>41365</v>
      </c>
      <c r="J2" s="283">
        <v>41395</v>
      </c>
      <c r="K2" s="283">
        <v>41426</v>
      </c>
      <c r="L2" s="349" t="s">
        <v>102</v>
      </c>
      <c r="M2" s="283">
        <v>41456</v>
      </c>
      <c r="N2" s="283">
        <v>41487</v>
      </c>
      <c r="O2" s="283">
        <v>41518</v>
      </c>
      <c r="P2" s="349" t="s">
        <v>103</v>
      </c>
      <c r="Q2" s="283">
        <v>41548</v>
      </c>
      <c r="R2" s="283">
        <v>41579</v>
      </c>
      <c r="S2" s="283">
        <v>41609</v>
      </c>
      <c r="T2" s="338" t="s">
        <v>104</v>
      </c>
      <c r="U2" s="405" t="s">
        <v>96</v>
      </c>
      <c r="V2" s="405" t="s">
        <v>97</v>
      </c>
      <c r="W2" s="406" t="s">
        <v>98</v>
      </c>
      <c r="X2" s="341" t="s">
        <v>99</v>
      </c>
    </row>
    <row r="3" spans="1:25" s="355" customFormat="1" ht="16.5" customHeight="1">
      <c r="A3" s="350" t="s">
        <v>13</v>
      </c>
      <c r="B3" s="261" t="s">
        <v>14</v>
      </c>
      <c r="C3" s="359"/>
      <c r="D3" s="351">
        <f t="shared" ref="D3:D47" si="0">SUM(E3:G3)</f>
        <v>0</v>
      </c>
      <c r="E3" s="352"/>
      <c r="F3" s="352"/>
      <c r="G3" s="352"/>
      <c r="H3" s="351">
        <f t="shared" ref="H3:H47" si="1">SUM(I3:K3)</f>
        <v>0</v>
      </c>
      <c r="I3" s="352"/>
      <c r="J3" s="352"/>
      <c r="K3" s="352"/>
      <c r="L3" s="351">
        <f t="shared" ref="L3:L47" si="2">SUM(M3:O3)</f>
        <v>0</v>
      </c>
      <c r="M3" s="352"/>
      <c r="N3" s="352"/>
      <c r="O3" s="352"/>
      <c r="P3" s="351">
        <f t="shared" ref="P3:P47" si="3">SUM(Q3:S3)</f>
        <v>0</v>
      </c>
      <c r="Q3" s="352"/>
      <c r="R3" s="352"/>
      <c r="S3" s="352"/>
      <c r="T3" s="351">
        <f t="shared" ref="T3:T99" si="4">P3+L3+H3+D3</f>
        <v>0</v>
      </c>
      <c r="U3" s="352"/>
      <c r="V3" s="352">
        <f t="shared" ref="V3:V100" si="5">T3-U3</f>
        <v>0</v>
      </c>
      <c r="W3" s="353" t="str">
        <f t="shared" ref="W3:W100" si="6">IF(ISNUMBER((T3-U3)/U3),(T3-U3)/U3,"")</f>
        <v/>
      </c>
      <c r="X3" s="354"/>
    </row>
    <row r="4" spans="1:25" s="355" customFormat="1" ht="16.5" customHeight="1">
      <c r="A4" s="642" t="s">
        <v>17</v>
      </c>
      <c r="B4" s="261" t="s">
        <v>18</v>
      </c>
      <c r="C4" s="360">
        <f>SUM(C5:C7)</f>
        <v>1</v>
      </c>
      <c r="D4" s="351">
        <f t="shared" si="0"/>
        <v>0</v>
      </c>
      <c r="E4" s="352"/>
      <c r="F4" s="352"/>
      <c r="G4" s="352"/>
      <c r="H4" s="351">
        <f t="shared" si="1"/>
        <v>0</v>
      </c>
      <c r="I4" s="352"/>
      <c r="J4" s="352"/>
      <c r="K4" s="352"/>
      <c r="L4" s="351">
        <f t="shared" si="2"/>
        <v>0</v>
      </c>
      <c r="M4" s="352"/>
      <c r="N4" s="352"/>
      <c r="O4" s="352"/>
      <c r="P4" s="351">
        <f t="shared" si="3"/>
        <v>0</v>
      </c>
      <c r="Q4" s="352"/>
      <c r="R4" s="352"/>
      <c r="S4" s="352"/>
      <c r="T4" s="351">
        <f t="shared" si="4"/>
        <v>0</v>
      </c>
      <c r="U4" s="352"/>
      <c r="V4" s="352">
        <f t="shared" si="5"/>
        <v>0</v>
      </c>
      <c r="W4" s="353" t="str">
        <f t="shared" si="6"/>
        <v/>
      </c>
      <c r="X4" s="354"/>
      <c r="Y4" s="355" t="str">
        <f>IF(T4=工资性费用预算!AS216,"","数据不相符")</f>
        <v>数据不相符</v>
      </c>
    </row>
    <row r="5" spans="1:25" s="355" customFormat="1" ht="16.5" customHeight="1" outlineLevel="1">
      <c r="A5" s="643"/>
      <c r="B5" s="261" t="s">
        <v>467</v>
      </c>
      <c r="C5" s="360">
        <f>COUNTIF(工资性费用预算!$BE$7:$BE$217,"&gt;0")</f>
        <v>1</v>
      </c>
      <c r="D5" s="351">
        <f t="shared" si="0"/>
        <v>0</v>
      </c>
      <c r="E5" s="362">
        <f>IF(ISNUMBER(E$4/$C$4*$C5),E$4/$C$4*$C5,0)</f>
        <v>0</v>
      </c>
      <c r="F5" s="362">
        <f t="shared" ref="F5:G7" si="7">IF(ISNUMBER(F$4/$C$4*$C5),F$4/$C$4*$C5,0)</f>
        <v>0</v>
      </c>
      <c r="G5" s="362">
        <f t="shared" si="7"/>
        <v>0</v>
      </c>
      <c r="H5" s="351">
        <f t="shared" si="1"/>
        <v>0</v>
      </c>
      <c r="I5" s="362">
        <f>IF(ISNUMBER(I$4/$C$4*$C5),I$4/$C$4*$C5,0)</f>
        <v>0</v>
      </c>
      <c r="J5" s="362">
        <f t="shared" ref="J5:K7" si="8">IF(ISNUMBER(J$4/$C$4*$C5),J$4/$C$4*$C5,0)</f>
        <v>0</v>
      </c>
      <c r="K5" s="362">
        <f t="shared" si="8"/>
        <v>0</v>
      </c>
      <c r="L5" s="351">
        <f t="shared" si="2"/>
        <v>0</v>
      </c>
      <c r="M5" s="362">
        <f>IF(ISNUMBER(M$4/$C$4*$C5),M$4/$C$4*$C5,0)</f>
        <v>0</v>
      </c>
      <c r="N5" s="362">
        <f t="shared" ref="N5:O7" si="9">IF(ISNUMBER(N$4/$C$4*$C5),N$4/$C$4*$C5,0)</f>
        <v>0</v>
      </c>
      <c r="O5" s="362">
        <f t="shared" si="9"/>
        <v>0</v>
      </c>
      <c r="P5" s="351">
        <f t="shared" si="3"/>
        <v>0</v>
      </c>
      <c r="Q5" s="362">
        <f>IF(ISNUMBER(Q$4/$C$4*$C5),Q$4/$C$4*$C5,0)</f>
        <v>0</v>
      </c>
      <c r="R5" s="362">
        <f t="shared" ref="R5:S7" si="10">IF(ISNUMBER(R$4/$C$4*$C5),R$4/$C$4*$C5,0)</f>
        <v>0</v>
      </c>
      <c r="S5" s="362">
        <f t="shared" si="10"/>
        <v>0</v>
      </c>
      <c r="T5" s="351">
        <f t="shared" si="4"/>
        <v>0</v>
      </c>
      <c r="U5" s="362"/>
      <c r="V5" s="362">
        <f t="shared" si="5"/>
        <v>0</v>
      </c>
      <c r="W5" s="353" t="str">
        <f t="shared" si="6"/>
        <v/>
      </c>
      <c r="X5" s="363"/>
    </row>
    <row r="6" spans="1:25" s="355" customFormat="1" ht="16.5" customHeight="1" outlineLevel="1">
      <c r="A6" s="643"/>
      <c r="B6" s="261" t="s">
        <v>469</v>
      </c>
      <c r="C6" s="360">
        <f>COUNTIF(工资性费用预算!$BF$7:$BF$217,"&gt;0")</f>
        <v>0</v>
      </c>
      <c r="D6" s="351">
        <f t="shared" si="0"/>
        <v>0</v>
      </c>
      <c r="E6" s="362">
        <f>IF(ISNUMBER(E$4/$C$4*$C6),E$4/$C$4*$C6,0)</f>
        <v>0</v>
      </c>
      <c r="F6" s="362">
        <f t="shared" si="7"/>
        <v>0</v>
      </c>
      <c r="G6" s="362">
        <f t="shared" si="7"/>
        <v>0</v>
      </c>
      <c r="H6" s="351">
        <f t="shared" si="1"/>
        <v>0</v>
      </c>
      <c r="I6" s="362">
        <f>IF(ISNUMBER(I$4/$C$4*$C6),I$4/$C$4*$C6,0)</f>
        <v>0</v>
      </c>
      <c r="J6" s="362">
        <f t="shared" si="8"/>
        <v>0</v>
      </c>
      <c r="K6" s="362">
        <f t="shared" si="8"/>
        <v>0</v>
      </c>
      <c r="L6" s="351">
        <f t="shared" si="2"/>
        <v>0</v>
      </c>
      <c r="M6" s="362">
        <f>IF(ISNUMBER(M$4/$C$4*$C6),M$4/$C$4*$C6,0)</f>
        <v>0</v>
      </c>
      <c r="N6" s="362">
        <f t="shared" si="9"/>
        <v>0</v>
      </c>
      <c r="O6" s="362">
        <f t="shared" si="9"/>
        <v>0</v>
      </c>
      <c r="P6" s="351">
        <f t="shared" si="3"/>
        <v>0</v>
      </c>
      <c r="Q6" s="362">
        <f>IF(ISNUMBER(Q$4/$C$4*$C6),Q$4/$C$4*$C6,0)</f>
        <v>0</v>
      </c>
      <c r="R6" s="362">
        <f t="shared" si="10"/>
        <v>0</v>
      </c>
      <c r="S6" s="362">
        <f t="shared" si="10"/>
        <v>0</v>
      </c>
      <c r="T6" s="351">
        <f t="shared" si="4"/>
        <v>0</v>
      </c>
      <c r="U6" s="362"/>
      <c r="V6" s="362">
        <f t="shared" si="5"/>
        <v>0</v>
      </c>
      <c r="W6" s="353" t="str">
        <f t="shared" si="6"/>
        <v/>
      </c>
      <c r="X6" s="363"/>
    </row>
    <row r="7" spans="1:25" s="355" customFormat="1" ht="16.5" customHeight="1" outlineLevel="1">
      <c r="A7" s="644"/>
      <c r="B7" s="261" t="s">
        <v>468</v>
      </c>
      <c r="C7" s="360">
        <f>COUNTIF(工资性费用预算!$BG$7:$BG$217,"&gt;0")</f>
        <v>0</v>
      </c>
      <c r="D7" s="351">
        <f>SUM(E7:G7)</f>
        <v>0</v>
      </c>
      <c r="E7" s="362">
        <f>IF(ISNUMBER(E$4/$C$4*$C7),E$4/$C$4*$C7,0)</f>
        <v>0</v>
      </c>
      <c r="F7" s="362">
        <f t="shared" si="7"/>
        <v>0</v>
      </c>
      <c r="G7" s="362">
        <f t="shared" si="7"/>
        <v>0</v>
      </c>
      <c r="H7" s="351">
        <f t="shared" si="1"/>
        <v>0</v>
      </c>
      <c r="I7" s="362">
        <f>IF(ISNUMBER(I$4/$C$4*$C7),I$4/$C$4*$C7,0)</f>
        <v>0</v>
      </c>
      <c r="J7" s="362">
        <f t="shared" si="8"/>
        <v>0</v>
      </c>
      <c r="K7" s="362">
        <f t="shared" si="8"/>
        <v>0</v>
      </c>
      <c r="L7" s="351">
        <f t="shared" si="2"/>
        <v>0</v>
      </c>
      <c r="M7" s="362">
        <f>IF(ISNUMBER(M$4/$C$4*$C7),M$4/$C$4*$C7,0)</f>
        <v>0</v>
      </c>
      <c r="N7" s="362">
        <f t="shared" si="9"/>
        <v>0</v>
      </c>
      <c r="O7" s="362">
        <f t="shared" si="9"/>
        <v>0</v>
      </c>
      <c r="P7" s="351">
        <f t="shared" si="3"/>
        <v>0</v>
      </c>
      <c r="Q7" s="362">
        <f>IF(ISNUMBER(Q$4/$C$4*$C7),Q$4/$C$4*$C7,0)</f>
        <v>0</v>
      </c>
      <c r="R7" s="362">
        <f t="shared" si="10"/>
        <v>0</v>
      </c>
      <c r="S7" s="362">
        <f t="shared" si="10"/>
        <v>0</v>
      </c>
      <c r="T7" s="351">
        <f t="shared" si="4"/>
        <v>0</v>
      </c>
      <c r="U7" s="362"/>
      <c r="V7" s="362">
        <f t="shared" si="5"/>
        <v>0</v>
      </c>
      <c r="W7" s="353" t="str">
        <f t="shared" si="6"/>
        <v/>
      </c>
      <c r="X7" s="363"/>
    </row>
    <row r="8" spans="1:25" s="355" customFormat="1" ht="16.5" customHeight="1">
      <c r="A8" s="350" t="s">
        <v>21</v>
      </c>
      <c r="B8" s="261" t="s">
        <v>22</v>
      </c>
      <c r="C8" s="359"/>
      <c r="D8" s="351">
        <f t="shared" si="0"/>
        <v>0</v>
      </c>
      <c r="E8" s="352"/>
      <c r="F8" s="352"/>
      <c r="G8" s="352"/>
      <c r="H8" s="351">
        <f t="shared" si="1"/>
        <v>0</v>
      </c>
      <c r="I8" s="352"/>
      <c r="J8" s="352"/>
      <c r="K8" s="352"/>
      <c r="L8" s="351">
        <f t="shared" si="2"/>
        <v>0</v>
      </c>
      <c r="M8" s="352"/>
      <c r="N8" s="352"/>
      <c r="O8" s="352"/>
      <c r="P8" s="351">
        <f t="shared" si="3"/>
        <v>0</v>
      </c>
      <c r="Q8" s="352"/>
      <c r="R8" s="352"/>
      <c r="S8" s="352"/>
      <c r="T8" s="351">
        <f t="shared" si="4"/>
        <v>0</v>
      </c>
      <c r="U8" s="352"/>
      <c r="V8" s="352">
        <f t="shared" si="5"/>
        <v>0</v>
      </c>
      <c r="W8" s="353" t="str">
        <f t="shared" si="6"/>
        <v/>
      </c>
      <c r="X8" s="354"/>
    </row>
    <row r="9" spans="1:25" s="355" customFormat="1" ht="16.5" customHeight="1">
      <c r="A9" s="350" t="s">
        <v>288</v>
      </c>
      <c r="B9" s="261" t="s">
        <v>437</v>
      </c>
      <c r="C9" s="359"/>
      <c r="D9" s="351">
        <f t="shared" si="0"/>
        <v>0</v>
      </c>
      <c r="E9" s="352"/>
      <c r="F9" s="352"/>
      <c r="G9" s="352"/>
      <c r="H9" s="351">
        <f t="shared" si="1"/>
        <v>0</v>
      </c>
      <c r="I9" s="352"/>
      <c r="J9" s="352"/>
      <c r="K9" s="352"/>
      <c r="L9" s="351">
        <f t="shared" si="2"/>
        <v>0</v>
      </c>
      <c r="M9" s="352"/>
      <c r="N9" s="352"/>
      <c r="O9" s="352"/>
      <c r="P9" s="351">
        <f t="shared" si="3"/>
        <v>0</v>
      </c>
      <c r="Q9" s="352"/>
      <c r="R9" s="352"/>
      <c r="S9" s="352"/>
      <c r="T9" s="351">
        <f t="shared" si="4"/>
        <v>0</v>
      </c>
      <c r="U9" s="352"/>
      <c r="V9" s="352">
        <f t="shared" si="5"/>
        <v>0</v>
      </c>
      <c r="W9" s="353" t="str">
        <f t="shared" si="6"/>
        <v/>
      </c>
      <c r="X9" s="354"/>
    </row>
    <row r="10" spans="1:25" s="355" customFormat="1" ht="16.5" customHeight="1">
      <c r="A10" s="350" t="s">
        <v>289</v>
      </c>
      <c r="B10" s="261" t="s">
        <v>32</v>
      </c>
      <c r="C10" s="359"/>
      <c r="D10" s="351">
        <f t="shared" si="0"/>
        <v>0</v>
      </c>
      <c r="E10" s="352"/>
      <c r="F10" s="352"/>
      <c r="G10" s="352"/>
      <c r="H10" s="351">
        <f t="shared" si="1"/>
        <v>0</v>
      </c>
      <c r="I10" s="352"/>
      <c r="J10" s="352"/>
      <c r="K10" s="352"/>
      <c r="L10" s="351">
        <f t="shared" si="2"/>
        <v>0</v>
      </c>
      <c r="M10" s="352"/>
      <c r="N10" s="352"/>
      <c r="O10" s="352"/>
      <c r="P10" s="351">
        <f t="shared" si="3"/>
        <v>0</v>
      </c>
      <c r="Q10" s="352"/>
      <c r="R10" s="352"/>
      <c r="S10" s="352"/>
      <c r="T10" s="351">
        <f t="shared" si="4"/>
        <v>0</v>
      </c>
      <c r="U10" s="352"/>
      <c r="V10" s="352">
        <f t="shared" si="5"/>
        <v>0</v>
      </c>
      <c r="W10" s="353" t="str">
        <f t="shared" si="6"/>
        <v/>
      </c>
      <c r="X10" s="354"/>
    </row>
    <row r="11" spans="1:25" s="355" customFormat="1" ht="16.5" customHeight="1">
      <c r="A11" s="350" t="s">
        <v>345</v>
      </c>
      <c r="B11" s="261" t="s">
        <v>24</v>
      </c>
      <c r="C11" s="359"/>
      <c r="D11" s="351">
        <f t="shared" si="0"/>
        <v>0</v>
      </c>
      <c r="E11" s="352"/>
      <c r="F11" s="352"/>
      <c r="G11" s="352"/>
      <c r="H11" s="351">
        <f t="shared" si="1"/>
        <v>0</v>
      </c>
      <c r="I11" s="352"/>
      <c r="J11" s="352"/>
      <c r="K11" s="352"/>
      <c r="L11" s="351">
        <f t="shared" si="2"/>
        <v>0</v>
      </c>
      <c r="M11" s="352"/>
      <c r="N11" s="352"/>
      <c r="O11" s="352"/>
      <c r="P11" s="351">
        <f t="shared" si="3"/>
        <v>0</v>
      </c>
      <c r="Q11" s="352"/>
      <c r="R11" s="352"/>
      <c r="S11" s="352"/>
      <c r="T11" s="351">
        <f t="shared" si="4"/>
        <v>0</v>
      </c>
      <c r="U11" s="352"/>
      <c r="V11" s="352">
        <f t="shared" si="5"/>
        <v>0</v>
      </c>
      <c r="W11" s="353" t="str">
        <f t="shared" si="6"/>
        <v/>
      </c>
      <c r="X11" s="354"/>
    </row>
    <row r="12" spans="1:25" s="355" customFormat="1" ht="16.5" customHeight="1">
      <c r="A12" s="350" t="s">
        <v>33</v>
      </c>
      <c r="B12" s="261" t="s">
        <v>34</v>
      </c>
      <c r="C12" s="359"/>
      <c r="D12" s="351">
        <f t="shared" si="0"/>
        <v>0</v>
      </c>
      <c r="E12" s="352"/>
      <c r="F12" s="352"/>
      <c r="G12" s="352"/>
      <c r="H12" s="351">
        <f t="shared" si="1"/>
        <v>0</v>
      </c>
      <c r="I12" s="352"/>
      <c r="J12" s="352"/>
      <c r="K12" s="352"/>
      <c r="L12" s="351">
        <f t="shared" si="2"/>
        <v>0</v>
      </c>
      <c r="M12" s="352"/>
      <c r="N12" s="352"/>
      <c r="O12" s="352"/>
      <c r="P12" s="351">
        <f t="shared" si="3"/>
        <v>0</v>
      </c>
      <c r="Q12" s="352"/>
      <c r="R12" s="352"/>
      <c r="S12" s="352"/>
      <c r="T12" s="351">
        <f t="shared" si="4"/>
        <v>0</v>
      </c>
      <c r="U12" s="352"/>
      <c r="V12" s="352">
        <f t="shared" si="5"/>
        <v>0</v>
      </c>
      <c r="W12" s="353" t="str">
        <f t="shared" si="6"/>
        <v/>
      </c>
      <c r="X12" s="354"/>
    </row>
    <row r="13" spans="1:25" s="355" customFormat="1" ht="16.5" customHeight="1">
      <c r="A13" s="350" t="s">
        <v>35</v>
      </c>
      <c r="B13" s="261" t="s">
        <v>36</v>
      </c>
      <c r="C13" s="359"/>
      <c r="D13" s="351">
        <f t="shared" si="0"/>
        <v>0</v>
      </c>
      <c r="E13" s="352"/>
      <c r="F13" s="352"/>
      <c r="G13" s="352"/>
      <c r="H13" s="351">
        <f t="shared" si="1"/>
        <v>0</v>
      </c>
      <c r="I13" s="352"/>
      <c r="J13" s="352"/>
      <c r="K13" s="352"/>
      <c r="L13" s="351">
        <f t="shared" si="2"/>
        <v>0</v>
      </c>
      <c r="M13" s="352"/>
      <c r="N13" s="352"/>
      <c r="O13" s="352"/>
      <c r="P13" s="351">
        <f t="shared" si="3"/>
        <v>0</v>
      </c>
      <c r="Q13" s="352"/>
      <c r="R13" s="352"/>
      <c r="S13" s="352"/>
      <c r="T13" s="351">
        <f t="shared" si="4"/>
        <v>0</v>
      </c>
      <c r="U13" s="352"/>
      <c r="V13" s="352">
        <f t="shared" si="5"/>
        <v>0</v>
      </c>
      <c r="W13" s="353" t="str">
        <f t="shared" si="6"/>
        <v/>
      </c>
      <c r="X13" s="354"/>
    </row>
    <row r="14" spans="1:25" s="355" customFormat="1" ht="16.5" customHeight="1">
      <c r="A14" s="350" t="s">
        <v>37</v>
      </c>
      <c r="B14" s="261" t="s">
        <v>38</v>
      </c>
      <c r="C14" s="359"/>
      <c r="D14" s="351">
        <f t="shared" si="0"/>
        <v>0</v>
      </c>
      <c r="E14" s="352"/>
      <c r="F14" s="352"/>
      <c r="G14" s="352"/>
      <c r="H14" s="351">
        <f t="shared" si="1"/>
        <v>0</v>
      </c>
      <c r="I14" s="352"/>
      <c r="J14" s="352"/>
      <c r="K14" s="352"/>
      <c r="L14" s="351">
        <f t="shared" si="2"/>
        <v>0</v>
      </c>
      <c r="M14" s="352"/>
      <c r="N14" s="352"/>
      <c r="O14" s="352"/>
      <c r="P14" s="351">
        <f t="shared" si="3"/>
        <v>0</v>
      </c>
      <c r="Q14" s="352"/>
      <c r="R14" s="352"/>
      <c r="S14" s="352"/>
      <c r="T14" s="351">
        <f t="shared" si="4"/>
        <v>0</v>
      </c>
      <c r="U14" s="352"/>
      <c r="V14" s="352">
        <f t="shared" si="5"/>
        <v>0</v>
      </c>
      <c r="W14" s="353" t="str">
        <f t="shared" si="6"/>
        <v/>
      </c>
      <c r="X14" s="354"/>
    </row>
    <row r="15" spans="1:25" s="355" customFormat="1" ht="16.5" customHeight="1">
      <c r="A15" s="350" t="s">
        <v>39</v>
      </c>
      <c r="B15" s="261" t="s">
        <v>40</v>
      </c>
      <c r="C15" s="359"/>
      <c r="D15" s="351">
        <f t="shared" si="0"/>
        <v>0</v>
      </c>
      <c r="E15" s="352"/>
      <c r="F15" s="352"/>
      <c r="G15" s="352"/>
      <c r="H15" s="351">
        <f t="shared" si="1"/>
        <v>0</v>
      </c>
      <c r="I15" s="352"/>
      <c r="J15" s="352"/>
      <c r="K15" s="352"/>
      <c r="L15" s="351">
        <f t="shared" si="2"/>
        <v>0</v>
      </c>
      <c r="M15" s="352"/>
      <c r="N15" s="352"/>
      <c r="O15" s="352"/>
      <c r="P15" s="351">
        <f t="shared" si="3"/>
        <v>0</v>
      </c>
      <c r="Q15" s="352"/>
      <c r="R15" s="352"/>
      <c r="S15" s="352"/>
      <c r="T15" s="351">
        <f t="shared" si="4"/>
        <v>0</v>
      </c>
      <c r="U15" s="352"/>
      <c r="V15" s="352">
        <f t="shared" si="5"/>
        <v>0</v>
      </c>
      <c r="W15" s="353" t="str">
        <f t="shared" si="6"/>
        <v/>
      </c>
      <c r="X15" s="354"/>
    </row>
    <row r="16" spans="1:25" s="355" customFormat="1" ht="16.5" customHeight="1">
      <c r="A16" s="642" t="s">
        <v>41</v>
      </c>
      <c r="B16" s="261" t="s">
        <v>42</v>
      </c>
      <c r="C16" s="359"/>
      <c r="D16" s="351">
        <f t="shared" si="0"/>
        <v>0</v>
      </c>
      <c r="E16" s="362">
        <f>SUM(E17:E28)</f>
        <v>0</v>
      </c>
      <c r="F16" s="362">
        <f>SUM(F17:F28)</f>
        <v>0</v>
      </c>
      <c r="G16" s="362">
        <f>SUM(G17:G28)</f>
        <v>0</v>
      </c>
      <c r="H16" s="351">
        <f t="shared" ref="H16" si="11">SUM(I16:K16)</f>
        <v>0</v>
      </c>
      <c r="I16" s="362">
        <f>SUM(I17:I28)</f>
        <v>0</v>
      </c>
      <c r="J16" s="362">
        <f>SUM(J17:J28)</f>
        <v>0</v>
      </c>
      <c r="K16" s="362">
        <f>SUM(K17:K28)</f>
        <v>0</v>
      </c>
      <c r="L16" s="351">
        <f t="shared" ref="L16" si="12">SUM(M16:O16)</f>
        <v>0</v>
      </c>
      <c r="M16" s="362">
        <f>SUM(M17:M28)</f>
        <v>0</v>
      </c>
      <c r="N16" s="362">
        <f>SUM(N17:N28)</f>
        <v>0</v>
      </c>
      <c r="O16" s="362">
        <f>SUM(O17:O28)</f>
        <v>0</v>
      </c>
      <c r="P16" s="351">
        <f t="shared" ref="P16" si="13">SUM(Q16:S16)</f>
        <v>0</v>
      </c>
      <c r="Q16" s="362">
        <f>SUM(Q17:Q28)</f>
        <v>0</v>
      </c>
      <c r="R16" s="362">
        <f>SUM(R17:R28)</f>
        <v>0</v>
      </c>
      <c r="S16" s="362">
        <f>SUM(S17:S28)</f>
        <v>0</v>
      </c>
      <c r="T16" s="351">
        <f>P16+L16+H16+D16</f>
        <v>0</v>
      </c>
      <c r="U16" s="352"/>
      <c r="V16" s="352">
        <f t="shared" si="5"/>
        <v>0</v>
      </c>
      <c r="W16" s="353" t="str">
        <f t="shared" si="6"/>
        <v/>
      </c>
      <c r="X16" s="354"/>
    </row>
    <row r="17" spans="1:24" s="355" customFormat="1" ht="16.5" customHeight="1" outlineLevel="1">
      <c r="A17" s="643"/>
      <c r="B17" s="261" t="s">
        <v>474</v>
      </c>
      <c r="C17" s="359"/>
      <c r="D17" s="351">
        <f t="shared" si="0"/>
        <v>0</v>
      </c>
      <c r="E17" s="352"/>
      <c r="F17" s="352"/>
      <c r="G17" s="352"/>
      <c r="H17" s="351">
        <f t="shared" si="1"/>
        <v>0</v>
      </c>
      <c r="I17" s="352"/>
      <c r="J17" s="352"/>
      <c r="K17" s="352"/>
      <c r="L17" s="351">
        <f t="shared" si="2"/>
        <v>0</v>
      </c>
      <c r="M17" s="352"/>
      <c r="N17" s="352"/>
      <c r="O17" s="352"/>
      <c r="P17" s="351">
        <f t="shared" si="3"/>
        <v>0</v>
      </c>
      <c r="Q17" s="352"/>
      <c r="R17" s="352"/>
      <c r="S17" s="352"/>
      <c r="T17" s="351">
        <f t="shared" ref="T17:T28" si="14">P17+L17+H17+D17</f>
        <v>0</v>
      </c>
      <c r="U17" s="352"/>
      <c r="V17" s="352">
        <f t="shared" si="5"/>
        <v>0</v>
      </c>
      <c r="W17" s="353" t="str">
        <f t="shared" si="6"/>
        <v/>
      </c>
      <c r="X17" s="354"/>
    </row>
    <row r="18" spans="1:24" s="355" customFormat="1" ht="16.5" customHeight="1" outlineLevel="1">
      <c r="A18" s="643"/>
      <c r="B18" s="261" t="s">
        <v>357</v>
      </c>
      <c r="C18" s="359"/>
      <c r="D18" s="351">
        <f t="shared" si="0"/>
        <v>0</v>
      </c>
      <c r="E18" s="352"/>
      <c r="F18" s="352"/>
      <c r="G18" s="352"/>
      <c r="H18" s="351">
        <f t="shared" si="1"/>
        <v>0</v>
      </c>
      <c r="I18" s="352"/>
      <c r="J18" s="352"/>
      <c r="K18" s="352"/>
      <c r="L18" s="351">
        <f t="shared" si="2"/>
        <v>0</v>
      </c>
      <c r="M18" s="352"/>
      <c r="N18" s="352"/>
      <c r="O18" s="352"/>
      <c r="P18" s="351">
        <f t="shared" si="3"/>
        <v>0</v>
      </c>
      <c r="Q18" s="352"/>
      <c r="R18" s="352"/>
      <c r="S18" s="352"/>
      <c r="T18" s="351">
        <f t="shared" si="14"/>
        <v>0</v>
      </c>
      <c r="U18" s="352"/>
      <c r="V18" s="352">
        <f t="shared" si="5"/>
        <v>0</v>
      </c>
      <c r="W18" s="353" t="str">
        <f t="shared" si="6"/>
        <v/>
      </c>
      <c r="X18" s="354"/>
    </row>
    <row r="19" spans="1:24" s="355" customFormat="1" ht="16.5" customHeight="1" outlineLevel="1">
      <c r="A19" s="643"/>
      <c r="B19" s="261" t="s">
        <v>354</v>
      </c>
      <c r="C19" s="359"/>
      <c r="D19" s="351">
        <f t="shared" si="0"/>
        <v>0</v>
      </c>
      <c r="E19" s="352"/>
      <c r="F19" s="352"/>
      <c r="G19" s="352"/>
      <c r="H19" s="351">
        <f t="shared" si="1"/>
        <v>0</v>
      </c>
      <c r="I19" s="352"/>
      <c r="J19" s="352"/>
      <c r="K19" s="352"/>
      <c r="L19" s="351">
        <f t="shared" si="2"/>
        <v>0</v>
      </c>
      <c r="M19" s="352"/>
      <c r="N19" s="352"/>
      <c r="O19" s="352"/>
      <c r="P19" s="351">
        <f t="shared" si="3"/>
        <v>0</v>
      </c>
      <c r="Q19" s="352"/>
      <c r="R19" s="352"/>
      <c r="S19" s="352"/>
      <c r="T19" s="351">
        <f t="shared" si="14"/>
        <v>0</v>
      </c>
      <c r="U19" s="352"/>
      <c r="V19" s="352">
        <f t="shared" si="5"/>
        <v>0</v>
      </c>
      <c r="W19" s="353" t="str">
        <f t="shared" si="6"/>
        <v/>
      </c>
      <c r="X19" s="354"/>
    </row>
    <row r="20" spans="1:24" s="355" customFormat="1" ht="16.5" customHeight="1" outlineLevel="1">
      <c r="A20" s="643"/>
      <c r="B20" s="261" t="s">
        <v>475</v>
      </c>
      <c r="C20" s="359"/>
      <c r="D20" s="351">
        <f t="shared" si="0"/>
        <v>0</v>
      </c>
      <c r="E20" s="352"/>
      <c r="F20" s="352"/>
      <c r="G20" s="352"/>
      <c r="H20" s="351">
        <f t="shared" si="1"/>
        <v>0</v>
      </c>
      <c r="I20" s="352"/>
      <c r="J20" s="352"/>
      <c r="K20" s="352"/>
      <c r="L20" s="351">
        <f t="shared" si="2"/>
        <v>0</v>
      </c>
      <c r="M20" s="352"/>
      <c r="N20" s="352"/>
      <c r="O20" s="352"/>
      <c r="P20" s="351">
        <f t="shared" si="3"/>
        <v>0</v>
      </c>
      <c r="Q20" s="352"/>
      <c r="R20" s="352"/>
      <c r="S20" s="352"/>
      <c r="T20" s="351">
        <f t="shared" si="14"/>
        <v>0</v>
      </c>
      <c r="U20" s="352"/>
      <c r="V20" s="352">
        <f t="shared" si="5"/>
        <v>0</v>
      </c>
      <c r="W20" s="353" t="str">
        <f t="shared" si="6"/>
        <v/>
      </c>
      <c r="X20" s="354"/>
    </row>
    <row r="21" spans="1:24" s="355" customFormat="1" ht="16.5" customHeight="1" outlineLevel="1">
      <c r="A21" s="643"/>
      <c r="B21" s="261" t="s">
        <v>491</v>
      </c>
      <c r="C21" s="359"/>
      <c r="D21" s="351">
        <f t="shared" si="0"/>
        <v>0</v>
      </c>
      <c r="E21" s="352"/>
      <c r="F21" s="352"/>
      <c r="G21" s="352"/>
      <c r="H21" s="351">
        <f t="shared" si="1"/>
        <v>0</v>
      </c>
      <c r="I21" s="352"/>
      <c r="J21" s="352"/>
      <c r="K21" s="352"/>
      <c r="L21" s="351">
        <f t="shared" si="2"/>
        <v>0</v>
      </c>
      <c r="M21" s="352"/>
      <c r="N21" s="352"/>
      <c r="O21" s="352"/>
      <c r="P21" s="351">
        <f t="shared" si="3"/>
        <v>0</v>
      </c>
      <c r="Q21" s="352"/>
      <c r="R21" s="352"/>
      <c r="S21" s="352"/>
      <c r="T21" s="351">
        <f t="shared" si="14"/>
        <v>0</v>
      </c>
      <c r="U21" s="352"/>
      <c r="V21" s="352"/>
      <c r="W21" s="353"/>
      <c r="X21" s="354"/>
    </row>
    <row r="22" spans="1:24" s="355" customFormat="1" ht="16.5" customHeight="1" outlineLevel="1">
      <c r="A22" s="643"/>
      <c r="B22" s="261" t="s">
        <v>476</v>
      </c>
      <c r="C22" s="359"/>
      <c r="D22" s="351">
        <f t="shared" si="0"/>
        <v>0</v>
      </c>
      <c r="E22" s="352"/>
      <c r="F22" s="352"/>
      <c r="G22" s="352"/>
      <c r="H22" s="351">
        <f t="shared" si="1"/>
        <v>0</v>
      </c>
      <c r="I22" s="352"/>
      <c r="J22" s="352"/>
      <c r="K22" s="352"/>
      <c r="L22" s="351">
        <f t="shared" si="2"/>
        <v>0</v>
      </c>
      <c r="M22" s="352"/>
      <c r="N22" s="352"/>
      <c r="O22" s="352"/>
      <c r="P22" s="351">
        <f t="shared" si="3"/>
        <v>0</v>
      </c>
      <c r="Q22" s="352"/>
      <c r="R22" s="352"/>
      <c r="S22" s="352"/>
      <c r="T22" s="351">
        <f t="shared" si="14"/>
        <v>0</v>
      </c>
      <c r="U22" s="352"/>
      <c r="V22" s="352">
        <f t="shared" si="5"/>
        <v>0</v>
      </c>
      <c r="W22" s="353" t="str">
        <f t="shared" si="6"/>
        <v/>
      </c>
      <c r="X22" s="354"/>
    </row>
    <row r="23" spans="1:24" s="355" customFormat="1" ht="16.5" customHeight="1" outlineLevel="1">
      <c r="A23" s="643"/>
      <c r="B23" s="261" t="s">
        <v>355</v>
      </c>
      <c r="C23" s="359"/>
      <c r="D23" s="351">
        <f t="shared" si="0"/>
        <v>0</v>
      </c>
      <c r="E23" s="352"/>
      <c r="F23" s="352"/>
      <c r="G23" s="352"/>
      <c r="H23" s="351">
        <f t="shared" si="1"/>
        <v>0</v>
      </c>
      <c r="I23" s="352"/>
      <c r="J23" s="352"/>
      <c r="K23" s="352"/>
      <c r="L23" s="351">
        <f t="shared" si="2"/>
        <v>0</v>
      </c>
      <c r="M23" s="352"/>
      <c r="N23" s="352"/>
      <c r="O23" s="352"/>
      <c r="P23" s="351">
        <f t="shared" si="3"/>
        <v>0</v>
      </c>
      <c r="Q23" s="352"/>
      <c r="R23" s="352"/>
      <c r="S23" s="352"/>
      <c r="T23" s="351">
        <f t="shared" si="14"/>
        <v>0</v>
      </c>
      <c r="U23" s="352"/>
      <c r="V23" s="352">
        <f t="shared" si="5"/>
        <v>0</v>
      </c>
      <c r="W23" s="353" t="str">
        <f t="shared" si="6"/>
        <v/>
      </c>
      <c r="X23" s="354"/>
    </row>
    <row r="24" spans="1:24" s="355" customFormat="1" ht="16.5" customHeight="1" outlineLevel="1">
      <c r="A24" s="643"/>
      <c r="B24" s="261" t="s">
        <v>356</v>
      </c>
      <c r="C24" s="359"/>
      <c r="D24" s="351">
        <f t="shared" si="0"/>
        <v>0</v>
      </c>
      <c r="E24" s="352"/>
      <c r="F24" s="352"/>
      <c r="G24" s="352"/>
      <c r="H24" s="351">
        <f t="shared" si="1"/>
        <v>0</v>
      </c>
      <c r="I24" s="352"/>
      <c r="J24" s="352"/>
      <c r="K24" s="352"/>
      <c r="L24" s="351">
        <f t="shared" si="2"/>
        <v>0</v>
      </c>
      <c r="M24" s="352"/>
      <c r="N24" s="352"/>
      <c r="O24" s="352"/>
      <c r="P24" s="351">
        <f t="shared" si="3"/>
        <v>0</v>
      </c>
      <c r="Q24" s="352"/>
      <c r="R24" s="352"/>
      <c r="S24" s="352"/>
      <c r="T24" s="351">
        <f t="shared" si="14"/>
        <v>0</v>
      </c>
      <c r="U24" s="352"/>
      <c r="V24" s="352">
        <f t="shared" si="5"/>
        <v>0</v>
      </c>
      <c r="W24" s="353" t="str">
        <f t="shared" si="6"/>
        <v/>
      </c>
      <c r="X24" s="354"/>
    </row>
    <row r="25" spans="1:24" s="355" customFormat="1" ht="16.5" customHeight="1" outlineLevel="1">
      <c r="A25" s="643"/>
      <c r="B25" s="261" t="s">
        <v>477</v>
      </c>
      <c r="C25" s="359"/>
      <c r="D25" s="351">
        <f t="shared" si="0"/>
        <v>0</v>
      </c>
      <c r="E25" s="352"/>
      <c r="F25" s="352"/>
      <c r="G25" s="352"/>
      <c r="H25" s="351">
        <f t="shared" si="1"/>
        <v>0</v>
      </c>
      <c r="I25" s="352"/>
      <c r="J25" s="352"/>
      <c r="K25" s="352"/>
      <c r="L25" s="351">
        <f t="shared" si="2"/>
        <v>0</v>
      </c>
      <c r="M25" s="352"/>
      <c r="N25" s="352"/>
      <c r="O25" s="352"/>
      <c r="P25" s="351">
        <f t="shared" si="3"/>
        <v>0</v>
      </c>
      <c r="Q25" s="352"/>
      <c r="R25" s="352"/>
      <c r="S25" s="352"/>
      <c r="T25" s="351">
        <f t="shared" si="14"/>
        <v>0</v>
      </c>
      <c r="U25" s="352"/>
      <c r="V25" s="352">
        <f t="shared" si="5"/>
        <v>0</v>
      </c>
      <c r="W25" s="353" t="str">
        <f t="shared" si="6"/>
        <v/>
      </c>
      <c r="X25" s="354"/>
    </row>
    <row r="26" spans="1:24" s="355" customFormat="1" ht="16.5" customHeight="1" outlineLevel="1">
      <c r="A26" s="643"/>
      <c r="B26" s="261" t="s">
        <v>478</v>
      </c>
      <c r="C26" s="359"/>
      <c r="D26" s="351">
        <f t="shared" si="0"/>
        <v>0</v>
      </c>
      <c r="E26" s="352"/>
      <c r="F26" s="352"/>
      <c r="G26" s="352"/>
      <c r="H26" s="351">
        <f t="shared" si="1"/>
        <v>0</v>
      </c>
      <c r="I26" s="352"/>
      <c r="J26" s="352"/>
      <c r="K26" s="352"/>
      <c r="L26" s="351">
        <f t="shared" si="2"/>
        <v>0</v>
      </c>
      <c r="M26" s="352"/>
      <c r="N26" s="352"/>
      <c r="O26" s="352"/>
      <c r="P26" s="351">
        <f t="shared" si="3"/>
        <v>0</v>
      </c>
      <c r="Q26" s="352"/>
      <c r="R26" s="352"/>
      <c r="S26" s="352"/>
      <c r="T26" s="351">
        <f t="shared" si="14"/>
        <v>0</v>
      </c>
      <c r="U26" s="352"/>
      <c r="V26" s="352">
        <f t="shared" si="5"/>
        <v>0</v>
      </c>
      <c r="W26" s="353" t="str">
        <f t="shared" si="6"/>
        <v/>
      </c>
      <c r="X26" s="354"/>
    </row>
    <row r="27" spans="1:24" s="355" customFormat="1" ht="16.5" customHeight="1" outlineLevel="1">
      <c r="A27" s="643"/>
      <c r="B27" s="261" t="s">
        <v>479</v>
      </c>
      <c r="C27" s="359"/>
      <c r="D27" s="351">
        <f t="shared" si="0"/>
        <v>0</v>
      </c>
      <c r="E27" s="352"/>
      <c r="F27" s="352"/>
      <c r="G27" s="352"/>
      <c r="H27" s="351">
        <f t="shared" si="1"/>
        <v>0</v>
      </c>
      <c r="I27" s="352"/>
      <c r="J27" s="352"/>
      <c r="K27" s="352"/>
      <c r="L27" s="351">
        <f t="shared" si="2"/>
        <v>0</v>
      </c>
      <c r="M27" s="352"/>
      <c r="N27" s="352"/>
      <c r="O27" s="352"/>
      <c r="P27" s="351">
        <f t="shared" si="3"/>
        <v>0</v>
      </c>
      <c r="Q27" s="352"/>
      <c r="R27" s="352"/>
      <c r="S27" s="352"/>
      <c r="T27" s="351">
        <f t="shared" si="14"/>
        <v>0</v>
      </c>
      <c r="U27" s="352"/>
      <c r="V27" s="352">
        <f t="shared" si="5"/>
        <v>0</v>
      </c>
      <c r="W27" s="353" t="str">
        <f t="shared" si="6"/>
        <v/>
      </c>
      <c r="X27" s="354"/>
    </row>
    <row r="28" spans="1:24" s="355" customFormat="1" ht="16.5" customHeight="1" outlineLevel="1">
      <c r="A28" s="644"/>
      <c r="B28" s="261" t="s">
        <v>480</v>
      </c>
      <c r="C28" s="359"/>
      <c r="D28" s="351">
        <f t="shared" si="0"/>
        <v>0</v>
      </c>
      <c r="E28" s="352"/>
      <c r="F28" s="352"/>
      <c r="G28" s="352"/>
      <c r="H28" s="351">
        <f t="shared" si="1"/>
        <v>0</v>
      </c>
      <c r="I28" s="352"/>
      <c r="J28" s="352"/>
      <c r="K28" s="352"/>
      <c r="L28" s="351">
        <f t="shared" si="2"/>
        <v>0</v>
      </c>
      <c r="M28" s="352"/>
      <c r="N28" s="352"/>
      <c r="O28" s="352"/>
      <c r="P28" s="351">
        <f t="shared" si="3"/>
        <v>0</v>
      </c>
      <c r="Q28" s="352"/>
      <c r="R28" s="352"/>
      <c r="S28" s="352"/>
      <c r="T28" s="351">
        <f t="shared" si="14"/>
        <v>0</v>
      </c>
      <c r="U28" s="352"/>
      <c r="V28" s="352">
        <f t="shared" si="5"/>
        <v>0</v>
      </c>
      <c r="W28" s="353" t="str">
        <f t="shared" si="6"/>
        <v/>
      </c>
      <c r="X28" s="354"/>
    </row>
    <row r="29" spans="1:24" s="355" customFormat="1" ht="16.5" customHeight="1">
      <c r="A29" s="350" t="s">
        <v>43</v>
      </c>
      <c r="B29" s="261" t="s">
        <v>44</v>
      </c>
      <c r="C29" s="359"/>
      <c r="D29" s="351">
        <f t="shared" si="0"/>
        <v>0</v>
      </c>
      <c r="E29" s="352"/>
      <c r="F29" s="352"/>
      <c r="G29" s="352"/>
      <c r="H29" s="351">
        <f t="shared" si="1"/>
        <v>0</v>
      </c>
      <c r="I29" s="352"/>
      <c r="J29" s="352"/>
      <c r="K29" s="352"/>
      <c r="L29" s="351">
        <f t="shared" si="2"/>
        <v>0</v>
      </c>
      <c r="M29" s="352"/>
      <c r="N29" s="352"/>
      <c r="O29" s="352"/>
      <c r="P29" s="351">
        <f t="shared" si="3"/>
        <v>0</v>
      </c>
      <c r="Q29" s="352"/>
      <c r="R29" s="352"/>
      <c r="S29" s="352"/>
      <c r="T29" s="351">
        <f t="shared" si="4"/>
        <v>0</v>
      </c>
      <c r="U29" s="352"/>
      <c r="V29" s="352">
        <f t="shared" si="5"/>
        <v>0</v>
      </c>
      <c r="W29" s="353" t="str">
        <f t="shared" si="6"/>
        <v/>
      </c>
      <c r="X29" s="354"/>
    </row>
    <row r="30" spans="1:24" s="355" customFormat="1" ht="16.5" customHeight="1">
      <c r="A30" s="642" t="s">
        <v>45</v>
      </c>
      <c r="B30" s="261" t="s">
        <v>46</v>
      </c>
      <c r="C30" s="359"/>
      <c r="D30" s="351">
        <f t="shared" si="0"/>
        <v>0</v>
      </c>
      <c r="E30" s="362">
        <f>SUM(E31:E42)</f>
        <v>0</v>
      </c>
      <c r="F30" s="362">
        <f t="shared" ref="F30:G30" si="15">SUM(F31:F42)</f>
        <v>0</v>
      </c>
      <c r="G30" s="362">
        <f t="shared" si="15"/>
        <v>0</v>
      </c>
      <c r="H30" s="351">
        <f t="shared" si="1"/>
        <v>0</v>
      </c>
      <c r="I30" s="362">
        <f>SUM(I31:I42)</f>
        <v>0</v>
      </c>
      <c r="J30" s="362">
        <f t="shared" ref="J30" si="16">SUM(J31:J42)</f>
        <v>0</v>
      </c>
      <c r="K30" s="362">
        <f t="shared" ref="K30" si="17">SUM(K31:K42)</f>
        <v>0</v>
      </c>
      <c r="L30" s="351">
        <f t="shared" si="2"/>
        <v>0</v>
      </c>
      <c r="M30" s="362">
        <f>SUM(M31:M42)</f>
        <v>0</v>
      </c>
      <c r="N30" s="362">
        <f t="shared" ref="N30" si="18">SUM(N31:N42)</f>
        <v>0</v>
      </c>
      <c r="O30" s="362">
        <f t="shared" ref="O30" si="19">SUM(O31:O42)</f>
        <v>0</v>
      </c>
      <c r="P30" s="351">
        <f t="shared" si="3"/>
        <v>0</v>
      </c>
      <c r="Q30" s="362">
        <f>SUM(Q31:Q42)</f>
        <v>0</v>
      </c>
      <c r="R30" s="362">
        <f t="shared" ref="R30" si="20">SUM(R31:R42)</f>
        <v>0</v>
      </c>
      <c r="S30" s="362">
        <f t="shared" ref="S30" si="21">SUM(S31:S42)</f>
        <v>0</v>
      </c>
      <c r="T30" s="351">
        <f t="shared" si="4"/>
        <v>0</v>
      </c>
      <c r="U30" s="362"/>
      <c r="V30" s="362">
        <f t="shared" si="5"/>
        <v>0</v>
      </c>
      <c r="W30" s="353" t="str">
        <f t="shared" si="6"/>
        <v/>
      </c>
      <c r="X30" s="354"/>
    </row>
    <row r="31" spans="1:24" s="355" customFormat="1" ht="16.5" customHeight="1" outlineLevel="1">
      <c r="A31" s="643"/>
      <c r="B31" s="261" t="s">
        <v>481</v>
      </c>
      <c r="C31" s="359"/>
      <c r="D31" s="351">
        <f t="shared" si="0"/>
        <v>0</v>
      </c>
      <c r="E31" s="352"/>
      <c r="F31" s="352"/>
      <c r="G31" s="352"/>
      <c r="H31" s="351">
        <f t="shared" si="1"/>
        <v>0</v>
      </c>
      <c r="I31" s="352"/>
      <c r="J31" s="352"/>
      <c r="K31" s="352"/>
      <c r="L31" s="351">
        <f t="shared" si="2"/>
        <v>0</v>
      </c>
      <c r="M31" s="352"/>
      <c r="N31" s="352"/>
      <c r="O31" s="352"/>
      <c r="P31" s="351">
        <f t="shared" si="3"/>
        <v>0</v>
      </c>
      <c r="Q31" s="352"/>
      <c r="R31" s="352"/>
      <c r="S31" s="352"/>
      <c r="T31" s="351">
        <f t="shared" si="4"/>
        <v>0</v>
      </c>
      <c r="U31" s="352"/>
      <c r="V31" s="352"/>
      <c r="W31" s="353"/>
      <c r="X31" s="354"/>
    </row>
    <row r="32" spans="1:24" s="355" customFormat="1" ht="16.5" customHeight="1" outlineLevel="1">
      <c r="A32" s="643"/>
      <c r="B32" s="261" t="s">
        <v>357</v>
      </c>
      <c r="C32" s="359"/>
      <c r="D32" s="351">
        <f t="shared" si="0"/>
        <v>0</v>
      </c>
      <c r="E32" s="352"/>
      <c r="F32" s="352"/>
      <c r="G32" s="352"/>
      <c r="H32" s="351">
        <f t="shared" si="1"/>
        <v>0</v>
      </c>
      <c r="I32" s="352"/>
      <c r="J32" s="352"/>
      <c r="K32" s="352"/>
      <c r="L32" s="351">
        <f t="shared" si="2"/>
        <v>0</v>
      </c>
      <c r="M32" s="352"/>
      <c r="N32" s="352"/>
      <c r="O32" s="352"/>
      <c r="P32" s="351">
        <f t="shared" si="3"/>
        <v>0</v>
      </c>
      <c r="Q32" s="352"/>
      <c r="R32" s="352"/>
      <c r="S32" s="352"/>
      <c r="T32" s="351">
        <f t="shared" si="4"/>
        <v>0</v>
      </c>
      <c r="U32" s="352"/>
      <c r="V32" s="352"/>
      <c r="W32" s="353"/>
      <c r="X32" s="354"/>
    </row>
    <row r="33" spans="1:26" s="355" customFormat="1" ht="16.5" customHeight="1" outlineLevel="1">
      <c r="A33" s="643"/>
      <c r="B33" s="261" t="s">
        <v>354</v>
      </c>
      <c r="C33" s="359"/>
      <c r="D33" s="351">
        <f t="shared" si="0"/>
        <v>0</v>
      </c>
      <c r="E33" s="352"/>
      <c r="F33" s="352"/>
      <c r="G33" s="352"/>
      <c r="H33" s="351">
        <f t="shared" si="1"/>
        <v>0</v>
      </c>
      <c r="I33" s="352"/>
      <c r="J33" s="352"/>
      <c r="K33" s="352"/>
      <c r="L33" s="351">
        <f t="shared" si="2"/>
        <v>0</v>
      </c>
      <c r="M33" s="352"/>
      <c r="N33" s="352"/>
      <c r="O33" s="352"/>
      <c r="P33" s="351">
        <f t="shared" si="3"/>
        <v>0</v>
      </c>
      <c r="Q33" s="352"/>
      <c r="R33" s="352"/>
      <c r="S33" s="352"/>
      <c r="T33" s="351">
        <f t="shared" si="4"/>
        <v>0</v>
      </c>
      <c r="U33" s="352"/>
      <c r="V33" s="352"/>
      <c r="W33" s="353"/>
      <c r="X33" s="354"/>
    </row>
    <row r="34" spans="1:26" s="355" customFormat="1" ht="16.5" customHeight="1" outlineLevel="1">
      <c r="A34" s="643"/>
      <c r="B34" s="261" t="s">
        <v>475</v>
      </c>
      <c r="C34" s="359"/>
      <c r="D34" s="351">
        <f t="shared" si="0"/>
        <v>0</v>
      </c>
      <c r="E34" s="352"/>
      <c r="F34" s="352"/>
      <c r="G34" s="352"/>
      <c r="H34" s="351">
        <f t="shared" si="1"/>
        <v>0</v>
      </c>
      <c r="I34" s="352"/>
      <c r="J34" s="352"/>
      <c r="K34" s="352"/>
      <c r="L34" s="351">
        <f t="shared" si="2"/>
        <v>0</v>
      </c>
      <c r="M34" s="352"/>
      <c r="N34" s="352"/>
      <c r="O34" s="352"/>
      <c r="P34" s="351">
        <f t="shared" si="3"/>
        <v>0</v>
      </c>
      <c r="Q34" s="352"/>
      <c r="R34" s="352"/>
      <c r="S34" s="352"/>
      <c r="T34" s="351">
        <f t="shared" si="4"/>
        <v>0</v>
      </c>
      <c r="U34" s="352"/>
      <c r="V34" s="352"/>
      <c r="W34" s="353"/>
      <c r="X34" s="354"/>
    </row>
    <row r="35" spans="1:26" s="355" customFormat="1" ht="16.5" customHeight="1" outlineLevel="1">
      <c r="A35" s="643"/>
      <c r="B35" s="261" t="s">
        <v>491</v>
      </c>
      <c r="C35" s="359"/>
      <c r="D35" s="351">
        <f t="shared" ref="D35" si="22">SUM(E35:G35)</f>
        <v>0</v>
      </c>
      <c r="E35" s="352"/>
      <c r="F35" s="352"/>
      <c r="G35" s="352"/>
      <c r="H35" s="351">
        <f t="shared" ref="H35" si="23">SUM(I35:K35)</f>
        <v>0</v>
      </c>
      <c r="I35" s="352"/>
      <c r="J35" s="352"/>
      <c r="K35" s="352"/>
      <c r="L35" s="351">
        <f t="shared" ref="L35" si="24">SUM(M35:O35)</f>
        <v>0</v>
      </c>
      <c r="M35" s="352"/>
      <c r="N35" s="352"/>
      <c r="O35" s="352"/>
      <c r="P35" s="351">
        <f t="shared" ref="P35" si="25">SUM(Q35:S35)</f>
        <v>0</v>
      </c>
      <c r="Q35" s="352"/>
      <c r="R35" s="352"/>
      <c r="S35" s="352"/>
      <c r="T35" s="351">
        <f t="shared" si="4"/>
        <v>0</v>
      </c>
      <c r="U35" s="352"/>
      <c r="V35" s="352"/>
      <c r="W35" s="353"/>
      <c r="X35" s="354"/>
    </row>
    <row r="36" spans="1:26" s="355" customFormat="1" ht="16.5" customHeight="1" outlineLevel="1">
      <c r="A36" s="643"/>
      <c r="B36" s="261" t="s">
        <v>476</v>
      </c>
      <c r="C36" s="359"/>
      <c r="D36" s="351">
        <f t="shared" si="0"/>
        <v>0</v>
      </c>
      <c r="E36" s="352"/>
      <c r="F36" s="352"/>
      <c r="G36" s="352"/>
      <c r="H36" s="351">
        <f t="shared" si="1"/>
        <v>0</v>
      </c>
      <c r="I36" s="352"/>
      <c r="J36" s="352"/>
      <c r="K36" s="352"/>
      <c r="L36" s="351">
        <f t="shared" si="2"/>
        <v>0</v>
      </c>
      <c r="M36" s="352"/>
      <c r="N36" s="352"/>
      <c r="O36" s="352"/>
      <c r="P36" s="351">
        <f t="shared" si="3"/>
        <v>0</v>
      </c>
      <c r="Q36" s="352"/>
      <c r="R36" s="352"/>
      <c r="S36" s="352"/>
      <c r="T36" s="351">
        <f t="shared" si="4"/>
        <v>0</v>
      </c>
      <c r="U36" s="352"/>
      <c r="V36" s="352"/>
      <c r="W36" s="353"/>
      <c r="X36" s="354"/>
    </row>
    <row r="37" spans="1:26" s="355" customFormat="1" ht="16.5" customHeight="1" outlineLevel="1">
      <c r="A37" s="643"/>
      <c r="B37" s="261" t="s">
        <v>355</v>
      </c>
      <c r="C37" s="359"/>
      <c r="D37" s="351">
        <f t="shared" si="0"/>
        <v>0</v>
      </c>
      <c r="E37" s="352"/>
      <c r="F37" s="352"/>
      <c r="G37" s="352"/>
      <c r="H37" s="351">
        <f t="shared" si="1"/>
        <v>0</v>
      </c>
      <c r="I37" s="352"/>
      <c r="J37" s="352"/>
      <c r="K37" s="352"/>
      <c r="L37" s="351">
        <f t="shared" si="2"/>
        <v>0</v>
      </c>
      <c r="M37" s="352"/>
      <c r="N37" s="352"/>
      <c r="O37" s="352"/>
      <c r="P37" s="351">
        <f t="shared" si="3"/>
        <v>0</v>
      </c>
      <c r="Q37" s="352"/>
      <c r="R37" s="352"/>
      <c r="S37" s="352"/>
      <c r="T37" s="351">
        <f t="shared" si="4"/>
        <v>0</v>
      </c>
      <c r="U37" s="352"/>
      <c r="V37" s="352"/>
      <c r="W37" s="353"/>
      <c r="X37" s="354"/>
    </row>
    <row r="38" spans="1:26" s="355" customFormat="1" ht="16.5" customHeight="1" outlineLevel="1">
      <c r="A38" s="643"/>
      <c r="B38" s="261" t="s">
        <v>356</v>
      </c>
      <c r="C38" s="359"/>
      <c r="D38" s="351">
        <f t="shared" si="0"/>
        <v>0</v>
      </c>
      <c r="E38" s="352"/>
      <c r="F38" s="352"/>
      <c r="G38" s="352"/>
      <c r="H38" s="351">
        <f t="shared" si="1"/>
        <v>0</v>
      </c>
      <c r="I38" s="352"/>
      <c r="J38" s="352"/>
      <c r="K38" s="352"/>
      <c r="L38" s="351">
        <f t="shared" si="2"/>
        <v>0</v>
      </c>
      <c r="M38" s="352"/>
      <c r="N38" s="352"/>
      <c r="O38" s="352"/>
      <c r="P38" s="351">
        <f t="shared" si="3"/>
        <v>0</v>
      </c>
      <c r="Q38" s="352"/>
      <c r="R38" s="352"/>
      <c r="S38" s="352"/>
      <c r="T38" s="351">
        <f t="shared" si="4"/>
        <v>0</v>
      </c>
      <c r="U38" s="352"/>
      <c r="V38" s="352"/>
      <c r="W38" s="353"/>
      <c r="X38" s="354"/>
    </row>
    <row r="39" spans="1:26" s="355" customFormat="1" ht="16.5" customHeight="1" outlineLevel="1">
      <c r="A39" s="643"/>
      <c r="B39" s="261" t="s">
        <v>477</v>
      </c>
      <c r="C39" s="359"/>
      <c r="D39" s="351">
        <f t="shared" si="0"/>
        <v>0</v>
      </c>
      <c r="E39" s="352"/>
      <c r="F39" s="352"/>
      <c r="G39" s="352"/>
      <c r="H39" s="351">
        <f t="shared" si="1"/>
        <v>0</v>
      </c>
      <c r="I39" s="352"/>
      <c r="J39" s="352"/>
      <c r="K39" s="352"/>
      <c r="L39" s="351">
        <f t="shared" si="2"/>
        <v>0</v>
      </c>
      <c r="M39" s="352"/>
      <c r="N39" s="352"/>
      <c r="O39" s="352"/>
      <c r="P39" s="351">
        <f t="shared" si="3"/>
        <v>0</v>
      </c>
      <c r="Q39" s="352"/>
      <c r="R39" s="352"/>
      <c r="S39" s="352"/>
      <c r="T39" s="351">
        <f t="shared" si="4"/>
        <v>0</v>
      </c>
      <c r="U39" s="352"/>
      <c r="V39" s="352"/>
      <c r="W39" s="353"/>
      <c r="X39" s="354"/>
    </row>
    <row r="40" spans="1:26" s="355" customFormat="1" ht="16.5" customHeight="1" outlineLevel="1">
      <c r="A40" s="643"/>
      <c r="B40" s="261" t="s">
        <v>478</v>
      </c>
      <c r="C40" s="359"/>
      <c r="D40" s="351">
        <f t="shared" si="0"/>
        <v>0</v>
      </c>
      <c r="E40" s="352"/>
      <c r="F40" s="352"/>
      <c r="G40" s="352"/>
      <c r="H40" s="351">
        <f t="shared" si="1"/>
        <v>0</v>
      </c>
      <c r="I40" s="352"/>
      <c r="J40" s="352"/>
      <c r="K40" s="352"/>
      <c r="L40" s="351">
        <f t="shared" si="2"/>
        <v>0</v>
      </c>
      <c r="M40" s="352"/>
      <c r="N40" s="352"/>
      <c r="O40" s="352"/>
      <c r="P40" s="351">
        <f t="shared" si="3"/>
        <v>0</v>
      </c>
      <c r="Q40" s="352"/>
      <c r="R40" s="352"/>
      <c r="S40" s="352"/>
      <c r="T40" s="351">
        <f t="shared" si="4"/>
        <v>0</v>
      </c>
      <c r="U40" s="352"/>
      <c r="V40" s="352"/>
      <c r="W40" s="353"/>
      <c r="X40" s="354"/>
    </row>
    <row r="41" spans="1:26" s="355" customFormat="1" ht="16.5" customHeight="1" outlineLevel="1">
      <c r="A41" s="643"/>
      <c r="B41" s="261" t="s">
        <v>479</v>
      </c>
      <c r="C41" s="359"/>
      <c r="D41" s="351">
        <f t="shared" si="0"/>
        <v>0</v>
      </c>
      <c r="E41" s="352"/>
      <c r="F41" s="352"/>
      <c r="G41" s="352"/>
      <c r="H41" s="351">
        <f t="shared" si="1"/>
        <v>0</v>
      </c>
      <c r="I41" s="352"/>
      <c r="J41" s="352"/>
      <c r="K41" s="352"/>
      <c r="L41" s="351">
        <f t="shared" si="2"/>
        <v>0</v>
      </c>
      <c r="M41" s="352"/>
      <c r="N41" s="352"/>
      <c r="O41" s="352"/>
      <c r="P41" s="351">
        <f t="shared" si="3"/>
        <v>0</v>
      </c>
      <c r="Q41" s="352"/>
      <c r="R41" s="352"/>
      <c r="S41" s="352"/>
      <c r="T41" s="351">
        <f t="shared" si="4"/>
        <v>0</v>
      </c>
      <c r="U41" s="352"/>
      <c r="V41" s="352"/>
      <c r="W41" s="353"/>
      <c r="X41" s="354"/>
    </row>
    <row r="42" spans="1:26" s="355" customFormat="1" ht="16.5" customHeight="1" outlineLevel="1">
      <c r="A42" s="644"/>
      <c r="B42" s="261" t="s">
        <v>480</v>
      </c>
      <c r="C42" s="359"/>
      <c r="D42" s="351">
        <f t="shared" si="0"/>
        <v>0</v>
      </c>
      <c r="E42" s="352"/>
      <c r="F42" s="352"/>
      <c r="G42" s="352"/>
      <c r="H42" s="351">
        <f t="shared" si="1"/>
        <v>0</v>
      </c>
      <c r="I42" s="352"/>
      <c r="J42" s="352"/>
      <c r="K42" s="352"/>
      <c r="L42" s="351">
        <f t="shared" si="2"/>
        <v>0</v>
      </c>
      <c r="M42" s="352"/>
      <c r="N42" s="352"/>
      <c r="O42" s="352"/>
      <c r="P42" s="351">
        <f t="shared" si="3"/>
        <v>0</v>
      </c>
      <c r="Q42" s="352"/>
      <c r="R42" s="352"/>
      <c r="S42" s="352"/>
      <c r="T42" s="351">
        <f t="shared" si="4"/>
        <v>0</v>
      </c>
      <c r="U42" s="352"/>
      <c r="V42" s="352"/>
      <c r="W42" s="353"/>
      <c r="X42" s="354"/>
    </row>
    <row r="43" spans="1:26" s="355" customFormat="1" ht="16.5" customHeight="1">
      <c r="A43" s="350" t="s">
        <v>47</v>
      </c>
      <c r="B43" s="261" t="s">
        <v>48</v>
      </c>
      <c r="C43" s="359"/>
      <c r="D43" s="351">
        <f t="shared" si="0"/>
        <v>0</v>
      </c>
      <c r="E43" s="352"/>
      <c r="F43" s="352"/>
      <c r="G43" s="352"/>
      <c r="H43" s="351">
        <f t="shared" si="1"/>
        <v>0</v>
      </c>
      <c r="I43" s="352"/>
      <c r="J43" s="352"/>
      <c r="K43" s="352"/>
      <c r="L43" s="351">
        <f t="shared" si="2"/>
        <v>0</v>
      </c>
      <c r="M43" s="352"/>
      <c r="N43" s="352"/>
      <c r="O43" s="352"/>
      <c r="P43" s="351">
        <f t="shared" si="3"/>
        <v>0</v>
      </c>
      <c r="Q43" s="352"/>
      <c r="R43" s="352"/>
      <c r="S43" s="352"/>
      <c r="T43" s="351">
        <f t="shared" si="4"/>
        <v>0</v>
      </c>
      <c r="U43" s="352"/>
      <c r="V43" s="352">
        <f t="shared" si="5"/>
        <v>0</v>
      </c>
      <c r="W43" s="353" t="str">
        <f t="shared" si="6"/>
        <v/>
      </c>
      <c r="X43" s="354"/>
    </row>
    <row r="44" spans="1:26" s="355" customFormat="1" ht="16.5" customHeight="1">
      <c r="A44" s="350" t="s">
        <v>49</v>
      </c>
      <c r="B44" s="261" t="s">
        <v>50</v>
      </c>
      <c r="C44" s="359"/>
      <c r="D44" s="351">
        <f t="shared" si="0"/>
        <v>0</v>
      </c>
      <c r="E44" s="352"/>
      <c r="F44" s="352"/>
      <c r="G44" s="352"/>
      <c r="H44" s="351">
        <f t="shared" si="1"/>
        <v>0</v>
      </c>
      <c r="I44" s="352"/>
      <c r="J44" s="352"/>
      <c r="K44" s="352"/>
      <c r="L44" s="351">
        <f t="shared" si="2"/>
        <v>0</v>
      </c>
      <c r="M44" s="352"/>
      <c r="N44" s="352"/>
      <c r="O44" s="352"/>
      <c r="P44" s="351">
        <f t="shared" si="3"/>
        <v>0</v>
      </c>
      <c r="Q44" s="352"/>
      <c r="R44" s="352"/>
      <c r="S44" s="352"/>
      <c r="T44" s="351">
        <f t="shared" si="4"/>
        <v>0</v>
      </c>
      <c r="U44" s="352"/>
      <c r="V44" s="352">
        <f t="shared" si="5"/>
        <v>0</v>
      </c>
      <c r="W44" s="353" t="str">
        <f t="shared" si="6"/>
        <v/>
      </c>
      <c r="X44" s="354"/>
    </row>
    <row r="45" spans="1:26" s="355" customFormat="1" ht="16.5" customHeight="1">
      <c r="A45" s="350" t="s">
        <v>51</v>
      </c>
      <c r="B45" s="261" t="s">
        <v>52</v>
      </c>
      <c r="C45" s="359"/>
      <c r="D45" s="351">
        <f t="shared" si="0"/>
        <v>0</v>
      </c>
      <c r="E45" s="352"/>
      <c r="F45" s="352"/>
      <c r="G45" s="352"/>
      <c r="H45" s="351">
        <f t="shared" si="1"/>
        <v>0</v>
      </c>
      <c r="I45" s="352"/>
      <c r="J45" s="352"/>
      <c r="K45" s="352"/>
      <c r="L45" s="351">
        <f t="shared" si="2"/>
        <v>0</v>
      </c>
      <c r="M45" s="352"/>
      <c r="N45" s="352"/>
      <c r="O45" s="352"/>
      <c r="P45" s="351">
        <f t="shared" si="3"/>
        <v>0</v>
      </c>
      <c r="Q45" s="352"/>
      <c r="R45" s="352"/>
      <c r="S45" s="352"/>
      <c r="T45" s="351">
        <f t="shared" si="4"/>
        <v>0</v>
      </c>
      <c r="U45" s="352"/>
      <c r="V45" s="352">
        <f t="shared" si="5"/>
        <v>0</v>
      </c>
      <c r="W45" s="353" t="str">
        <f t="shared" si="6"/>
        <v/>
      </c>
      <c r="X45" s="354"/>
    </row>
    <row r="46" spans="1:26" s="260" customFormat="1" ht="16.5" customHeight="1" outlineLevel="1">
      <c r="A46" s="350" t="s">
        <v>53</v>
      </c>
      <c r="B46" s="261" t="s">
        <v>81</v>
      </c>
      <c r="C46" s="281"/>
      <c r="D46" s="262">
        <f>SUM(E46:G46)</f>
        <v>0</v>
      </c>
      <c r="E46" s="265"/>
      <c r="F46" s="265"/>
      <c r="G46" s="265"/>
      <c r="H46" s="262">
        <f>SUM(I46:K46)</f>
        <v>0</v>
      </c>
      <c r="I46" s="265"/>
      <c r="J46" s="265"/>
      <c r="K46" s="265"/>
      <c r="L46" s="262">
        <f>SUM(M46:O46)</f>
        <v>0</v>
      </c>
      <c r="M46" s="265"/>
      <c r="N46" s="265"/>
      <c r="O46" s="265"/>
      <c r="P46" s="262">
        <f>SUM(Q46:S46)</f>
        <v>0</v>
      </c>
      <c r="Q46" s="265"/>
      <c r="R46" s="265"/>
      <c r="S46" s="265"/>
      <c r="T46" s="262">
        <f>P46+L46+H46+D46</f>
        <v>0</v>
      </c>
      <c r="U46" s="265"/>
      <c r="V46" s="265">
        <f>T46-U46</f>
        <v>0</v>
      </c>
      <c r="W46" s="263" t="str">
        <f>IF(ISNUMBER((T46-U46)/U46),(T46-U46)/U46,"")</f>
        <v/>
      </c>
      <c r="X46" s="237"/>
      <c r="Y46" s="259"/>
      <c r="Z46" s="259"/>
    </row>
    <row r="47" spans="1:26" s="355" customFormat="1" ht="16.5" customHeight="1">
      <c r="A47" s="350" t="s">
        <v>55</v>
      </c>
      <c r="B47" s="261" t="s">
        <v>54</v>
      </c>
      <c r="C47" s="359"/>
      <c r="D47" s="351">
        <f t="shared" si="0"/>
        <v>0</v>
      </c>
      <c r="E47" s="352"/>
      <c r="F47" s="352"/>
      <c r="G47" s="352"/>
      <c r="H47" s="351">
        <f t="shared" si="1"/>
        <v>0</v>
      </c>
      <c r="I47" s="352"/>
      <c r="J47" s="352"/>
      <c r="K47" s="352"/>
      <c r="L47" s="351">
        <f t="shared" si="2"/>
        <v>0</v>
      </c>
      <c r="M47" s="352"/>
      <c r="N47" s="352"/>
      <c r="O47" s="352"/>
      <c r="P47" s="351">
        <f t="shared" si="3"/>
        <v>0</v>
      </c>
      <c r="Q47" s="352"/>
      <c r="R47" s="352"/>
      <c r="S47" s="352"/>
      <c r="T47" s="351">
        <f t="shared" si="4"/>
        <v>0</v>
      </c>
      <c r="U47" s="352"/>
      <c r="V47" s="352">
        <f t="shared" si="5"/>
        <v>0</v>
      </c>
      <c r="W47" s="353" t="str">
        <f t="shared" si="6"/>
        <v/>
      </c>
      <c r="X47" s="354"/>
    </row>
    <row r="48" spans="1:26" s="260" customFormat="1" ht="16.5" customHeight="1" outlineLevel="1">
      <c r="A48" s="350" t="s">
        <v>589</v>
      </c>
      <c r="B48" s="261" t="s">
        <v>114</v>
      </c>
      <c r="C48" s="281"/>
      <c r="D48" s="262">
        <f>SUM(E48:G48)</f>
        <v>0</v>
      </c>
      <c r="E48" s="262">
        <f>SUM(E49:E54)</f>
        <v>0</v>
      </c>
      <c r="F48" s="262">
        <f>SUM(F49:F54)</f>
        <v>0</v>
      </c>
      <c r="G48" s="262">
        <f t="shared" ref="G48:S48" si="26">SUM(G49:G54)</f>
        <v>0</v>
      </c>
      <c r="H48" s="262">
        <f t="shared" ref="H48:H63" si="27">SUM(I48:K48)</f>
        <v>0</v>
      </c>
      <c r="I48" s="262">
        <f t="shared" si="26"/>
        <v>0</v>
      </c>
      <c r="J48" s="262">
        <f t="shared" si="26"/>
        <v>0</v>
      </c>
      <c r="K48" s="262">
        <f t="shared" si="26"/>
        <v>0</v>
      </c>
      <c r="L48" s="262">
        <f t="shared" ref="L48:L63" si="28">SUM(M48:O48)</f>
        <v>0</v>
      </c>
      <c r="M48" s="262">
        <f t="shared" si="26"/>
        <v>0</v>
      </c>
      <c r="N48" s="262">
        <f t="shared" si="26"/>
        <v>0</v>
      </c>
      <c r="O48" s="262">
        <f t="shared" si="26"/>
        <v>0</v>
      </c>
      <c r="P48" s="262">
        <f t="shared" ref="P48:P63" si="29">SUM(Q48:S48)</f>
        <v>0</v>
      </c>
      <c r="Q48" s="262">
        <f t="shared" si="26"/>
        <v>0</v>
      </c>
      <c r="R48" s="262">
        <f t="shared" si="26"/>
        <v>0</v>
      </c>
      <c r="S48" s="262">
        <f t="shared" si="26"/>
        <v>0</v>
      </c>
      <c r="T48" s="262">
        <f>SUM(T49:T54)</f>
        <v>0</v>
      </c>
      <c r="U48" s="262"/>
      <c r="V48" s="262">
        <f>SUM(V49:V54)</f>
        <v>0</v>
      </c>
      <c r="W48" s="263" t="str">
        <f>IF(ISNUMBER((T48-U48)/U48),(T48-U48)/U48,"")</f>
        <v/>
      </c>
      <c r="X48" s="258"/>
      <c r="Y48" s="259"/>
      <c r="Z48" s="259"/>
    </row>
    <row r="49" spans="1:26" s="260" customFormat="1" ht="16.5" customHeight="1" outlineLevel="2">
      <c r="A49" s="524">
        <v>14.1</v>
      </c>
      <c r="B49" s="261" t="s">
        <v>56</v>
      </c>
      <c r="C49" s="281"/>
      <c r="D49" s="262">
        <f t="shared" ref="D49:D63" si="30">SUM(E49:G49)</f>
        <v>0</v>
      </c>
      <c r="E49" s="265"/>
      <c r="F49" s="265"/>
      <c r="G49" s="265"/>
      <c r="H49" s="262">
        <f t="shared" si="27"/>
        <v>0</v>
      </c>
      <c r="I49" s="265"/>
      <c r="J49" s="265"/>
      <c r="K49" s="265"/>
      <c r="L49" s="262">
        <f t="shared" si="28"/>
        <v>0</v>
      </c>
      <c r="M49" s="265"/>
      <c r="N49" s="265"/>
      <c r="O49" s="265"/>
      <c r="P49" s="262">
        <f t="shared" si="29"/>
        <v>0</v>
      </c>
      <c r="Q49" s="265"/>
      <c r="R49" s="265"/>
      <c r="S49" s="265"/>
      <c r="T49" s="262">
        <f t="shared" ref="T49:T83" si="31">P49+L49+H49+D49</f>
        <v>0</v>
      </c>
      <c r="U49" s="265"/>
      <c r="V49" s="265">
        <f t="shared" ref="V49:V54" si="32">T49-U49</f>
        <v>0</v>
      </c>
      <c r="W49" s="263" t="str">
        <f>IF(ISNUMBER((T49-U49)/U49),(T49-U49)/U49,"")</f>
        <v/>
      </c>
      <c r="X49" s="237"/>
      <c r="Y49" s="259"/>
      <c r="Z49" s="259"/>
    </row>
    <row r="50" spans="1:26" s="260" customFormat="1" ht="16.5" customHeight="1" outlineLevel="2">
      <c r="A50" s="524">
        <v>14.2</v>
      </c>
      <c r="B50" s="261" t="s">
        <v>57</v>
      </c>
      <c r="C50" s="281"/>
      <c r="D50" s="262">
        <f t="shared" si="30"/>
        <v>0</v>
      </c>
      <c r="E50" s="265"/>
      <c r="F50" s="265"/>
      <c r="G50" s="265"/>
      <c r="H50" s="262">
        <f t="shared" si="27"/>
        <v>0</v>
      </c>
      <c r="I50" s="265"/>
      <c r="J50" s="265"/>
      <c r="K50" s="265"/>
      <c r="L50" s="262">
        <f t="shared" si="28"/>
        <v>0</v>
      </c>
      <c r="M50" s="265"/>
      <c r="N50" s="265"/>
      <c r="O50" s="265"/>
      <c r="P50" s="262">
        <f t="shared" si="29"/>
        <v>0</v>
      </c>
      <c r="Q50" s="265"/>
      <c r="R50" s="265"/>
      <c r="S50" s="265"/>
      <c r="T50" s="262">
        <f t="shared" si="31"/>
        <v>0</v>
      </c>
      <c r="U50" s="265"/>
      <c r="V50" s="265">
        <f t="shared" si="32"/>
        <v>0</v>
      </c>
      <c r="W50" s="263" t="str">
        <f t="shared" ref="W50:W54" si="33">IF(ISNUMBER((T50-U50)/U50),(T50-U50)/U50,"")</f>
        <v/>
      </c>
      <c r="X50" s="237"/>
      <c r="Y50" s="259"/>
      <c r="Z50" s="259"/>
    </row>
    <row r="51" spans="1:26" s="260" customFormat="1" ht="16.5" customHeight="1" outlineLevel="2">
      <c r="A51" s="524">
        <v>14.3</v>
      </c>
      <c r="B51" s="261" t="s">
        <v>58</v>
      </c>
      <c r="C51" s="281"/>
      <c r="D51" s="262">
        <f t="shared" si="30"/>
        <v>0</v>
      </c>
      <c r="E51" s="265"/>
      <c r="F51" s="265"/>
      <c r="G51" s="265"/>
      <c r="H51" s="262">
        <f t="shared" si="27"/>
        <v>0</v>
      </c>
      <c r="I51" s="265"/>
      <c r="J51" s="265"/>
      <c r="K51" s="265"/>
      <c r="L51" s="262">
        <f t="shared" si="28"/>
        <v>0</v>
      </c>
      <c r="M51" s="265"/>
      <c r="N51" s="265"/>
      <c r="O51" s="265"/>
      <c r="P51" s="262">
        <f t="shared" si="29"/>
        <v>0</v>
      </c>
      <c r="Q51" s="265"/>
      <c r="R51" s="265"/>
      <c r="S51" s="265"/>
      <c r="T51" s="262">
        <f t="shared" si="31"/>
        <v>0</v>
      </c>
      <c r="U51" s="265"/>
      <c r="V51" s="265">
        <f t="shared" si="32"/>
        <v>0</v>
      </c>
      <c r="W51" s="263" t="str">
        <f t="shared" si="33"/>
        <v/>
      </c>
      <c r="X51" s="237"/>
      <c r="Y51" s="259"/>
      <c r="Z51" s="259"/>
    </row>
    <row r="52" spans="1:26" s="260" customFormat="1" ht="16.5" customHeight="1" outlineLevel="2">
      <c r="A52" s="524">
        <v>14.4</v>
      </c>
      <c r="B52" s="261" t="s">
        <v>59</v>
      </c>
      <c r="C52" s="281"/>
      <c r="D52" s="262">
        <f t="shared" si="30"/>
        <v>0</v>
      </c>
      <c r="E52" s="265"/>
      <c r="F52" s="265"/>
      <c r="G52" s="265"/>
      <c r="H52" s="262">
        <f t="shared" si="27"/>
        <v>0</v>
      </c>
      <c r="I52" s="265"/>
      <c r="J52" s="265"/>
      <c r="K52" s="265"/>
      <c r="L52" s="262">
        <f t="shared" si="28"/>
        <v>0</v>
      </c>
      <c r="M52" s="265"/>
      <c r="N52" s="265"/>
      <c r="O52" s="265"/>
      <c r="P52" s="262">
        <f t="shared" si="29"/>
        <v>0</v>
      </c>
      <c r="Q52" s="265"/>
      <c r="R52" s="265"/>
      <c r="S52" s="265"/>
      <c r="T52" s="262">
        <f t="shared" si="31"/>
        <v>0</v>
      </c>
      <c r="U52" s="265"/>
      <c r="V52" s="265">
        <f t="shared" si="32"/>
        <v>0</v>
      </c>
      <c r="W52" s="263" t="str">
        <f t="shared" si="33"/>
        <v/>
      </c>
      <c r="X52" s="237"/>
      <c r="Y52" s="259"/>
      <c r="Z52" s="259"/>
    </row>
    <row r="53" spans="1:26" s="260" customFormat="1" ht="16.5" customHeight="1" outlineLevel="2">
      <c r="A53" s="524">
        <v>14.5</v>
      </c>
      <c r="B53" s="261" t="s">
        <v>60</v>
      </c>
      <c r="C53" s="281"/>
      <c r="D53" s="262">
        <f t="shared" si="30"/>
        <v>0</v>
      </c>
      <c r="E53" s="265"/>
      <c r="F53" s="265"/>
      <c r="G53" s="265"/>
      <c r="H53" s="262">
        <f t="shared" si="27"/>
        <v>0</v>
      </c>
      <c r="I53" s="265"/>
      <c r="J53" s="265"/>
      <c r="K53" s="265"/>
      <c r="L53" s="262">
        <f t="shared" si="28"/>
        <v>0</v>
      </c>
      <c r="M53" s="265"/>
      <c r="N53" s="265"/>
      <c r="O53" s="265"/>
      <c r="P53" s="262">
        <f t="shared" si="29"/>
        <v>0</v>
      </c>
      <c r="Q53" s="265"/>
      <c r="R53" s="265"/>
      <c r="S53" s="265"/>
      <c r="T53" s="262">
        <f t="shared" si="31"/>
        <v>0</v>
      </c>
      <c r="U53" s="265"/>
      <c r="V53" s="265">
        <f t="shared" si="32"/>
        <v>0</v>
      </c>
      <c r="W53" s="263" t="str">
        <f t="shared" si="33"/>
        <v/>
      </c>
      <c r="X53" s="237"/>
      <c r="Y53" s="259"/>
      <c r="Z53" s="259"/>
    </row>
    <row r="54" spans="1:26" s="260" customFormat="1" ht="16.5" customHeight="1" outlineLevel="2">
      <c r="A54" s="524">
        <v>14.6</v>
      </c>
      <c r="B54" s="261" t="s">
        <v>24</v>
      </c>
      <c r="C54" s="281"/>
      <c r="D54" s="262">
        <f t="shared" si="30"/>
        <v>0</v>
      </c>
      <c r="E54" s="265"/>
      <c r="F54" s="265"/>
      <c r="G54" s="265"/>
      <c r="H54" s="262">
        <f t="shared" si="27"/>
        <v>0</v>
      </c>
      <c r="I54" s="265"/>
      <c r="J54" s="265"/>
      <c r="K54" s="265"/>
      <c r="L54" s="262">
        <f t="shared" si="28"/>
        <v>0</v>
      </c>
      <c r="M54" s="265"/>
      <c r="N54" s="265"/>
      <c r="O54" s="265"/>
      <c r="P54" s="262">
        <f t="shared" si="29"/>
        <v>0</v>
      </c>
      <c r="Q54" s="265"/>
      <c r="R54" s="265"/>
      <c r="S54" s="265"/>
      <c r="T54" s="262">
        <f t="shared" si="31"/>
        <v>0</v>
      </c>
      <c r="U54" s="265"/>
      <c r="V54" s="265">
        <f t="shared" si="32"/>
        <v>0</v>
      </c>
      <c r="W54" s="263" t="str">
        <f t="shared" si="33"/>
        <v/>
      </c>
      <c r="X54" s="237"/>
      <c r="Y54" s="259"/>
      <c r="Z54" s="259"/>
    </row>
    <row r="55" spans="1:26" s="260" customFormat="1" ht="16.5" customHeight="1" outlineLevel="1">
      <c r="A55" s="525">
        <v>15</v>
      </c>
      <c r="B55" s="261" t="s">
        <v>61</v>
      </c>
      <c r="C55" s="281"/>
      <c r="D55" s="262">
        <f t="shared" si="30"/>
        <v>0</v>
      </c>
      <c r="E55" s="262">
        <f t="shared" ref="E55:S55" si="34">SUM(E56:E62)</f>
        <v>0</v>
      </c>
      <c r="F55" s="262">
        <f t="shared" si="34"/>
        <v>0</v>
      </c>
      <c r="G55" s="262">
        <f t="shared" si="34"/>
        <v>0</v>
      </c>
      <c r="H55" s="262">
        <f t="shared" si="27"/>
        <v>0</v>
      </c>
      <c r="I55" s="262">
        <f t="shared" si="34"/>
        <v>0</v>
      </c>
      <c r="J55" s="262">
        <f t="shared" si="34"/>
        <v>0</v>
      </c>
      <c r="K55" s="262">
        <f t="shared" si="34"/>
        <v>0</v>
      </c>
      <c r="L55" s="262">
        <f t="shared" si="28"/>
        <v>0</v>
      </c>
      <c r="M55" s="262">
        <f t="shared" si="34"/>
        <v>0</v>
      </c>
      <c r="N55" s="262">
        <f t="shared" si="34"/>
        <v>0</v>
      </c>
      <c r="O55" s="262">
        <f t="shared" si="34"/>
        <v>0</v>
      </c>
      <c r="P55" s="262">
        <f t="shared" si="29"/>
        <v>0</v>
      </c>
      <c r="Q55" s="262">
        <f t="shared" si="34"/>
        <v>0</v>
      </c>
      <c r="R55" s="262">
        <f t="shared" si="34"/>
        <v>0</v>
      </c>
      <c r="S55" s="262">
        <f t="shared" si="34"/>
        <v>0</v>
      </c>
      <c r="T55" s="262">
        <f>SUM(T56:T62)</f>
        <v>0</v>
      </c>
      <c r="U55" s="262"/>
      <c r="V55" s="262">
        <f>SUM(V56:V62)</f>
        <v>0</v>
      </c>
      <c r="W55" s="263" t="str">
        <f>IF(ISNUMBER((T55-U55)/U55),(T55-U55)/U55,"")</f>
        <v/>
      </c>
      <c r="X55" s="258"/>
      <c r="Y55" s="259"/>
      <c r="Z55" s="259"/>
    </row>
    <row r="56" spans="1:26" s="260" customFormat="1" ht="16.5" customHeight="1" outlineLevel="2">
      <c r="A56" s="524">
        <v>15.1</v>
      </c>
      <c r="B56" s="261" t="s">
        <v>62</v>
      </c>
      <c r="C56" s="281"/>
      <c r="D56" s="262">
        <f t="shared" si="30"/>
        <v>0</v>
      </c>
      <c r="E56" s="265"/>
      <c r="F56" s="265"/>
      <c r="G56" s="265"/>
      <c r="H56" s="262">
        <f t="shared" si="27"/>
        <v>0</v>
      </c>
      <c r="I56" s="265"/>
      <c r="J56" s="265"/>
      <c r="K56" s="265"/>
      <c r="L56" s="262">
        <f t="shared" si="28"/>
        <v>0</v>
      </c>
      <c r="M56" s="265"/>
      <c r="N56" s="265"/>
      <c r="O56" s="265"/>
      <c r="P56" s="262">
        <f t="shared" si="29"/>
        <v>0</v>
      </c>
      <c r="Q56" s="265"/>
      <c r="R56" s="265"/>
      <c r="S56" s="265"/>
      <c r="T56" s="262">
        <f t="shared" si="31"/>
        <v>0</v>
      </c>
      <c r="U56" s="265"/>
      <c r="V56" s="265">
        <f t="shared" ref="V56:V62" si="35">T56-U56</f>
        <v>0</v>
      </c>
      <c r="W56" s="263" t="str">
        <f>IF(ISNUMBER((T56-U56)/U56),(T56-U56)/U56,"")</f>
        <v/>
      </c>
      <c r="X56" s="237"/>
      <c r="Y56" s="259"/>
      <c r="Z56" s="259"/>
    </row>
    <row r="57" spans="1:26" s="260" customFormat="1" ht="16.5" customHeight="1" outlineLevel="2">
      <c r="A57" s="524">
        <v>15.2</v>
      </c>
      <c r="B57" s="261" t="s">
        <v>63</v>
      </c>
      <c r="C57" s="281"/>
      <c r="D57" s="262">
        <f t="shared" si="30"/>
        <v>0</v>
      </c>
      <c r="E57" s="265"/>
      <c r="F57" s="265"/>
      <c r="G57" s="265"/>
      <c r="H57" s="262">
        <f t="shared" si="27"/>
        <v>0</v>
      </c>
      <c r="I57" s="265"/>
      <c r="J57" s="265"/>
      <c r="K57" s="265"/>
      <c r="L57" s="262">
        <f t="shared" si="28"/>
        <v>0</v>
      </c>
      <c r="M57" s="265"/>
      <c r="N57" s="265"/>
      <c r="O57" s="265"/>
      <c r="P57" s="262">
        <f t="shared" si="29"/>
        <v>0</v>
      </c>
      <c r="Q57" s="265"/>
      <c r="R57" s="265"/>
      <c r="S57" s="265"/>
      <c r="T57" s="262">
        <f t="shared" si="31"/>
        <v>0</v>
      </c>
      <c r="U57" s="265"/>
      <c r="V57" s="265">
        <f t="shared" si="35"/>
        <v>0</v>
      </c>
      <c r="W57" s="263" t="str">
        <f t="shared" ref="W57:W62" si="36">IF(ISNUMBER((T57-U57)/U57),(T57-U57)/U57,"")</f>
        <v/>
      </c>
      <c r="X57" s="237"/>
      <c r="Y57" s="259"/>
      <c r="Z57" s="259"/>
    </row>
    <row r="58" spans="1:26" s="260" customFormat="1" ht="16.5" customHeight="1" outlineLevel="2">
      <c r="A58" s="524">
        <v>15.3</v>
      </c>
      <c r="B58" s="261" t="s">
        <v>64</v>
      </c>
      <c r="C58" s="281"/>
      <c r="D58" s="262">
        <f t="shared" si="30"/>
        <v>0</v>
      </c>
      <c r="E58" s="265"/>
      <c r="F58" s="265"/>
      <c r="G58" s="265"/>
      <c r="H58" s="262">
        <f t="shared" si="27"/>
        <v>0</v>
      </c>
      <c r="I58" s="265"/>
      <c r="J58" s="265"/>
      <c r="K58" s="265"/>
      <c r="L58" s="262">
        <f t="shared" si="28"/>
        <v>0</v>
      </c>
      <c r="M58" s="265"/>
      <c r="N58" s="265"/>
      <c r="O58" s="265"/>
      <c r="P58" s="262">
        <f t="shared" si="29"/>
        <v>0</v>
      </c>
      <c r="Q58" s="265"/>
      <c r="R58" s="265"/>
      <c r="S58" s="265"/>
      <c r="T58" s="262">
        <f t="shared" si="31"/>
        <v>0</v>
      </c>
      <c r="U58" s="265"/>
      <c r="V58" s="265">
        <f t="shared" si="35"/>
        <v>0</v>
      </c>
      <c r="W58" s="263" t="str">
        <f t="shared" si="36"/>
        <v/>
      </c>
      <c r="X58" s="237"/>
      <c r="Y58" s="259"/>
      <c r="Z58" s="259"/>
    </row>
    <row r="59" spans="1:26" s="260" customFormat="1" ht="16.5" customHeight="1" outlineLevel="2">
      <c r="A59" s="524">
        <v>15.4</v>
      </c>
      <c r="B59" s="261" t="s">
        <v>65</v>
      </c>
      <c r="C59" s="281"/>
      <c r="D59" s="262">
        <f t="shared" si="30"/>
        <v>0</v>
      </c>
      <c r="E59" s="265"/>
      <c r="F59" s="265"/>
      <c r="G59" s="265"/>
      <c r="H59" s="262">
        <f t="shared" si="27"/>
        <v>0</v>
      </c>
      <c r="I59" s="265"/>
      <c r="J59" s="265"/>
      <c r="K59" s="265"/>
      <c r="L59" s="262">
        <f t="shared" si="28"/>
        <v>0</v>
      </c>
      <c r="M59" s="265"/>
      <c r="N59" s="265"/>
      <c r="O59" s="265"/>
      <c r="P59" s="262">
        <f t="shared" si="29"/>
        <v>0</v>
      </c>
      <c r="Q59" s="265"/>
      <c r="R59" s="265"/>
      <c r="S59" s="265"/>
      <c r="T59" s="262">
        <f t="shared" si="31"/>
        <v>0</v>
      </c>
      <c r="U59" s="265"/>
      <c r="V59" s="265">
        <f t="shared" si="35"/>
        <v>0</v>
      </c>
      <c r="W59" s="263" t="str">
        <f t="shared" si="36"/>
        <v/>
      </c>
      <c r="X59" s="237"/>
      <c r="Y59" s="259"/>
      <c r="Z59" s="259"/>
    </row>
    <row r="60" spans="1:26" s="260" customFormat="1" ht="16.5" customHeight="1" outlineLevel="2">
      <c r="A60" s="524">
        <v>15.5</v>
      </c>
      <c r="B60" s="261" t="s">
        <v>66</v>
      </c>
      <c r="C60" s="281"/>
      <c r="D60" s="262">
        <f t="shared" si="30"/>
        <v>0</v>
      </c>
      <c r="E60" s="265"/>
      <c r="F60" s="265"/>
      <c r="G60" s="265"/>
      <c r="H60" s="262">
        <f t="shared" si="27"/>
        <v>0</v>
      </c>
      <c r="I60" s="265"/>
      <c r="J60" s="265"/>
      <c r="K60" s="265"/>
      <c r="L60" s="262">
        <f t="shared" si="28"/>
        <v>0</v>
      </c>
      <c r="M60" s="265"/>
      <c r="N60" s="265"/>
      <c r="O60" s="265"/>
      <c r="P60" s="262">
        <f t="shared" si="29"/>
        <v>0</v>
      </c>
      <c r="Q60" s="265"/>
      <c r="R60" s="265"/>
      <c r="S60" s="265"/>
      <c r="T60" s="262">
        <f t="shared" si="31"/>
        <v>0</v>
      </c>
      <c r="U60" s="265"/>
      <c r="V60" s="265">
        <f t="shared" si="35"/>
        <v>0</v>
      </c>
      <c r="W60" s="263" t="str">
        <f t="shared" si="36"/>
        <v/>
      </c>
      <c r="X60" s="237"/>
      <c r="Y60" s="259"/>
      <c r="Z60" s="259"/>
    </row>
    <row r="61" spans="1:26" s="260" customFormat="1" ht="16.5" customHeight="1" outlineLevel="2">
      <c r="A61" s="524">
        <v>15.6</v>
      </c>
      <c r="B61" s="261" t="s">
        <v>425</v>
      </c>
      <c r="C61" s="281"/>
      <c r="D61" s="262">
        <f t="shared" si="30"/>
        <v>0</v>
      </c>
      <c r="E61" s="265"/>
      <c r="F61" s="265"/>
      <c r="G61" s="265"/>
      <c r="H61" s="262">
        <f t="shared" si="27"/>
        <v>0</v>
      </c>
      <c r="I61" s="265"/>
      <c r="J61" s="265"/>
      <c r="K61" s="265"/>
      <c r="L61" s="262">
        <f t="shared" si="28"/>
        <v>0</v>
      </c>
      <c r="M61" s="265"/>
      <c r="N61" s="265"/>
      <c r="O61" s="265"/>
      <c r="P61" s="262">
        <f t="shared" si="29"/>
        <v>0</v>
      </c>
      <c r="Q61" s="265"/>
      <c r="R61" s="265"/>
      <c r="S61" s="265"/>
      <c r="T61" s="262">
        <f t="shared" si="31"/>
        <v>0</v>
      </c>
      <c r="U61" s="265"/>
      <c r="V61" s="265"/>
      <c r="W61" s="263"/>
      <c r="X61" s="237"/>
      <c r="Y61" s="259"/>
      <c r="Z61" s="259"/>
    </row>
    <row r="62" spans="1:26" s="260" customFormat="1" ht="16.5" customHeight="1" outlineLevel="2">
      <c r="A62" s="524">
        <v>15.7</v>
      </c>
      <c r="B62" s="261" t="s">
        <v>24</v>
      </c>
      <c r="C62" s="281"/>
      <c r="D62" s="262">
        <f t="shared" si="30"/>
        <v>0</v>
      </c>
      <c r="E62" s="265"/>
      <c r="F62" s="265"/>
      <c r="G62" s="265"/>
      <c r="H62" s="262">
        <f t="shared" si="27"/>
        <v>0</v>
      </c>
      <c r="I62" s="265"/>
      <c r="J62" s="265"/>
      <c r="K62" s="265"/>
      <c r="L62" s="262">
        <f t="shared" si="28"/>
        <v>0</v>
      </c>
      <c r="M62" s="265"/>
      <c r="N62" s="265"/>
      <c r="O62" s="265"/>
      <c r="P62" s="262">
        <f t="shared" si="29"/>
        <v>0</v>
      </c>
      <c r="Q62" s="265"/>
      <c r="R62" s="265"/>
      <c r="S62" s="265"/>
      <c r="T62" s="262">
        <f t="shared" si="31"/>
        <v>0</v>
      </c>
      <c r="U62" s="265"/>
      <c r="V62" s="265">
        <f t="shared" si="35"/>
        <v>0</v>
      </c>
      <c r="W62" s="263" t="str">
        <f t="shared" si="36"/>
        <v/>
      </c>
      <c r="X62" s="237"/>
      <c r="Y62" s="259"/>
      <c r="Z62" s="259"/>
    </row>
    <row r="63" spans="1:26" s="260" customFormat="1" ht="16.5" customHeight="1" outlineLevel="1">
      <c r="A63" s="525">
        <v>16</v>
      </c>
      <c r="B63" s="261" t="s">
        <v>67</v>
      </c>
      <c r="C63" s="281"/>
      <c r="D63" s="262">
        <f t="shared" si="30"/>
        <v>0</v>
      </c>
      <c r="E63" s="262">
        <f t="shared" ref="E63:S63" si="37">SUM(E64:E69)</f>
        <v>0</v>
      </c>
      <c r="F63" s="262">
        <f t="shared" si="37"/>
        <v>0</v>
      </c>
      <c r="G63" s="262">
        <f t="shared" si="37"/>
        <v>0</v>
      </c>
      <c r="H63" s="262">
        <f t="shared" si="27"/>
        <v>0</v>
      </c>
      <c r="I63" s="262">
        <f t="shared" si="37"/>
        <v>0</v>
      </c>
      <c r="J63" s="262">
        <f t="shared" si="37"/>
        <v>0</v>
      </c>
      <c r="K63" s="262">
        <f t="shared" si="37"/>
        <v>0</v>
      </c>
      <c r="L63" s="262">
        <f t="shared" si="28"/>
        <v>0</v>
      </c>
      <c r="M63" s="262">
        <f t="shared" si="37"/>
        <v>0</v>
      </c>
      <c r="N63" s="262">
        <f t="shared" si="37"/>
        <v>0</v>
      </c>
      <c r="O63" s="262">
        <f t="shared" si="37"/>
        <v>0</v>
      </c>
      <c r="P63" s="262">
        <f t="shared" si="29"/>
        <v>0</v>
      </c>
      <c r="Q63" s="262">
        <f t="shared" si="37"/>
        <v>0</v>
      </c>
      <c r="R63" s="262">
        <f t="shared" si="37"/>
        <v>0</v>
      </c>
      <c r="S63" s="262">
        <f t="shared" si="37"/>
        <v>0</v>
      </c>
      <c r="T63" s="262">
        <f>SUM(T64:T69)</f>
        <v>0</v>
      </c>
      <c r="U63" s="262"/>
      <c r="V63" s="262">
        <f>SUM(V64:V69)</f>
        <v>0</v>
      </c>
      <c r="W63" s="263" t="str">
        <f>IF(ISNUMBER((T63-U63)/U63),(T63-U63)/U63,"")</f>
        <v/>
      </c>
      <c r="X63" s="258"/>
      <c r="Y63" s="259"/>
      <c r="Z63" s="259"/>
    </row>
    <row r="64" spans="1:26" s="260" customFormat="1" ht="16.5" customHeight="1" outlineLevel="2">
      <c r="A64" s="524">
        <v>16.100000000000001</v>
      </c>
      <c r="B64" s="261" t="s">
        <v>117</v>
      </c>
      <c r="C64" s="281"/>
      <c r="D64" s="262">
        <f t="shared" ref="D64:D81" si="38">SUM(E64:G64)</f>
        <v>0</v>
      </c>
      <c r="E64" s="265"/>
      <c r="F64" s="265"/>
      <c r="G64" s="265"/>
      <c r="H64" s="262">
        <f t="shared" ref="H64:H82" si="39">SUM(I64:K64)</f>
        <v>0</v>
      </c>
      <c r="I64" s="265"/>
      <c r="J64" s="265"/>
      <c r="K64" s="265"/>
      <c r="L64" s="262">
        <f t="shared" ref="L64:L81" si="40">SUM(M64:O64)</f>
        <v>0</v>
      </c>
      <c r="M64" s="265"/>
      <c r="N64" s="265"/>
      <c r="O64" s="265"/>
      <c r="P64" s="262">
        <f t="shared" ref="P64:P82" si="41">SUM(Q64:S64)</f>
        <v>0</v>
      </c>
      <c r="Q64" s="265"/>
      <c r="R64" s="265"/>
      <c r="S64" s="265"/>
      <c r="T64" s="262">
        <f t="shared" si="31"/>
        <v>0</v>
      </c>
      <c r="U64" s="265"/>
      <c r="V64" s="265">
        <f t="shared" ref="V64:V83" si="42">T64-U64</f>
        <v>0</v>
      </c>
      <c r="W64" s="263" t="str">
        <f>IF(ISNUMBER((T64-U64)/U64),(T64-U64)/U64,"")</f>
        <v/>
      </c>
      <c r="X64" s="237"/>
      <c r="Y64" s="259"/>
      <c r="Z64" s="259"/>
    </row>
    <row r="65" spans="1:26" s="260" customFormat="1" ht="16.5" customHeight="1" outlineLevel="2">
      <c r="A65" s="524">
        <v>16.2</v>
      </c>
      <c r="B65" s="261" t="s">
        <v>118</v>
      </c>
      <c r="C65" s="281"/>
      <c r="D65" s="262">
        <f t="shared" si="38"/>
        <v>0</v>
      </c>
      <c r="E65" s="265"/>
      <c r="F65" s="265"/>
      <c r="G65" s="265"/>
      <c r="H65" s="262">
        <f t="shared" si="39"/>
        <v>0</v>
      </c>
      <c r="I65" s="265"/>
      <c r="J65" s="265"/>
      <c r="K65" s="265"/>
      <c r="L65" s="262">
        <f t="shared" si="40"/>
        <v>0</v>
      </c>
      <c r="M65" s="265"/>
      <c r="N65" s="265"/>
      <c r="O65" s="265"/>
      <c r="P65" s="262">
        <f t="shared" si="41"/>
        <v>0</v>
      </c>
      <c r="Q65" s="265"/>
      <c r="R65" s="265"/>
      <c r="S65" s="265"/>
      <c r="T65" s="262">
        <f t="shared" si="31"/>
        <v>0</v>
      </c>
      <c r="U65" s="265"/>
      <c r="V65" s="265">
        <f t="shared" si="42"/>
        <v>0</v>
      </c>
      <c r="W65" s="263" t="str">
        <f t="shared" ref="W65:W66" si="43">IF(ISNUMBER((T65-U65)/U65),(T65-U65)/U65,"")</f>
        <v/>
      </c>
      <c r="X65" s="237"/>
      <c r="Y65" s="259"/>
      <c r="Z65" s="259"/>
    </row>
    <row r="66" spans="1:26" s="260" customFormat="1" ht="16.5" customHeight="1" outlineLevel="2">
      <c r="A66" s="524">
        <v>16.3</v>
      </c>
      <c r="B66" s="261" t="s">
        <v>69</v>
      </c>
      <c r="C66" s="281"/>
      <c r="D66" s="262">
        <f t="shared" si="38"/>
        <v>0</v>
      </c>
      <c r="E66" s="265"/>
      <c r="F66" s="265"/>
      <c r="G66" s="265"/>
      <c r="H66" s="262">
        <f t="shared" si="39"/>
        <v>0</v>
      </c>
      <c r="I66" s="265"/>
      <c r="J66" s="265"/>
      <c r="K66" s="265"/>
      <c r="L66" s="262">
        <f t="shared" si="40"/>
        <v>0</v>
      </c>
      <c r="M66" s="265"/>
      <c r="N66" s="265"/>
      <c r="O66" s="265"/>
      <c r="P66" s="262">
        <f t="shared" si="41"/>
        <v>0</v>
      </c>
      <c r="Q66" s="265"/>
      <c r="R66" s="265"/>
      <c r="S66" s="265"/>
      <c r="T66" s="262">
        <f t="shared" si="31"/>
        <v>0</v>
      </c>
      <c r="U66" s="265"/>
      <c r="V66" s="265">
        <f t="shared" si="42"/>
        <v>0</v>
      </c>
      <c r="W66" s="263" t="str">
        <f t="shared" si="43"/>
        <v/>
      </c>
      <c r="X66" s="237"/>
      <c r="Y66" s="259"/>
      <c r="Z66" s="259"/>
    </row>
    <row r="67" spans="1:26" s="260" customFormat="1" ht="16.5" customHeight="1" outlineLevel="2">
      <c r="A67" s="524">
        <v>16.399999999999999</v>
      </c>
      <c r="B67" s="261" t="s">
        <v>120</v>
      </c>
      <c r="C67" s="281"/>
      <c r="D67" s="262">
        <f t="shared" si="38"/>
        <v>0</v>
      </c>
      <c r="E67" s="265"/>
      <c r="F67" s="265"/>
      <c r="G67" s="265"/>
      <c r="H67" s="262">
        <f t="shared" si="39"/>
        <v>0</v>
      </c>
      <c r="I67" s="265"/>
      <c r="J67" s="265"/>
      <c r="K67" s="265"/>
      <c r="L67" s="262">
        <f t="shared" si="40"/>
        <v>0</v>
      </c>
      <c r="M67" s="265"/>
      <c r="N67" s="265"/>
      <c r="O67" s="265"/>
      <c r="P67" s="262">
        <f t="shared" si="41"/>
        <v>0</v>
      </c>
      <c r="Q67" s="265"/>
      <c r="R67" s="265"/>
      <c r="S67" s="265"/>
      <c r="T67" s="262">
        <f t="shared" si="31"/>
        <v>0</v>
      </c>
      <c r="U67" s="265"/>
      <c r="V67" s="265">
        <f t="shared" si="42"/>
        <v>0</v>
      </c>
      <c r="W67" s="263" t="str">
        <f>IF(ISNUMBER((T67-U67)/U67),(T67-U67)/U67,"")</f>
        <v/>
      </c>
      <c r="X67" s="237"/>
      <c r="Y67" s="259"/>
      <c r="Z67" s="259"/>
    </row>
    <row r="68" spans="1:26" s="260" customFormat="1" ht="16.5" customHeight="1" outlineLevel="2">
      <c r="A68" s="524">
        <v>16.5</v>
      </c>
      <c r="B68" s="261" t="s">
        <v>449</v>
      </c>
      <c r="C68" s="281"/>
      <c r="D68" s="262">
        <f t="shared" si="38"/>
        <v>0</v>
      </c>
      <c r="E68" s="265"/>
      <c r="F68" s="265"/>
      <c r="G68" s="265"/>
      <c r="H68" s="262">
        <f t="shared" si="39"/>
        <v>0</v>
      </c>
      <c r="I68" s="265"/>
      <c r="J68" s="265"/>
      <c r="K68" s="265"/>
      <c r="L68" s="262">
        <f t="shared" si="40"/>
        <v>0</v>
      </c>
      <c r="M68" s="265"/>
      <c r="N68" s="265"/>
      <c r="O68" s="265"/>
      <c r="P68" s="262">
        <f t="shared" si="41"/>
        <v>0</v>
      </c>
      <c r="Q68" s="265"/>
      <c r="R68" s="265"/>
      <c r="S68" s="265"/>
      <c r="T68" s="262">
        <f t="shared" si="31"/>
        <v>0</v>
      </c>
      <c r="U68" s="265"/>
      <c r="V68" s="265"/>
      <c r="W68" s="263"/>
      <c r="X68" s="237"/>
      <c r="Y68" s="259"/>
      <c r="Z68" s="259"/>
    </row>
    <row r="69" spans="1:26" s="260" customFormat="1" ht="16.5" customHeight="1" outlineLevel="2">
      <c r="A69" s="524">
        <v>16.600000000000001</v>
      </c>
      <c r="B69" s="261" t="s">
        <v>70</v>
      </c>
      <c r="C69" s="281"/>
      <c r="D69" s="262">
        <f t="shared" si="38"/>
        <v>0</v>
      </c>
      <c r="E69" s="265"/>
      <c r="F69" s="265"/>
      <c r="G69" s="265"/>
      <c r="H69" s="262">
        <f t="shared" si="39"/>
        <v>0</v>
      </c>
      <c r="I69" s="265"/>
      <c r="J69" s="265"/>
      <c r="K69" s="265"/>
      <c r="L69" s="262">
        <f t="shared" si="40"/>
        <v>0</v>
      </c>
      <c r="M69" s="265"/>
      <c r="N69" s="265"/>
      <c r="O69" s="265"/>
      <c r="P69" s="262">
        <f t="shared" si="41"/>
        <v>0</v>
      </c>
      <c r="Q69" s="265"/>
      <c r="R69" s="265"/>
      <c r="S69" s="265"/>
      <c r="T69" s="262">
        <f t="shared" si="31"/>
        <v>0</v>
      </c>
      <c r="U69" s="265"/>
      <c r="V69" s="265">
        <f t="shared" si="42"/>
        <v>0</v>
      </c>
      <c r="W69" s="263" t="str">
        <f t="shared" ref="W69:W83" si="44">IF(ISNUMBER((T69-U69)/U69),(T69-U69)/U69,"")</f>
        <v/>
      </c>
      <c r="X69" s="237"/>
      <c r="Y69" s="259"/>
      <c r="Z69" s="259"/>
    </row>
    <row r="70" spans="1:26" s="260" customFormat="1" ht="16.5" customHeight="1" outlineLevel="1">
      <c r="A70" s="525">
        <v>17</v>
      </c>
      <c r="B70" s="261" t="s">
        <v>71</v>
      </c>
      <c r="C70" s="281"/>
      <c r="D70" s="262">
        <f t="shared" si="38"/>
        <v>0</v>
      </c>
      <c r="E70" s="265"/>
      <c r="F70" s="265"/>
      <c r="G70" s="265"/>
      <c r="H70" s="262">
        <f t="shared" si="39"/>
        <v>0</v>
      </c>
      <c r="I70" s="265"/>
      <c r="J70" s="265"/>
      <c r="K70" s="265"/>
      <c r="L70" s="262">
        <f t="shared" si="40"/>
        <v>0</v>
      </c>
      <c r="M70" s="265"/>
      <c r="N70" s="265"/>
      <c r="O70" s="265"/>
      <c r="P70" s="262">
        <f t="shared" si="41"/>
        <v>0</v>
      </c>
      <c r="Q70" s="265"/>
      <c r="R70" s="265"/>
      <c r="S70" s="265"/>
      <c r="T70" s="262">
        <f t="shared" si="31"/>
        <v>0</v>
      </c>
      <c r="U70" s="265"/>
      <c r="V70" s="265">
        <f t="shared" si="42"/>
        <v>0</v>
      </c>
      <c r="W70" s="263" t="str">
        <f t="shared" si="44"/>
        <v/>
      </c>
      <c r="X70" s="237"/>
      <c r="Y70" s="259"/>
      <c r="Z70" s="259"/>
    </row>
    <row r="71" spans="1:26" s="260" customFormat="1" ht="16.5" customHeight="1" outlineLevel="1">
      <c r="A71" s="525">
        <v>18</v>
      </c>
      <c r="B71" s="261" t="s">
        <v>605</v>
      </c>
      <c r="C71" s="281"/>
      <c r="D71" s="262"/>
      <c r="E71" s="265"/>
      <c r="F71" s="265"/>
      <c r="G71" s="265"/>
      <c r="H71" s="262"/>
      <c r="I71" s="265"/>
      <c r="J71" s="265"/>
      <c r="K71" s="265"/>
      <c r="L71" s="262"/>
      <c r="M71" s="265"/>
      <c r="N71" s="265"/>
      <c r="O71" s="265"/>
      <c r="P71" s="262"/>
      <c r="Q71" s="265"/>
      <c r="R71" s="265"/>
      <c r="S71" s="265"/>
      <c r="T71" s="262"/>
      <c r="U71" s="265"/>
      <c r="V71" s="265"/>
      <c r="W71" s="263"/>
      <c r="X71" s="237"/>
      <c r="Y71" s="259"/>
      <c r="Z71" s="259"/>
    </row>
    <row r="72" spans="1:26" s="260" customFormat="1" ht="16.5" customHeight="1" outlineLevel="1">
      <c r="A72" s="525">
        <v>19</v>
      </c>
      <c r="B72" s="261" t="s">
        <v>73</v>
      </c>
      <c r="C72" s="281"/>
      <c r="D72" s="262">
        <f t="shared" si="38"/>
        <v>0</v>
      </c>
      <c r="E72" s="267"/>
      <c r="F72" s="267"/>
      <c r="G72" s="267"/>
      <c r="H72" s="262">
        <f t="shared" si="39"/>
        <v>0</v>
      </c>
      <c r="I72" s="267"/>
      <c r="J72" s="267"/>
      <c r="K72" s="267"/>
      <c r="L72" s="262">
        <f t="shared" si="40"/>
        <v>0</v>
      </c>
      <c r="M72" s="267"/>
      <c r="N72" s="267"/>
      <c r="O72" s="267"/>
      <c r="P72" s="262">
        <f t="shared" si="41"/>
        <v>0</v>
      </c>
      <c r="Q72" s="267"/>
      <c r="R72" s="267"/>
      <c r="S72" s="267"/>
      <c r="T72" s="262">
        <f t="shared" si="31"/>
        <v>0</v>
      </c>
      <c r="U72" s="265"/>
      <c r="V72" s="265">
        <f t="shared" si="42"/>
        <v>0</v>
      </c>
      <c r="W72" s="263" t="str">
        <f t="shared" si="44"/>
        <v/>
      </c>
      <c r="X72" s="237"/>
      <c r="Y72" s="259"/>
      <c r="Z72" s="259"/>
    </row>
    <row r="73" spans="1:26" s="260" customFormat="1" ht="16.5" customHeight="1" outlineLevel="1">
      <c r="A73" s="525">
        <v>20</v>
      </c>
      <c r="B73" s="261" t="s">
        <v>75</v>
      </c>
      <c r="C73" s="281"/>
      <c r="D73" s="262">
        <f t="shared" si="38"/>
        <v>0</v>
      </c>
      <c r="E73" s="265"/>
      <c r="F73" s="265"/>
      <c r="G73" s="265"/>
      <c r="H73" s="262">
        <f t="shared" si="39"/>
        <v>0</v>
      </c>
      <c r="I73" s="265"/>
      <c r="J73" s="265"/>
      <c r="K73" s="265"/>
      <c r="L73" s="262">
        <f t="shared" si="40"/>
        <v>0</v>
      </c>
      <c r="M73" s="265"/>
      <c r="N73" s="265"/>
      <c r="O73" s="265"/>
      <c r="P73" s="262">
        <f t="shared" si="41"/>
        <v>0</v>
      </c>
      <c r="Q73" s="265"/>
      <c r="R73" s="265"/>
      <c r="S73" s="265"/>
      <c r="T73" s="262">
        <f t="shared" si="31"/>
        <v>0</v>
      </c>
      <c r="U73" s="265"/>
      <c r="V73" s="265">
        <f t="shared" si="42"/>
        <v>0</v>
      </c>
      <c r="W73" s="263" t="str">
        <f t="shared" si="44"/>
        <v/>
      </c>
      <c r="X73" s="237"/>
      <c r="Y73" s="259"/>
      <c r="Z73" s="259"/>
    </row>
    <row r="74" spans="1:26" s="260" customFormat="1" ht="16.5" customHeight="1" outlineLevel="1">
      <c r="A74" s="525">
        <v>21</v>
      </c>
      <c r="B74" s="261" t="s">
        <v>212</v>
      </c>
      <c r="C74" s="281"/>
      <c r="D74" s="262">
        <f t="shared" si="38"/>
        <v>0</v>
      </c>
      <c r="E74" s="267"/>
      <c r="F74" s="267"/>
      <c r="G74" s="267"/>
      <c r="H74" s="262">
        <f t="shared" si="39"/>
        <v>0</v>
      </c>
      <c r="I74" s="267"/>
      <c r="J74" s="267"/>
      <c r="K74" s="267"/>
      <c r="L74" s="262">
        <f t="shared" si="40"/>
        <v>0</v>
      </c>
      <c r="M74" s="267"/>
      <c r="N74" s="267"/>
      <c r="O74" s="267"/>
      <c r="P74" s="262">
        <f t="shared" si="41"/>
        <v>0</v>
      </c>
      <c r="Q74" s="267"/>
      <c r="R74" s="267"/>
      <c r="S74" s="267"/>
      <c r="T74" s="262">
        <f t="shared" si="31"/>
        <v>0</v>
      </c>
      <c r="U74" s="265"/>
      <c r="V74" s="265">
        <f t="shared" si="42"/>
        <v>0</v>
      </c>
      <c r="W74" s="263" t="str">
        <f t="shared" si="44"/>
        <v/>
      </c>
      <c r="X74" s="237"/>
      <c r="Y74" s="259"/>
      <c r="Z74" s="259"/>
    </row>
    <row r="75" spans="1:26" s="260" customFormat="1" ht="16.5" customHeight="1" outlineLevel="1">
      <c r="A75" s="525">
        <v>22</v>
      </c>
      <c r="B75" s="261" t="s">
        <v>79</v>
      </c>
      <c r="C75" s="281"/>
      <c r="D75" s="262">
        <f t="shared" si="38"/>
        <v>0</v>
      </c>
      <c r="E75" s="265"/>
      <c r="F75" s="265"/>
      <c r="G75" s="265"/>
      <c r="H75" s="262">
        <f t="shared" si="39"/>
        <v>0</v>
      </c>
      <c r="I75" s="265"/>
      <c r="J75" s="265"/>
      <c r="K75" s="265"/>
      <c r="L75" s="262">
        <f t="shared" si="40"/>
        <v>0</v>
      </c>
      <c r="M75" s="265"/>
      <c r="N75" s="265"/>
      <c r="O75" s="265"/>
      <c r="P75" s="262">
        <f t="shared" si="41"/>
        <v>0</v>
      </c>
      <c r="Q75" s="265"/>
      <c r="R75" s="265"/>
      <c r="S75" s="265"/>
      <c r="T75" s="262">
        <f t="shared" si="31"/>
        <v>0</v>
      </c>
      <c r="U75" s="265"/>
      <c r="V75" s="265">
        <f t="shared" si="42"/>
        <v>0</v>
      </c>
      <c r="W75" s="263" t="str">
        <f t="shared" si="44"/>
        <v/>
      </c>
      <c r="X75" s="237"/>
      <c r="Y75" s="259"/>
      <c r="Z75" s="259"/>
    </row>
    <row r="76" spans="1:26" s="260" customFormat="1" ht="16.5" customHeight="1" outlineLevel="1">
      <c r="A76" s="525">
        <v>23</v>
      </c>
      <c r="B76" s="261" t="s">
        <v>459</v>
      </c>
      <c r="C76" s="281"/>
      <c r="D76" s="262">
        <f t="shared" si="38"/>
        <v>0</v>
      </c>
      <c r="E76" s="265"/>
      <c r="F76" s="265"/>
      <c r="G76" s="265"/>
      <c r="H76" s="262">
        <f t="shared" si="39"/>
        <v>0</v>
      </c>
      <c r="I76" s="265"/>
      <c r="J76" s="265"/>
      <c r="K76" s="265"/>
      <c r="L76" s="262">
        <f t="shared" si="40"/>
        <v>0</v>
      </c>
      <c r="M76" s="265"/>
      <c r="N76" s="265"/>
      <c r="O76" s="265"/>
      <c r="P76" s="262">
        <f t="shared" si="41"/>
        <v>0</v>
      </c>
      <c r="Q76" s="265"/>
      <c r="R76" s="265"/>
      <c r="S76" s="265"/>
      <c r="T76" s="262">
        <f t="shared" si="31"/>
        <v>0</v>
      </c>
      <c r="U76" s="265"/>
      <c r="V76" s="265">
        <f t="shared" si="42"/>
        <v>0</v>
      </c>
      <c r="W76" s="263" t="str">
        <f t="shared" si="44"/>
        <v/>
      </c>
      <c r="X76" s="237"/>
      <c r="Y76" s="259"/>
      <c r="Z76" s="259"/>
    </row>
    <row r="77" spans="1:26" s="260" customFormat="1" ht="16.5" customHeight="1" outlineLevel="1">
      <c r="A77" s="525">
        <v>24</v>
      </c>
      <c r="B77" s="285" t="s">
        <v>460</v>
      </c>
      <c r="C77" s="281"/>
      <c r="D77" s="262">
        <f t="shared" si="38"/>
        <v>0</v>
      </c>
      <c r="E77" s="265"/>
      <c r="F77" s="265"/>
      <c r="G77" s="265"/>
      <c r="H77" s="262">
        <f t="shared" si="39"/>
        <v>0</v>
      </c>
      <c r="I77" s="265"/>
      <c r="J77" s="265"/>
      <c r="K77" s="265"/>
      <c r="L77" s="262">
        <f t="shared" si="40"/>
        <v>0</v>
      </c>
      <c r="M77" s="265"/>
      <c r="N77" s="265"/>
      <c r="O77" s="265"/>
      <c r="P77" s="262">
        <f t="shared" si="41"/>
        <v>0</v>
      </c>
      <c r="Q77" s="265"/>
      <c r="R77" s="265"/>
      <c r="S77" s="265"/>
      <c r="T77" s="262">
        <f t="shared" si="31"/>
        <v>0</v>
      </c>
      <c r="U77" s="265"/>
      <c r="V77" s="265">
        <f t="shared" si="42"/>
        <v>0</v>
      </c>
      <c r="W77" s="263" t="str">
        <f t="shared" si="44"/>
        <v/>
      </c>
      <c r="X77" s="237"/>
      <c r="Y77" s="259"/>
      <c r="Z77" s="259"/>
    </row>
    <row r="78" spans="1:26" s="260" customFormat="1" ht="16.5" customHeight="1" outlineLevel="1">
      <c r="A78" s="525">
        <v>25</v>
      </c>
      <c r="B78" s="261" t="s">
        <v>24</v>
      </c>
      <c r="C78" s="281"/>
      <c r="D78" s="262">
        <f t="shared" si="38"/>
        <v>0</v>
      </c>
      <c r="E78" s="266"/>
      <c r="F78" s="266"/>
      <c r="G78" s="266"/>
      <c r="H78" s="262">
        <f t="shared" si="39"/>
        <v>0</v>
      </c>
      <c r="I78" s="266"/>
      <c r="J78" s="266"/>
      <c r="K78" s="266"/>
      <c r="L78" s="262">
        <f t="shared" si="40"/>
        <v>0</v>
      </c>
      <c r="M78" s="266"/>
      <c r="N78" s="266"/>
      <c r="O78" s="266"/>
      <c r="P78" s="262">
        <f t="shared" si="41"/>
        <v>0</v>
      </c>
      <c r="Q78" s="266"/>
      <c r="R78" s="266"/>
      <c r="S78" s="266"/>
      <c r="T78" s="262">
        <f t="shared" si="31"/>
        <v>0</v>
      </c>
      <c r="U78" s="266"/>
      <c r="V78" s="265">
        <f t="shared" si="42"/>
        <v>0</v>
      </c>
      <c r="W78" s="263" t="str">
        <f t="shared" si="44"/>
        <v/>
      </c>
      <c r="X78" s="237"/>
      <c r="Y78" s="259"/>
      <c r="Z78" s="259"/>
    </row>
    <row r="79" spans="1:26" s="260" customFormat="1" ht="16.5" customHeight="1" outlineLevel="2">
      <c r="A79" s="264"/>
      <c r="B79" s="261"/>
      <c r="C79" s="281"/>
      <c r="D79" s="262">
        <f t="shared" si="38"/>
        <v>0</v>
      </c>
      <c r="E79" s="266"/>
      <c r="F79" s="266"/>
      <c r="G79" s="266"/>
      <c r="H79" s="262">
        <f t="shared" si="39"/>
        <v>0</v>
      </c>
      <c r="I79" s="266"/>
      <c r="J79" s="266"/>
      <c r="K79" s="266"/>
      <c r="L79" s="262">
        <f t="shared" si="40"/>
        <v>0</v>
      </c>
      <c r="M79" s="266"/>
      <c r="N79" s="266"/>
      <c r="O79" s="266"/>
      <c r="P79" s="262">
        <f t="shared" si="41"/>
        <v>0</v>
      </c>
      <c r="Q79" s="266"/>
      <c r="R79" s="266"/>
      <c r="S79" s="266"/>
      <c r="T79" s="262">
        <f t="shared" si="31"/>
        <v>0</v>
      </c>
      <c r="U79" s="266"/>
      <c r="V79" s="265">
        <f t="shared" si="42"/>
        <v>0</v>
      </c>
      <c r="W79" s="263" t="str">
        <f t="shared" si="44"/>
        <v/>
      </c>
      <c r="X79" s="237"/>
      <c r="Y79" s="259"/>
      <c r="Z79" s="259"/>
    </row>
    <row r="80" spans="1:26" s="260" customFormat="1" ht="16.5" customHeight="1" outlineLevel="2">
      <c r="A80" s="264"/>
      <c r="B80" s="285"/>
      <c r="C80" s="281"/>
      <c r="D80" s="262">
        <f t="shared" si="38"/>
        <v>0</v>
      </c>
      <c r="E80" s="266"/>
      <c r="F80" s="266"/>
      <c r="G80" s="266"/>
      <c r="H80" s="262">
        <f t="shared" si="39"/>
        <v>0</v>
      </c>
      <c r="I80" s="266"/>
      <c r="J80" s="266"/>
      <c r="K80" s="266"/>
      <c r="L80" s="262">
        <f t="shared" si="40"/>
        <v>0</v>
      </c>
      <c r="M80" s="266"/>
      <c r="N80" s="266"/>
      <c r="O80" s="266"/>
      <c r="P80" s="262">
        <f t="shared" si="41"/>
        <v>0</v>
      </c>
      <c r="Q80" s="266"/>
      <c r="R80" s="266"/>
      <c r="S80" s="266"/>
      <c r="T80" s="262">
        <f t="shared" si="31"/>
        <v>0</v>
      </c>
      <c r="U80" s="266"/>
      <c r="V80" s="265">
        <f t="shared" si="42"/>
        <v>0</v>
      </c>
      <c r="W80" s="263" t="str">
        <f t="shared" si="44"/>
        <v/>
      </c>
      <c r="X80" s="237"/>
      <c r="Y80" s="259"/>
      <c r="Z80" s="259"/>
    </row>
    <row r="81" spans="1:26" s="260" customFormat="1" ht="16.5" customHeight="1" outlineLevel="2">
      <c r="A81" s="264"/>
      <c r="B81" s="261"/>
      <c r="C81" s="281"/>
      <c r="D81" s="262">
        <f t="shared" si="38"/>
        <v>0</v>
      </c>
      <c r="E81" s="266"/>
      <c r="F81" s="266"/>
      <c r="G81" s="266"/>
      <c r="H81" s="262">
        <f t="shared" si="39"/>
        <v>0</v>
      </c>
      <c r="I81" s="266"/>
      <c r="J81" s="266"/>
      <c r="K81" s="266"/>
      <c r="L81" s="262">
        <f t="shared" si="40"/>
        <v>0</v>
      </c>
      <c r="M81" s="266"/>
      <c r="N81" s="266"/>
      <c r="O81" s="266"/>
      <c r="P81" s="262">
        <f t="shared" si="41"/>
        <v>0</v>
      </c>
      <c r="Q81" s="266"/>
      <c r="R81" s="266"/>
      <c r="S81" s="266"/>
      <c r="T81" s="262">
        <f t="shared" si="31"/>
        <v>0</v>
      </c>
      <c r="U81" s="266"/>
      <c r="V81" s="265">
        <f t="shared" si="42"/>
        <v>0</v>
      </c>
      <c r="W81" s="263" t="str">
        <f t="shared" si="44"/>
        <v/>
      </c>
      <c r="X81" s="237"/>
      <c r="Y81" s="259"/>
      <c r="Z81" s="259"/>
    </row>
    <row r="82" spans="1:26" s="260" customFormat="1" ht="16.5" customHeight="1" outlineLevel="2">
      <c r="A82" s="264"/>
      <c r="B82" s="285"/>
      <c r="C82" s="281"/>
      <c r="D82" s="262">
        <f t="shared" ref="D82:D83" si="45">SUM(E82:G82)</f>
        <v>0</v>
      </c>
      <c r="E82" s="266"/>
      <c r="F82" s="266"/>
      <c r="G82" s="266"/>
      <c r="H82" s="262">
        <f t="shared" si="39"/>
        <v>0</v>
      </c>
      <c r="I82" s="266"/>
      <c r="J82" s="266"/>
      <c r="K82" s="266"/>
      <c r="L82" s="262">
        <f>SUM(M82:O82)</f>
        <v>0</v>
      </c>
      <c r="M82" s="266"/>
      <c r="N82" s="266"/>
      <c r="O82" s="266"/>
      <c r="P82" s="262">
        <f t="shared" si="41"/>
        <v>0</v>
      </c>
      <c r="Q82" s="266"/>
      <c r="R82" s="266"/>
      <c r="S82" s="266"/>
      <c r="T82" s="262">
        <f t="shared" si="31"/>
        <v>0</v>
      </c>
      <c r="U82" s="266"/>
      <c r="V82" s="265">
        <f t="shared" si="42"/>
        <v>0</v>
      </c>
      <c r="W82" s="263" t="str">
        <f t="shared" si="44"/>
        <v/>
      </c>
      <c r="X82" s="237"/>
      <c r="Y82" s="259"/>
      <c r="Z82" s="259"/>
    </row>
    <row r="83" spans="1:26" s="260" customFormat="1" ht="16.5" customHeight="1" outlineLevel="2">
      <c r="A83" s="264"/>
      <c r="B83" s="261"/>
      <c r="C83" s="281"/>
      <c r="D83" s="262">
        <f t="shared" si="45"/>
        <v>0</v>
      </c>
      <c r="E83" s="268"/>
      <c r="F83" s="268"/>
      <c r="G83" s="268"/>
      <c r="H83" s="262">
        <f t="shared" ref="H83" si="46">SUM(I83:K83)</f>
        <v>0</v>
      </c>
      <c r="I83" s="266"/>
      <c r="J83" s="266"/>
      <c r="K83" s="266"/>
      <c r="L83" s="262">
        <f>SUM(M83:O83)</f>
        <v>0</v>
      </c>
      <c r="M83" s="266"/>
      <c r="N83" s="266"/>
      <c r="O83" s="266"/>
      <c r="P83" s="262">
        <f t="shared" ref="P83" si="47">SUM(Q83:S83)</f>
        <v>0</v>
      </c>
      <c r="Q83" s="266"/>
      <c r="R83" s="266"/>
      <c r="S83" s="266"/>
      <c r="T83" s="262">
        <f t="shared" si="31"/>
        <v>0</v>
      </c>
      <c r="U83" s="266"/>
      <c r="V83" s="265">
        <f t="shared" si="42"/>
        <v>0</v>
      </c>
      <c r="W83" s="263" t="str">
        <f t="shared" si="44"/>
        <v/>
      </c>
      <c r="X83" s="237"/>
      <c r="Y83" s="259"/>
      <c r="Z83" s="259"/>
    </row>
    <row r="84" spans="1:26" s="355" customFormat="1" ht="16.5" customHeight="1">
      <c r="A84" s="366">
        <v>1</v>
      </c>
      <c r="B84" s="367" t="s">
        <v>126</v>
      </c>
      <c r="C84" s="407"/>
      <c r="D84" s="351">
        <f t="shared" ref="D84:D85" si="48">SUM(E84:G84)</f>
        <v>182500</v>
      </c>
      <c r="E84" s="356">
        <v>60600</v>
      </c>
      <c r="F84" s="356">
        <v>60900</v>
      </c>
      <c r="G84" s="356">
        <v>61000</v>
      </c>
      <c r="H84" s="357">
        <f t="shared" ref="H84:H100" si="49">SUM(I84:K84)</f>
        <v>185800</v>
      </c>
      <c r="I84" s="356">
        <v>61600</v>
      </c>
      <c r="J84" s="356">
        <v>62100</v>
      </c>
      <c r="K84" s="356">
        <v>62100</v>
      </c>
      <c r="L84" s="357">
        <f t="shared" ref="L84:L99" si="50">SUM(M84:O84)</f>
        <v>186300</v>
      </c>
      <c r="M84" s="356">
        <v>62100</v>
      </c>
      <c r="N84" s="356">
        <v>62100</v>
      </c>
      <c r="O84" s="356">
        <v>62100</v>
      </c>
      <c r="P84" s="357">
        <f t="shared" ref="P84:P100" si="51">SUM(Q84:S84)</f>
        <v>167400</v>
      </c>
      <c r="Q84" s="356">
        <v>55800</v>
      </c>
      <c r="R84" s="356">
        <v>55800</v>
      </c>
      <c r="S84" s="356">
        <v>55800</v>
      </c>
      <c r="T84" s="357">
        <f t="shared" si="4"/>
        <v>722000</v>
      </c>
      <c r="U84" s="356"/>
      <c r="V84" s="352">
        <f t="shared" si="5"/>
        <v>722000</v>
      </c>
      <c r="W84" s="353" t="str">
        <f t="shared" si="6"/>
        <v/>
      </c>
      <c r="X84" s="354"/>
    </row>
    <row r="85" spans="1:26" s="355" customFormat="1" ht="16.5" customHeight="1">
      <c r="A85" s="366">
        <v>2</v>
      </c>
      <c r="B85" s="261" t="s">
        <v>127</v>
      </c>
      <c r="C85" s="359"/>
      <c r="D85" s="351">
        <f t="shared" si="48"/>
        <v>34800</v>
      </c>
      <c r="E85" s="356">
        <v>11600</v>
      </c>
      <c r="F85" s="356">
        <v>11600</v>
      </c>
      <c r="G85" s="356">
        <v>11600</v>
      </c>
      <c r="H85" s="357">
        <f t="shared" si="49"/>
        <v>34800</v>
      </c>
      <c r="I85" s="356">
        <v>11600</v>
      </c>
      <c r="J85" s="356">
        <v>11600</v>
      </c>
      <c r="K85" s="356">
        <v>11600</v>
      </c>
      <c r="L85" s="357">
        <f t="shared" si="50"/>
        <v>34800</v>
      </c>
      <c r="M85" s="356">
        <v>11600</v>
      </c>
      <c r="N85" s="356">
        <v>11600</v>
      </c>
      <c r="O85" s="356">
        <v>11600</v>
      </c>
      <c r="P85" s="357">
        <f t="shared" si="51"/>
        <v>34800</v>
      </c>
      <c r="Q85" s="356">
        <v>11600</v>
      </c>
      <c r="R85" s="356">
        <v>11600</v>
      </c>
      <c r="S85" s="356">
        <v>11600</v>
      </c>
      <c r="T85" s="357">
        <f t="shared" si="4"/>
        <v>139200</v>
      </c>
      <c r="U85" s="356"/>
      <c r="V85" s="352">
        <f t="shared" si="5"/>
        <v>139200</v>
      </c>
      <c r="W85" s="353" t="str">
        <f t="shared" si="6"/>
        <v/>
      </c>
      <c r="X85" s="354"/>
    </row>
    <row r="86" spans="1:26" s="355" customFormat="1" ht="16.5" customHeight="1">
      <c r="A86" s="366">
        <v>3</v>
      </c>
      <c r="B86" s="367" t="s">
        <v>128</v>
      </c>
      <c r="C86" s="407"/>
      <c r="D86" s="351">
        <f t="shared" ref="D86:D100" si="52">SUM(E86:G86)</f>
        <v>0</v>
      </c>
      <c r="E86" s="356"/>
      <c r="F86" s="356"/>
      <c r="G86" s="356"/>
      <c r="H86" s="357">
        <f t="shared" si="49"/>
        <v>0</v>
      </c>
      <c r="I86" s="356"/>
      <c r="J86" s="356"/>
      <c r="K86" s="356"/>
      <c r="L86" s="357">
        <f t="shared" si="50"/>
        <v>0</v>
      </c>
      <c r="M86" s="356"/>
      <c r="N86" s="356"/>
      <c r="O86" s="356"/>
      <c r="P86" s="357">
        <f t="shared" si="51"/>
        <v>0</v>
      </c>
      <c r="Q86" s="356"/>
      <c r="R86" s="356"/>
      <c r="S86" s="356"/>
      <c r="T86" s="357">
        <f t="shared" si="4"/>
        <v>0</v>
      </c>
      <c r="U86" s="356"/>
      <c r="V86" s="352">
        <f t="shared" si="5"/>
        <v>0</v>
      </c>
      <c r="W86" s="353" t="str">
        <f t="shared" si="6"/>
        <v/>
      </c>
      <c r="X86" s="354"/>
    </row>
    <row r="87" spans="1:26" s="355" customFormat="1" ht="16.5" customHeight="1">
      <c r="A87" s="366">
        <v>4</v>
      </c>
      <c r="B87" s="261" t="s">
        <v>129</v>
      </c>
      <c r="C87" s="359"/>
      <c r="D87" s="351">
        <f t="shared" si="52"/>
        <v>0</v>
      </c>
      <c r="E87" s="356"/>
      <c r="F87" s="356"/>
      <c r="G87" s="356"/>
      <c r="H87" s="357">
        <f t="shared" si="49"/>
        <v>0</v>
      </c>
      <c r="I87" s="356"/>
      <c r="J87" s="356"/>
      <c r="K87" s="356"/>
      <c r="L87" s="357">
        <f t="shared" si="50"/>
        <v>0</v>
      </c>
      <c r="M87" s="356"/>
      <c r="N87" s="356"/>
      <c r="O87" s="356"/>
      <c r="P87" s="357">
        <f t="shared" si="51"/>
        <v>0</v>
      </c>
      <c r="Q87" s="356"/>
      <c r="R87" s="356"/>
      <c r="S87" s="356"/>
      <c r="T87" s="357">
        <f t="shared" si="4"/>
        <v>0</v>
      </c>
      <c r="U87" s="356"/>
      <c r="V87" s="352">
        <f t="shared" si="5"/>
        <v>0</v>
      </c>
      <c r="W87" s="353" t="str">
        <f t="shared" si="6"/>
        <v/>
      </c>
      <c r="X87" s="354"/>
    </row>
    <row r="88" spans="1:26" s="355" customFormat="1" ht="16.5" customHeight="1">
      <c r="A88" s="366" t="s">
        <v>39</v>
      </c>
      <c r="B88" s="261" t="s">
        <v>130</v>
      </c>
      <c r="C88" s="359"/>
      <c r="D88" s="351">
        <f>SUM(E88:G88)</f>
        <v>0</v>
      </c>
      <c r="E88" s="367">
        <f>SUM(E89:E99)</f>
        <v>0</v>
      </c>
      <c r="F88" s="367">
        <f t="shared" ref="F88:G88" si="53">SUM(F89:F99)</f>
        <v>0</v>
      </c>
      <c r="G88" s="367">
        <f t="shared" si="53"/>
        <v>0</v>
      </c>
      <c r="H88" s="351">
        <f>SUM(I88:K88)</f>
        <v>0</v>
      </c>
      <c r="I88" s="367">
        <f>SUM(I89:I99)</f>
        <v>0</v>
      </c>
      <c r="J88" s="367">
        <f t="shared" ref="J88" si="54">SUM(J89:J99)</f>
        <v>0</v>
      </c>
      <c r="K88" s="367">
        <f t="shared" ref="K88" si="55">SUM(K89:K99)</f>
        <v>0</v>
      </c>
      <c r="L88" s="351">
        <f>SUM(M88:O88)</f>
        <v>0</v>
      </c>
      <c r="M88" s="367">
        <f>SUM(M89:M99)</f>
        <v>0</v>
      </c>
      <c r="N88" s="367">
        <f t="shared" ref="N88" si="56">SUM(N89:N99)</f>
        <v>0</v>
      </c>
      <c r="O88" s="367">
        <f t="shared" ref="O88" si="57">SUM(O89:O99)</f>
        <v>0</v>
      </c>
      <c r="P88" s="351">
        <f>SUM(Q88:S88)</f>
        <v>0</v>
      </c>
      <c r="Q88" s="367">
        <f>SUM(Q89:Q99)</f>
        <v>0</v>
      </c>
      <c r="R88" s="367">
        <f t="shared" ref="R88" si="58">SUM(R89:R99)</f>
        <v>0</v>
      </c>
      <c r="S88" s="367">
        <f t="shared" ref="S88" si="59">SUM(S89:S99)</f>
        <v>0</v>
      </c>
      <c r="T88" s="351">
        <f t="shared" si="4"/>
        <v>0</v>
      </c>
      <c r="U88" s="367"/>
      <c r="V88" s="362">
        <f t="shared" si="5"/>
        <v>0</v>
      </c>
      <c r="W88" s="353" t="str">
        <f t="shared" si="6"/>
        <v/>
      </c>
      <c r="X88" s="354"/>
    </row>
    <row r="89" spans="1:26" s="355" customFormat="1" ht="16.5" customHeight="1" outlineLevel="1">
      <c r="A89" s="366" t="s">
        <v>324</v>
      </c>
      <c r="B89" s="261" t="s">
        <v>131</v>
      </c>
      <c r="C89" s="359"/>
      <c r="D89" s="351">
        <f t="shared" si="52"/>
        <v>0</v>
      </c>
      <c r="E89" s="356"/>
      <c r="F89" s="356"/>
      <c r="G89" s="356"/>
      <c r="H89" s="357">
        <f t="shared" si="49"/>
        <v>0</v>
      </c>
      <c r="I89" s="356"/>
      <c r="J89" s="356"/>
      <c r="K89" s="356"/>
      <c r="L89" s="357">
        <f t="shared" si="50"/>
        <v>0</v>
      </c>
      <c r="M89" s="356"/>
      <c r="N89" s="356"/>
      <c r="O89" s="356"/>
      <c r="P89" s="357">
        <f t="shared" si="51"/>
        <v>0</v>
      </c>
      <c r="Q89" s="356"/>
      <c r="R89" s="356"/>
      <c r="S89" s="356"/>
      <c r="T89" s="357">
        <f t="shared" si="4"/>
        <v>0</v>
      </c>
      <c r="U89" s="356"/>
      <c r="V89" s="352">
        <f t="shared" si="5"/>
        <v>0</v>
      </c>
      <c r="W89" s="353" t="str">
        <f t="shared" si="6"/>
        <v/>
      </c>
      <c r="X89" s="354"/>
    </row>
    <row r="90" spans="1:26" s="355" customFormat="1" ht="16.5" customHeight="1" outlineLevel="1">
      <c r="A90" s="366" t="s">
        <v>325</v>
      </c>
      <c r="B90" s="261" t="s">
        <v>132</v>
      </c>
      <c r="C90" s="359"/>
      <c r="D90" s="351">
        <f t="shared" si="52"/>
        <v>0</v>
      </c>
      <c r="E90" s="356"/>
      <c r="F90" s="356"/>
      <c r="G90" s="356"/>
      <c r="H90" s="357">
        <f t="shared" si="49"/>
        <v>0</v>
      </c>
      <c r="I90" s="356"/>
      <c r="J90" s="356"/>
      <c r="K90" s="356"/>
      <c r="L90" s="357">
        <f t="shared" si="50"/>
        <v>0</v>
      </c>
      <c r="M90" s="356"/>
      <c r="N90" s="356"/>
      <c r="O90" s="356"/>
      <c r="P90" s="357">
        <f t="shared" si="51"/>
        <v>0</v>
      </c>
      <c r="Q90" s="356"/>
      <c r="R90" s="356"/>
      <c r="S90" s="356"/>
      <c r="T90" s="357">
        <f t="shared" si="4"/>
        <v>0</v>
      </c>
      <c r="U90" s="356"/>
      <c r="V90" s="352">
        <f t="shared" si="5"/>
        <v>0</v>
      </c>
      <c r="W90" s="353" t="str">
        <f t="shared" si="6"/>
        <v/>
      </c>
      <c r="X90" s="354"/>
    </row>
    <row r="91" spans="1:26" s="355" customFormat="1" ht="16.5" customHeight="1" outlineLevel="1">
      <c r="A91" s="366" t="s">
        <v>326</v>
      </c>
      <c r="B91" s="261" t="s">
        <v>133</v>
      </c>
      <c r="C91" s="359"/>
      <c r="D91" s="351">
        <f t="shared" si="52"/>
        <v>0</v>
      </c>
      <c r="E91" s="356"/>
      <c r="F91" s="356"/>
      <c r="G91" s="356"/>
      <c r="H91" s="357">
        <f t="shared" si="49"/>
        <v>0</v>
      </c>
      <c r="I91" s="356"/>
      <c r="J91" s="356"/>
      <c r="K91" s="356"/>
      <c r="L91" s="357">
        <f t="shared" si="50"/>
        <v>0</v>
      </c>
      <c r="M91" s="356"/>
      <c r="N91" s="356"/>
      <c r="O91" s="356"/>
      <c r="P91" s="357">
        <f t="shared" si="51"/>
        <v>0</v>
      </c>
      <c r="Q91" s="356"/>
      <c r="R91" s="356"/>
      <c r="S91" s="356"/>
      <c r="T91" s="357">
        <f t="shared" si="4"/>
        <v>0</v>
      </c>
      <c r="U91" s="356"/>
      <c r="V91" s="352">
        <f t="shared" si="5"/>
        <v>0</v>
      </c>
      <c r="W91" s="353" t="str">
        <f t="shared" si="6"/>
        <v/>
      </c>
      <c r="X91" s="354"/>
    </row>
    <row r="92" spans="1:26" s="355" customFormat="1" ht="16.5" customHeight="1" outlineLevel="1">
      <c r="A92" s="366" t="s">
        <v>327</v>
      </c>
      <c r="B92" s="261" t="s">
        <v>134</v>
      </c>
      <c r="C92" s="359"/>
      <c r="D92" s="351">
        <f t="shared" si="52"/>
        <v>0</v>
      </c>
      <c r="E92" s="356"/>
      <c r="F92" s="356"/>
      <c r="G92" s="356"/>
      <c r="H92" s="357">
        <f t="shared" si="49"/>
        <v>0</v>
      </c>
      <c r="I92" s="356"/>
      <c r="J92" s="356"/>
      <c r="K92" s="356"/>
      <c r="L92" s="357">
        <f t="shared" si="50"/>
        <v>0</v>
      </c>
      <c r="M92" s="356"/>
      <c r="N92" s="356"/>
      <c r="O92" s="356"/>
      <c r="P92" s="357">
        <f t="shared" si="51"/>
        <v>0</v>
      </c>
      <c r="Q92" s="356"/>
      <c r="R92" s="356"/>
      <c r="S92" s="356"/>
      <c r="T92" s="357">
        <f t="shared" si="4"/>
        <v>0</v>
      </c>
      <c r="U92" s="356"/>
      <c r="V92" s="352">
        <f t="shared" si="5"/>
        <v>0</v>
      </c>
      <c r="W92" s="353" t="str">
        <f t="shared" si="6"/>
        <v/>
      </c>
      <c r="X92" s="354"/>
    </row>
    <row r="93" spans="1:26" s="355" customFormat="1" ht="16.5" customHeight="1" outlineLevel="1">
      <c r="A93" s="366" t="s">
        <v>328</v>
      </c>
      <c r="B93" s="261" t="s">
        <v>135</v>
      </c>
      <c r="C93" s="359"/>
      <c r="D93" s="351">
        <f t="shared" si="52"/>
        <v>0</v>
      </c>
      <c r="E93" s="356"/>
      <c r="F93" s="356"/>
      <c r="G93" s="356"/>
      <c r="H93" s="357">
        <f t="shared" si="49"/>
        <v>0</v>
      </c>
      <c r="I93" s="356"/>
      <c r="J93" s="356"/>
      <c r="K93" s="356"/>
      <c r="L93" s="357">
        <f t="shared" si="50"/>
        <v>0</v>
      </c>
      <c r="M93" s="356"/>
      <c r="N93" s="356"/>
      <c r="O93" s="356"/>
      <c r="P93" s="357">
        <f t="shared" si="51"/>
        <v>0</v>
      </c>
      <c r="Q93" s="356"/>
      <c r="R93" s="356"/>
      <c r="S93" s="356"/>
      <c r="T93" s="357">
        <f t="shared" si="4"/>
        <v>0</v>
      </c>
      <c r="U93" s="356"/>
      <c r="V93" s="352">
        <f t="shared" si="5"/>
        <v>0</v>
      </c>
      <c r="W93" s="353" t="str">
        <f t="shared" si="6"/>
        <v/>
      </c>
      <c r="X93" s="354"/>
    </row>
    <row r="94" spans="1:26" s="355" customFormat="1" ht="16.5" customHeight="1" outlineLevel="1">
      <c r="A94" s="366" t="s">
        <v>329</v>
      </c>
      <c r="B94" s="261" t="s">
        <v>136</v>
      </c>
      <c r="C94" s="359"/>
      <c r="D94" s="351">
        <f t="shared" si="52"/>
        <v>0</v>
      </c>
      <c r="E94" s="356"/>
      <c r="F94" s="356"/>
      <c r="G94" s="356"/>
      <c r="H94" s="357">
        <f t="shared" si="49"/>
        <v>0</v>
      </c>
      <c r="I94" s="356"/>
      <c r="J94" s="356"/>
      <c r="K94" s="356"/>
      <c r="L94" s="357">
        <f t="shared" si="50"/>
        <v>0</v>
      </c>
      <c r="M94" s="356"/>
      <c r="N94" s="356"/>
      <c r="O94" s="356"/>
      <c r="P94" s="357">
        <f t="shared" si="51"/>
        <v>0</v>
      </c>
      <c r="Q94" s="356"/>
      <c r="R94" s="356"/>
      <c r="S94" s="356"/>
      <c r="T94" s="357">
        <f t="shared" si="4"/>
        <v>0</v>
      </c>
      <c r="U94" s="356"/>
      <c r="V94" s="352">
        <f t="shared" si="5"/>
        <v>0</v>
      </c>
      <c r="W94" s="353" t="str">
        <f t="shared" si="6"/>
        <v/>
      </c>
      <c r="X94" s="354"/>
    </row>
    <row r="95" spans="1:26" s="355" customFormat="1" ht="16.5" customHeight="1" outlineLevel="1">
      <c r="A95" s="366" t="s">
        <v>330</v>
      </c>
      <c r="B95" s="261" t="s">
        <v>137</v>
      </c>
      <c r="C95" s="359"/>
      <c r="D95" s="351">
        <f t="shared" si="52"/>
        <v>0</v>
      </c>
      <c r="E95" s="356"/>
      <c r="F95" s="356"/>
      <c r="G95" s="356"/>
      <c r="H95" s="357">
        <f t="shared" si="49"/>
        <v>0</v>
      </c>
      <c r="I95" s="356"/>
      <c r="J95" s="356"/>
      <c r="K95" s="356"/>
      <c r="L95" s="357">
        <f t="shared" si="50"/>
        <v>0</v>
      </c>
      <c r="M95" s="356"/>
      <c r="N95" s="356"/>
      <c r="O95" s="356"/>
      <c r="P95" s="357">
        <f t="shared" si="51"/>
        <v>0</v>
      </c>
      <c r="Q95" s="356"/>
      <c r="R95" s="356"/>
      <c r="S95" s="356"/>
      <c r="T95" s="357">
        <f t="shared" si="4"/>
        <v>0</v>
      </c>
      <c r="U95" s="356"/>
      <c r="V95" s="352">
        <f t="shared" si="5"/>
        <v>0</v>
      </c>
      <c r="W95" s="353" t="str">
        <f t="shared" si="6"/>
        <v/>
      </c>
      <c r="X95" s="354"/>
    </row>
    <row r="96" spans="1:26" s="355" customFormat="1" ht="16.5" customHeight="1" outlineLevel="1">
      <c r="A96" s="366" t="s">
        <v>331</v>
      </c>
      <c r="B96" s="261" t="s">
        <v>138</v>
      </c>
      <c r="C96" s="359"/>
      <c r="D96" s="351">
        <f t="shared" si="52"/>
        <v>0</v>
      </c>
      <c r="E96" s="356"/>
      <c r="F96" s="356"/>
      <c r="G96" s="356"/>
      <c r="H96" s="357">
        <f t="shared" si="49"/>
        <v>0</v>
      </c>
      <c r="I96" s="356"/>
      <c r="J96" s="356"/>
      <c r="K96" s="356"/>
      <c r="L96" s="357">
        <f t="shared" si="50"/>
        <v>0</v>
      </c>
      <c r="M96" s="356"/>
      <c r="N96" s="356"/>
      <c r="O96" s="356"/>
      <c r="P96" s="357">
        <f t="shared" si="51"/>
        <v>0</v>
      </c>
      <c r="Q96" s="356"/>
      <c r="R96" s="356"/>
      <c r="S96" s="356"/>
      <c r="T96" s="357">
        <f t="shared" si="4"/>
        <v>0</v>
      </c>
      <c r="U96" s="356"/>
      <c r="V96" s="352">
        <f t="shared" si="5"/>
        <v>0</v>
      </c>
      <c r="W96" s="353" t="str">
        <f t="shared" si="6"/>
        <v/>
      </c>
      <c r="X96" s="354"/>
    </row>
    <row r="97" spans="1:24" s="355" customFormat="1" ht="16.5" customHeight="1" outlineLevel="1">
      <c r="A97" s="366" t="s">
        <v>332</v>
      </c>
      <c r="B97" s="368" t="s">
        <v>139</v>
      </c>
      <c r="C97" s="408"/>
      <c r="D97" s="351">
        <f t="shared" si="52"/>
        <v>0</v>
      </c>
      <c r="E97" s="356"/>
      <c r="F97" s="356"/>
      <c r="G97" s="356"/>
      <c r="H97" s="357">
        <f t="shared" si="49"/>
        <v>0</v>
      </c>
      <c r="I97" s="356"/>
      <c r="J97" s="356"/>
      <c r="K97" s="356"/>
      <c r="L97" s="357">
        <f t="shared" si="50"/>
        <v>0</v>
      </c>
      <c r="M97" s="356"/>
      <c r="N97" s="356"/>
      <c r="O97" s="356"/>
      <c r="P97" s="357">
        <f t="shared" si="51"/>
        <v>0</v>
      </c>
      <c r="Q97" s="356"/>
      <c r="R97" s="356"/>
      <c r="S97" s="356"/>
      <c r="T97" s="357">
        <f t="shared" si="4"/>
        <v>0</v>
      </c>
      <c r="U97" s="356"/>
      <c r="V97" s="352">
        <f t="shared" si="5"/>
        <v>0</v>
      </c>
      <c r="W97" s="353" t="str">
        <f t="shared" si="6"/>
        <v/>
      </c>
      <c r="X97" s="354"/>
    </row>
    <row r="98" spans="1:24" s="355" customFormat="1" ht="16.5" customHeight="1" outlineLevel="1">
      <c r="A98" s="366" t="s">
        <v>333</v>
      </c>
      <c r="B98" s="261" t="s">
        <v>140</v>
      </c>
      <c r="C98" s="359"/>
      <c r="D98" s="351">
        <f t="shared" si="52"/>
        <v>0</v>
      </c>
      <c r="E98" s="356"/>
      <c r="F98" s="356"/>
      <c r="G98" s="356"/>
      <c r="H98" s="357">
        <f t="shared" si="49"/>
        <v>0</v>
      </c>
      <c r="I98" s="356"/>
      <c r="J98" s="356"/>
      <c r="K98" s="356"/>
      <c r="L98" s="357">
        <f t="shared" si="50"/>
        <v>0</v>
      </c>
      <c r="M98" s="356"/>
      <c r="N98" s="356"/>
      <c r="O98" s="356"/>
      <c r="P98" s="357">
        <f t="shared" si="51"/>
        <v>0</v>
      </c>
      <c r="Q98" s="356"/>
      <c r="R98" s="356"/>
      <c r="S98" s="356"/>
      <c r="T98" s="357">
        <f t="shared" si="4"/>
        <v>0</v>
      </c>
      <c r="U98" s="356"/>
      <c r="V98" s="352">
        <f t="shared" si="5"/>
        <v>0</v>
      </c>
      <c r="W98" s="353" t="str">
        <f t="shared" si="6"/>
        <v/>
      </c>
      <c r="X98" s="354"/>
    </row>
    <row r="99" spans="1:24" s="355" customFormat="1" ht="16.5" customHeight="1" outlineLevel="1">
      <c r="A99" s="366" t="s">
        <v>334</v>
      </c>
      <c r="B99" s="368" t="s">
        <v>141</v>
      </c>
      <c r="C99" s="408"/>
      <c r="D99" s="351">
        <f t="shared" si="52"/>
        <v>0</v>
      </c>
      <c r="E99" s="356"/>
      <c r="F99" s="356"/>
      <c r="G99" s="356"/>
      <c r="H99" s="357">
        <f t="shared" si="49"/>
        <v>0</v>
      </c>
      <c r="I99" s="356"/>
      <c r="J99" s="356"/>
      <c r="K99" s="356"/>
      <c r="L99" s="357">
        <f t="shared" si="50"/>
        <v>0</v>
      </c>
      <c r="M99" s="356"/>
      <c r="N99" s="356"/>
      <c r="O99" s="356"/>
      <c r="P99" s="357">
        <f t="shared" si="51"/>
        <v>0</v>
      </c>
      <c r="Q99" s="356"/>
      <c r="R99" s="356"/>
      <c r="S99" s="356"/>
      <c r="T99" s="357">
        <f t="shared" si="4"/>
        <v>0</v>
      </c>
      <c r="U99" s="356"/>
      <c r="V99" s="352">
        <f t="shared" si="5"/>
        <v>0</v>
      </c>
      <c r="W99" s="353" t="str">
        <f t="shared" si="6"/>
        <v/>
      </c>
      <c r="X99" s="354"/>
    </row>
    <row r="100" spans="1:24" s="355" customFormat="1" ht="16.5" customHeight="1">
      <c r="A100" s="366">
        <v>6</v>
      </c>
      <c r="B100" s="367" t="s">
        <v>70</v>
      </c>
      <c r="C100" s="407"/>
      <c r="D100" s="351">
        <f t="shared" si="52"/>
        <v>0</v>
      </c>
      <c r="E100" s="356"/>
      <c r="F100" s="356"/>
      <c r="G100" s="356"/>
      <c r="H100" s="357">
        <f t="shared" si="49"/>
        <v>0</v>
      </c>
      <c r="I100" s="356"/>
      <c r="J100" s="356"/>
      <c r="K100" s="356"/>
      <c r="L100" s="357">
        <f>SUM(M100:O100)</f>
        <v>0</v>
      </c>
      <c r="M100" s="356"/>
      <c r="N100" s="356"/>
      <c r="O100" s="356"/>
      <c r="P100" s="357">
        <f t="shared" si="51"/>
        <v>0</v>
      </c>
      <c r="Q100" s="356"/>
      <c r="R100" s="356"/>
      <c r="S100" s="356"/>
      <c r="T100" s="357">
        <f>P100+L100+H100+D100</f>
        <v>0</v>
      </c>
      <c r="U100" s="356"/>
      <c r="V100" s="352">
        <f t="shared" si="5"/>
        <v>0</v>
      </c>
      <c r="W100" s="353" t="str">
        <f t="shared" si="6"/>
        <v/>
      </c>
      <c r="X100" s="354"/>
    </row>
    <row r="102" spans="1:24" ht="20.25" customHeight="1">
      <c r="B102" s="358" t="s">
        <v>484</v>
      </c>
    </row>
    <row r="103" spans="1:24" ht="20.25" customHeight="1">
      <c r="B103" s="412" t="s">
        <v>486</v>
      </c>
      <c r="C103" s="412"/>
      <c r="D103" s="412" t="s">
        <v>487</v>
      </c>
    </row>
    <row r="104" spans="1:24" ht="20.25" customHeight="1">
      <c r="B104" s="412" t="s">
        <v>485</v>
      </c>
      <c r="C104" s="412"/>
      <c r="D104" s="413">
        <v>0.3</v>
      </c>
    </row>
    <row r="105" spans="1:24" ht="20.25" customHeight="1">
      <c r="B105" s="412" t="s">
        <v>366</v>
      </c>
      <c r="C105" s="412"/>
      <c r="D105" s="413">
        <v>0.5</v>
      </c>
    </row>
    <row r="106" spans="1:24" ht="20.25" customHeight="1">
      <c r="B106" s="412" t="s">
        <v>367</v>
      </c>
      <c r="C106" s="412"/>
      <c r="D106" s="413">
        <v>0.2</v>
      </c>
    </row>
  </sheetData>
  <mergeCells count="4">
    <mergeCell ref="A30:A42"/>
    <mergeCell ref="A16:A28"/>
    <mergeCell ref="A1:X1"/>
    <mergeCell ref="A4:A7"/>
  </mergeCells>
  <phoneticPr fontId="3" type="noConversion"/>
  <dataValidations count="6">
    <dataValidation allowBlank="1" showInputMessage="1" showErrorMessage="1" prompt="以公司整体数据填列" sqref="B3:T3" xr:uid="{00000000-0002-0000-0400-000000000000}"/>
    <dataValidation allowBlank="1" showInputMessage="1" showErrorMessage="1" prompt="统计相应费用科目的人员个数" sqref="C5:C7" xr:uid="{00000000-0002-0000-0400-000001000000}"/>
    <dataValidation allowBlank="1" showInputMessage="1" showErrorMessage="1" prompt="总人数" sqref="C4" xr:uid="{00000000-0002-0000-0400-000002000000}"/>
    <dataValidation allowBlank="1" showInputMessage="1" showErrorMessage="1" prompt="由人力企管按总人数分月份预算_x000a_" sqref="E4:S4" xr:uid="{00000000-0002-0000-0400-000003000000}"/>
    <dataValidation allowBlank="1" showInputMessage="1" showErrorMessage="1" prompt="公司统一考虑，暂不区分各项费用" sqref="B9:U10" xr:uid="{00000000-0002-0000-0400-000004000000}"/>
    <dataValidation allowBlank="1" showInputMessage="1" showErrorMessage="1" prompt="按项目名称填写" sqref="B103:B106" xr:uid="{00000000-0002-0000-0400-000005000000}"/>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B0F0"/>
  </sheetPr>
  <dimension ref="A1:EA212"/>
  <sheetViews>
    <sheetView showZeros="0" zoomScale="115" zoomScaleNormal="115" workbookViewId="0">
      <pane xSplit="3" ySplit="4" topLeftCell="D5" activePane="bottomRight" state="frozen"/>
      <selection pane="topRight" activeCell="D1" sqref="D1"/>
      <selection pane="bottomLeft" activeCell="A5" sqref="A5"/>
      <selection pane="bottomRight" activeCell="T14" sqref="T14"/>
    </sheetView>
  </sheetViews>
  <sheetFormatPr defaultColWidth="9" defaultRowHeight="13" outlineLevelCol="1"/>
  <cols>
    <col min="1" max="1" width="5.5" style="187" bestFit="1" customWidth="1"/>
    <col min="2" max="2" width="7.5" style="187" bestFit="1" customWidth="1"/>
    <col min="3" max="3" width="9.58203125" style="187" bestFit="1" customWidth="1"/>
    <col min="4" max="4" width="11.33203125" style="187" bestFit="1" customWidth="1"/>
    <col min="5" max="5" width="5.75" style="187" customWidth="1"/>
    <col min="6" max="6" width="7.75" style="517" customWidth="1"/>
    <col min="7" max="15" width="8" style="187" hidden="1" customWidth="1" outlineLevel="1"/>
    <col min="16" max="18" width="8.83203125" style="187" hidden="1" customWidth="1" outlineLevel="1"/>
    <col min="19" max="19" width="10.33203125" style="187" bestFit="1" customWidth="1" collapsed="1"/>
    <col min="20" max="20" width="9" style="190"/>
    <col min="21" max="21" width="7.75" style="188" customWidth="1"/>
    <col min="22" max="22" width="5" style="187" hidden="1" customWidth="1" outlineLevel="1"/>
    <col min="23" max="30" width="4" style="187" hidden="1" customWidth="1" outlineLevel="1"/>
    <col min="31" max="33" width="4.83203125" style="187" hidden="1" customWidth="1" outlineLevel="1"/>
    <col min="34" max="34" width="7.58203125" style="187" bestFit="1" customWidth="1" collapsed="1"/>
    <col min="35" max="36" width="9" style="187"/>
    <col min="37" max="37" width="5.25" style="190" customWidth="1"/>
    <col min="38" max="46" width="5" style="187" hidden="1" customWidth="1" outlineLevel="1"/>
    <col min="47" max="49" width="4.83203125" style="187" hidden="1" customWidth="1" outlineLevel="1"/>
    <col min="50" max="50" width="5.33203125" style="187" customWidth="1" collapsed="1"/>
    <col min="51" max="51" width="5" style="187" customWidth="1"/>
    <col min="52" max="60" width="5" style="187" hidden="1" customWidth="1" outlineLevel="1"/>
    <col min="61" max="63" width="4.83203125" style="187" hidden="1" customWidth="1" outlineLevel="1"/>
    <col min="64" max="64" width="5.33203125" style="187" customWidth="1" collapsed="1"/>
    <col min="65" max="65" width="5.25" style="190" customWidth="1"/>
    <col min="66" max="77" width="5" style="187" hidden="1" customWidth="1" outlineLevel="1"/>
    <col min="78" max="80" width="4.83203125" style="187" hidden="1" customWidth="1" outlineLevel="1"/>
    <col min="81" max="81" width="5.33203125" style="187" customWidth="1" collapsed="1"/>
    <col min="82" max="82" width="5.25" style="190" customWidth="1"/>
    <col min="83" max="91" width="5" style="187" hidden="1" customWidth="1" outlineLevel="1"/>
    <col min="92" max="94" width="4.83203125" style="187" hidden="1" customWidth="1" outlineLevel="1"/>
    <col min="95" max="95" width="5.33203125" style="187" customWidth="1" collapsed="1"/>
    <col min="96" max="96" width="5.25" style="190" customWidth="1"/>
    <col min="97" max="105" width="5" style="187" hidden="1" customWidth="1" outlineLevel="1"/>
    <col min="106" max="108" width="4.83203125" style="187" hidden="1" customWidth="1" outlineLevel="1"/>
    <col min="109" max="109" width="6.75" style="187" bestFit="1" customWidth="1" collapsed="1"/>
    <col min="110" max="116" width="9" style="187"/>
    <col min="117" max="128" width="7.58203125" style="187" hidden="1" customWidth="1" outlineLevel="1"/>
    <col min="129" max="129" width="8.33203125" style="190" customWidth="1" collapsed="1"/>
    <col min="130" max="130" width="8.08203125" style="187" customWidth="1"/>
    <col min="131" max="16384" width="9" style="187"/>
  </cols>
  <sheetData>
    <row r="1" spans="1:131" s="189" customFormat="1" ht="17.25" customHeight="1">
      <c r="A1" s="186" t="s">
        <v>248</v>
      </c>
      <c r="B1" s="187"/>
      <c r="C1" s="187"/>
      <c r="D1" s="187"/>
      <c r="E1" s="187"/>
      <c r="F1" s="517"/>
      <c r="G1" s="187"/>
      <c r="H1" s="187"/>
      <c r="I1" s="187"/>
      <c r="J1" s="187"/>
      <c r="K1" s="187"/>
      <c r="L1" s="187"/>
      <c r="M1" s="187"/>
      <c r="N1" s="187"/>
      <c r="O1" s="187"/>
      <c r="P1" s="187"/>
      <c r="Q1" s="187"/>
      <c r="R1" s="187"/>
      <c r="S1" s="187"/>
      <c r="T1" s="198"/>
      <c r="U1" s="196"/>
      <c r="AK1" s="198"/>
      <c r="BM1" s="198"/>
      <c r="CD1" s="198"/>
      <c r="CR1" s="198"/>
      <c r="DY1" s="198"/>
    </row>
    <row r="2" spans="1:131" s="189" customFormat="1" ht="17.25" customHeight="1" thickBot="1">
      <c r="A2" s="646" t="s">
        <v>279</v>
      </c>
      <c r="B2" s="646"/>
      <c r="C2" s="646"/>
      <c r="D2" s="646"/>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7"/>
      <c r="AO2" s="647"/>
      <c r="AP2" s="647"/>
      <c r="AQ2" s="647"/>
      <c r="AR2" s="647"/>
      <c r="AS2" s="647"/>
      <c r="AT2" s="647"/>
      <c r="AU2" s="647"/>
      <c r="AV2" s="647"/>
      <c r="AW2" s="647"/>
      <c r="AX2" s="647"/>
      <c r="AY2" s="647"/>
      <c r="AZ2" s="647"/>
      <c r="BA2" s="647"/>
      <c r="BB2" s="647"/>
      <c r="BC2" s="647"/>
      <c r="BD2" s="647"/>
      <c r="BE2" s="647"/>
      <c r="BF2" s="647"/>
      <c r="BG2" s="647"/>
      <c r="BH2" s="647"/>
      <c r="BI2" s="647"/>
      <c r="BJ2" s="647"/>
      <c r="BK2" s="647"/>
      <c r="BL2" s="647"/>
      <c r="BM2" s="647"/>
      <c r="BN2" s="647"/>
      <c r="BO2" s="647"/>
      <c r="BP2" s="647"/>
      <c r="BQ2" s="647"/>
      <c r="BR2" s="647"/>
      <c r="BS2" s="647"/>
      <c r="BT2" s="647"/>
      <c r="BU2" s="647"/>
      <c r="BV2" s="647"/>
      <c r="BW2" s="647"/>
      <c r="BX2" s="647"/>
      <c r="BY2" s="647"/>
      <c r="BZ2" s="647"/>
      <c r="CA2" s="647"/>
      <c r="CB2" s="647"/>
      <c r="CC2" s="647"/>
      <c r="CD2" s="647"/>
      <c r="CE2" s="647"/>
      <c r="CF2" s="647"/>
      <c r="CG2" s="647"/>
      <c r="CH2" s="647"/>
      <c r="CI2" s="647"/>
      <c r="CJ2" s="647"/>
      <c r="CK2" s="647"/>
      <c r="CL2" s="647"/>
      <c r="CM2" s="647"/>
      <c r="CN2" s="647"/>
      <c r="CO2" s="647"/>
      <c r="CP2" s="647"/>
      <c r="CQ2" s="647"/>
      <c r="CR2" s="647"/>
      <c r="CS2" s="647"/>
      <c r="CT2" s="647"/>
      <c r="CU2" s="647"/>
      <c r="CV2" s="647"/>
      <c r="CW2" s="647"/>
      <c r="CX2" s="647"/>
      <c r="CY2" s="647"/>
      <c r="CZ2" s="647"/>
      <c r="DA2" s="647"/>
      <c r="DB2" s="647"/>
      <c r="DC2" s="647"/>
      <c r="DD2" s="647"/>
      <c r="DE2" s="647"/>
      <c r="DF2" s="647"/>
      <c r="DG2" s="647"/>
      <c r="DH2" s="647"/>
      <c r="DI2" s="647"/>
      <c r="DJ2" s="647"/>
      <c r="DK2" s="647"/>
      <c r="DL2" s="647"/>
      <c r="DM2" s="647"/>
      <c r="DN2" s="647"/>
      <c r="DO2" s="647"/>
      <c r="DP2" s="647"/>
      <c r="DQ2" s="647"/>
      <c r="DR2" s="647"/>
      <c r="DS2" s="647"/>
      <c r="DT2" s="647"/>
      <c r="DU2" s="647"/>
      <c r="DV2" s="647"/>
      <c r="DW2" s="647"/>
      <c r="DX2" s="647"/>
      <c r="DY2" s="647"/>
      <c r="DZ2" s="647"/>
      <c r="EA2" s="647"/>
    </row>
    <row r="3" spans="1:131" s="190" customFormat="1" ht="18" thickTop="1">
      <c r="A3" s="660" t="s">
        <v>339</v>
      </c>
      <c r="B3" s="661"/>
      <c r="C3" s="661"/>
      <c r="D3" s="662"/>
      <c r="E3" s="657" t="s">
        <v>247</v>
      </c>
      <c r="F3" s="657"/>
      <c r="G3" s="657"/>
      <c r="H3" s="657"/>
      <c r="I3" s="657"/>
      <c r="J3" s="657"/>
      <c r="K3" s="657"/>
      <c r="L3" s="657"/>
      <c r="M3" s="657"/>
      <c r="N3" s="657"/>
      <c r="O3" s="657"/>
      <c r="P3" s="657"/>
      <c r="Q3" s="657"/>
      <c r="R3" s="657"/>
      <c r="S3" s="663"/>
      <c r="T3" s="648" t="s">
        <v>250</v>
      </c>
      <c r="U3" s="649"/>
      <c r="V3" s="649"/>
      <c r="W3" s="649"/>
      <c r="X3" s="649"/>
      <c r="Y3" s="649"/>
      <c r="Z3" s="649"/>
      <c r="AA3" s="649"/>
      <c r="AB3" s="649"/>
      <c r="AC3" s="649"/>
      <c r="AD3" s="649"/>
      <c r="AE3" s="649"/>
      <c r="AF3" s="649"/>
      <c r="AG3" s="649"/>
      <c r="AH3" s="650"/>
      <c r="AI3" s="651" t="s">
        <v>252</v>
      </c>
      <c r="AJ3" s="653" t="s">
        <v>253</v>
      </c>
      <c r="AK3" s="648" t="s">
        <v>254</v>
      </c>
      <c r="AL3" s="649"/>
      <c r="AM3" s="649"/>
      <c r="AN3" s="649"/>
      <c r="AO3" s="649"/>
      <c r="AP3" s="649"/>
      <c r="AQ3" s="649"/>
      <c r="AR3" s="649"/>
      <c r="AS3" s="649"/>
      <c r="AT3" s="649"/>
      <c r="AU3" s="649"/>
      <c r="AV3" s="649"/>
      <c r="AW3" s="649"/>
      <c r="AX3" s="655"/>
      <c r="AY3" s="656" t="s">
        <v>260</v>
      </c>
      <c r="AZ3" s="657"/>
      <c r="BA3" s="657"/>
      <c r="BB3" s="657"/>
      <c r="BC3" s="657"/>
      <c r="BD3" s="657"/>
      <c r="BE3" s="657"/>
      <c r="BF3" s="657"/>
      <c r="BG3" s="657"/>
      <c r="BH3" s="657"/>
      <c r="BI3" s="657"/>
      <c r="BJ3" s="657"/>
      <c r="BK3" s="657"/>
      <c r="BL3" s="657"/>
      <c r="BM3" s="648" t="s">
        <v>225</v>
      </c>
      <c r="BN3" s="649"/>
      <c r="BO3" s="649"/>
      <c r="BP3" s="649"/>
      <c r="BQ3" s="649"/>
      <c r="BR3" s="649"/>
      <c r="BS3" s="649"/>
      <c r="BT3" s="649"/>
      <c r="BU3" s="649"/>
      <c r="BV3" s="649"/>
      <c r="BW3" s="649"/>
      <c r="BX3" s="649"/>
      <c r="BY3" s="649"/>
      <c r="BZ3" s="649"/>
      <c r="CA3" s="649"/>
      <c r="CB3" s="649"/>
      <c r="CC3" s="650"/>
      <c r="CD3" s="648" t="s">
        <v>170</v>
      </c>
      <c r="CE3" s="649"/>
      <c r="CF3" s="649"/>
      <c r="CG3" s="649"/>
      <c r="CH3" s="649"/>
      <c r="CI3" s="649"/>
      <c r="CJ3" s="649"/>
      <c r="CK3" s="649"/>
      <c r="CL3" s="649"/>
      <c r="CM3" s="649"/>
      <c r="CN3" s="649"/>
      <c r="CO3" s="649"/>
      <c r="CP3" s="649"/>
      <c r="CQ3" s="650"/>
      <c r="CR3" s="648" t="s">
        <v>267</v>
      </c>
      <c r="CS3" s="649"/>
      <c r="CT3" s="649"/>
      <c r="CU3" s="649"/>
      <c r="CV3" s="649"/>
      <c r="CW3" s="649"/>
      <c r="CX3" s="649"/>
      <c r="CY3" s="649"/>
      <c r="CZ3" s="649"/>
      <c r="DA3" s="649"/>
      <c r="DB3" s="649"/>
      <c r="DC3" s="649"/>
      <c r="DD3" s="649"/>
      <c r="DE3" s="650"/>
      <c r="DF3" s="658" t="s">
        <v>217</v>
      </c>
      <c r="DG3" s="658" t="s">
        <v>268</v>
      </c>
      <c r="DH3" s="658" t="s">
        <v>269</v>
      </c>
      <c r="DI3" s="658" t="s">
        <v>270</v>
      </c>
      <c r="DJ3" s="658" t="s">
        <v>271</v>
      </c>
      <c r="DK3" s="658" t="s">
        <v>341</v>
      </c>
      <c r="DL3" s="658" t="s">
        <v>272</v>
      </c>
      <c r="DM3" s="664" t="s">
        <v>277</v>
      </c>
      <c r="DN3" s="665"/>
      <c r="DO3" s="665"/>
      <c r="DP3" s="665"/>
      <c r="DQ3" s="665"/>
      <c r="DR3" s="665"/>
      <c r="DS3" s="665"/>
      <c r="DT3" s="665"/>
      <c r="DU3" s="665"/>
      <c r="DV3" s="665"/>
      <c r="DW3" s="665"/>
      <c r="DX3" s="665"/>
      <c r="DY3" s="665"/>
      <c r="DZ3" s="666" t="s">
        <v>275</v>
      </c>
      <c r="EA3" s="653" t="s">
        <v>273</v>
      </c>
    </row>
    <row r="4" spans="1:131" s="185" customFormat="1" ht="30" customHeight="1" thickBot="1">
      <c r="A4" s="274" t="s">
        <v>244</v>
      </c>
      <c r="B4" s="210" t="s">
        <v>245</v>
      </c>
      <c r="C4" s="210" t="s">
        <v>246</v>
      </c>
      <c r="D4" s="275" t="s">
        <v>337</v>
      </c>
      <c r="E4" s="271" t="s">
        <v>163</v>
      </c>
      <c r="F4" s="518" t="s">
        <v>164</v>
      </c>
      <c r="G4" s="208">
        <v>41275</v>
      </c>
      <c r="H4" s="208">
        <v>41306</v>
      </c>
      <c r="I4" s="208">
        <v>41334</v>
      </c>
      <c r="J4" s="208">
        <v>41365</v>
      </c>
      <c r="K4" s="208">
        <v>41395</v>
      </c>
      <c r="L4" s="208">
        <v>41426</v>
      </c>
      <c r="M4" s="208">
        <v>41456</v>
      </c>
      <c r="N4" s="208">
        <v>41487</v>
      </c>
      <c r="O4" s="208">
        <v>41518</v>
      </c>
      <c r="P4" s="208">
        <v>41548</v>
      </c>
      <c r="Q4" s="208">
        <v>41579</v>
      </c>
      <c r="R4" s="208">
        <v>41609</v>
      </c>
      <c r="S4" s="209" t="s">
        <v>249</v>
      </c>
      <c r="T4" s="206" t="s">
        <v>163</v>
      </c>
      <c r="U4" s="207" t="s">
        <v>164</v>
      </c>
      <c r="V4" s="208">
        <v>41275</v>
      </c>
      <c r="W4" s="208">
        <v>41306</v>
      </c>
      <c r="X4" s="208">
        <v>41334</v>
      </c>
      <c r="Y4" s="208">
        <v>41365</v>
      </c>
      <c r="Z4" s="208">
        <v>41395</v>
      </c>
      <c r="AA4" s="208">
        <v>41426</v>
      </c>
      <c r="AB4" s="208">
        <v>41456</v>
      </c>
      <c r="AC4" s="208">
        <v>41487</v>
      </c>
      <c r="AD4" s="208">
        <v>41518</v>
      </c>
      <c r="AE4" s="208">
        <v>41548</v>
      </c>
      <c r="AF4" s="208">
        <v>41579</v>
      </c>
      <c r="AG4" s="208">
        <v>41609</v>
      </c>
      <c r="AH4" s="209" t="s">
        <v>251</v>
      </c>
      <c r="AI4" s="652"/>
      <c r="AJ4" s="654"/>
      <c r="AK4" s="213" t="s">
        <v>256</v>
      </c>
      <c r="AL4" s="208">
        <v>41275</v>
      </c>
      <c r="AM4" s="208">
        <v>41306</v>
      </c>
      <c r="AN4" s="208">
        <v>41334</v>
      </c>
      <c r="AO4" s="208">
        <v>41365</v>
      </c>
      <c r="AP4" s="208">
        <v>41395</v>
      </c>
      <c r="AQ4" s="208">
        <v>41426</v>
      </c>
      <c r="AR4" s="208">
        <v>41456</v>
      </c>
      <c r="AS4" s="208">
        <v>41487</v>
      </c>
      <c r="AT4" s="208">
        <v>41518</v>
      </c>
      <c r="AU4" s="208">
        <v>41548</v>
      </c>
      <c r="AV4" s="208">
        <v>41579</v>
      </c>
      <c r="AW4" s="208">
        <v>41609</v>
      </c>
      <c r="AX4" s="221" t="s">
        <v>258</v>
      </c>
      <c r="AY4" s="213" t="s">
        <v>256</v>
      </c>
      <c r="AZ4" s="208">
        <v>41275</v>
      </c>
      <c r="BA4" s="208">
        <v>41306</v>
      </c>
      <c r="BB4" s="208">
        <v>41334</v>
      </c>
      <c r="BC4" s="208">
        <v>41365</v>
      </c>
      <c r="BD4" s="208">
        <v>41395</v>
      </c>
      <c r="BE4" s="208">
        <v>41426</v>
      </c>
      <c r="BF4" s="208">
        <v>41456</v>
      </c>
      <c r="BG4" s="208">
        <v>41487</v>
      </c>
      <c r="BH4" s="208">
        <v>41518</v>
      </c>
      <c r="BI4" s="208">
        <v>41548</v>
      </c>
      <c r="BJ4" s="208">
        <v>41579</v>
      </c>
      <c r="BK4" s="208">
        <v>41609</v>
      </c>
      <c r="BL4" s="221" t="s">
        <v>258</v>
      </c>
      <c r="BM4" s="213" t="s">
        <v>256</v>
      </c>
      <c r="BN4" s="208">
        <v>41275</v>
      </c>
      <c r="BO4" s="208">
        <v>41306</v>
      </c>
      <c r="BP4" s="208">
        <v>41334</v>
      </c>
      <c r="BQ4" s="208"/>
      <c r="BR4" s="208">
        <v>41365</v>
      </c>
      <c r="BS4" s="208">
        <v>41395</v>
      </c>
      <c r="BT4" s="208">
        <v>41426</v>
      </c>
      <c r="BU4" s="208"/>
      <c r="BV4" s="208">
        <v>41456</v>
      </c>
      <c r="BW4" s="208">
        <v>41487</v>
      </c>
      <c r="BX4" s="208">
        <v>41518</v>
      </c>
      <c r="BY4" s="208"/>
      <c r="BZ4" s="208">
        <v>41548</v>
      </c>
      <c r="CA4" s="208">
        <v>41579</v>
      </c>
      <c r="CB4" s="208">
        <v>41609</v>
      </c>
      <c r="CC4" s="209" t="s">
        <v>258</v>
      </c>
      <c r="CD4" s="213" t="s">
        <v>256</v>
      </c>
      <c r="CE4" s="208">
        <v>41275</v>
      </c>
      <c r="CF4" s="208">
        <v>41306</v>
      </c>
      <c r="CG4" s="208">
        <v>41334</v>
      </c>
      <c r="CH4" s="208">
        <v>41365</v>
      </c>
      <c r="CI4" s="208">
        <v>41395</v>
      </c>
      <c r="CJ4" s="208">
        <v>41426</v>
      </c>
      <c r="CK4" s="208">
        <v>41456</v>
      </c>
      <c r="CL4" s="208">
        <v>41487</v>
      </c>
      <c r="CM4" s="208">
        <v>41518</v>
      </c>
      <c r="CN4" s="208">
        <v>41548</v>
      </c>
      <c r="CO4" s="208">
        <v>41579</v>
      </c>
      <c r="CP4" s="208">
        <v>41609</v>
      </c>
      <c r="CQ4" s="209" t="s">
        <v>258</v>
      </c>
      <c r="CR4" s="213" t="s">
        <v>256</v>
      </c>
      <c r="CS4" s="208">
        <v>41275</v>
      </c>
      <c r="CT4" s="208">
        <v>41306</v>
      </c>
      <c r="CU4" s="208">
        <v>41334</v>
      </c>
      <c r="CV4" s="208">
        <v>41365</v>
      </c>
      <c r="CW4" s="208">
        <v>41395</v>
      </c>
      <c r="CX4" s="208">
        <v>41426</v>
      </c>
      <c r="CY4" s="208">
        <v>41456</v>
      </c>
      <c r="CZ4" s="208">
        <v>41487</v>
      </c>
      <c r="DA4" s="208">
        <v>41518</v>
      </c>
      <c r="DB4" s="208">
        <v>41548</v>
      </c>
      <c r="DC4" s="208">
        <v>41579</v>
      </c>
      <c r="DD4" s="208">
        <v>41609</v>
      </c>
      <c r="DE4" s="209" t="s">
        <v>258</v>
      </c>
      <c r="DF4" s="659"/>
      <c r="DG4" s="659"/>
      <c r="DH4" s="659"/>
      <c r="DI4" s="659"/>
      <c r="DJ4" s="659"/>
      <c r="DK4" s="659"/>
      <c r="DL4" s="659"/>
      <c r="DM4" s="232">
        <v>41275</v>
      </c>
      <c r="DN4" s="233">
        <v>41306</v>
      </c>
      <c r="DO4" s="233">
        <v>41334</v>
      </c>
      <c r="DP4" s="233">
        <v>41365</v>
      </c>
      <c r="DQ4" s="233">
        <v>41395</v>
      </c>
      <c r="DR4" s="233">
        <v>41426</v>
      </c>
      <c r="DS4" s="233">
        <v>41456</v>
      </c>
      <c r="DT4" s="233">
        <v>41487</v>
      </c>
      <c r="DU4" s="233">
        <v>41518</v>
      </c>
      <c r="DV4" s="233">
        <v>41548</v>
      </c>
      <c r="DW4" s="233">
        <v>41579</v>
      </c>
      <c r="DX4" s="233">
        <v>41609</v>
      </c>
      <c r="DY4" s="234" t="s">
        <v>276</v>
      </c>
      <c r="DZ4" s="667"/>
      <c r="EA4" s="654"/>
    </row>
    <row r="5" spans="1:131" ht="13.5" thickTop="1">
      <c r="A5" s="200">
        <f>IF(B5="","",ROW()-4)</f>
        <v>1</v>
      </c>
      <c r="B5" s="201">
        <f>IF(工资性费用预算!A7="","",工资性费用预算!B7)</f>
        <v>123</v>
      </c>
      <c r="C5" s="202" t="str">
        <f>IF(B5="","",VLOOKUP(B5,工资性费用预算!$B$7:$C$206,2,0))</f>
        <v>财务管理中心</v>
      </c>
      <c r="D5" s="276" t="str">
        <f>IF(工资性费用预算!BH7&gt;0,IF(工资性费用预算!BE7&gt;0,工资性费用预算!$BE$6,IF(工资性费用预算!BF7&gt;0,工资性费用预算!$BF$6,工资性费用预算!$BG$6)),"")</f>
        <v>管理费用</v>
      </c>
      <c r="E5" s="192">
        <f>IF($B5="","",VLOOKUP($B5,工资性费用预算!$B$7:$AC$206,27,0))</f>
        <v>20000</v>
      </c>
      <c r="F5" s="519">
        <f>IF($B5="",0,VLOOKUP($B5,社保费!$B$5:$Q$15,16,0))</f>
        <v>0.14480199999999999</v>
      </c>
      <c r="G5" s="201">
        <f>IF(OR(工资性费用预算!N7="",工资性费用预算!N7=0),"",ROUND($E5*$F5,2))</f>
        <v>2896.04</v>
      </c>
      <c r="H5" s="201">
        <f>IF(OR(工资性费用预算!O7="",工资性费用预算!O7=0),"",ROUND($E5*$F5,2))</f>
        <v>2896.04</v>
      </c>
      <c r="I5" s="201">
        <f>IF(OR(工资性费用预算!P7="",工资性费用预算!P7=0),"",ROUND($E5*$F5,2))</f>
        <v>2896.04</v>
      </c>
      <c r="J5" s="201">
        <f>IF(OR(工资性费用预算!Q7="",工资性费用预算!Q7=0),"",ROUND($E5*$F5,2))</f>
        <v>2896.04</v>
      </c>
      <c r="K5" s="201">
        <f>IF(OR(工资性费用预算!R7="",工资性费用预算!R7=0),"",ROUND($E5*$F5,2))</f>
        <v>2896.04</v>
      </c>
      <c r="L5" s="201">
        <f>IF(OR(工资性费用预算!S7="",工资性费用预算!S7=0),"",ROUND($E5*$F5,2))</f>
        <v>2896.04</v>
      </c>
      <c r="M5" s="201">
        <f>IF(OR(工资性费用预算!T7="",工资性费用预算!T7=0),"",ROUND($E5*$F5,2))</f>
        <v>2896.04</v>
      </c>
      <c r="N5" s="201">
        <f>IF(OR(工资性费用预算!U7="",工资性费用预算!U7=0),"",ROUND($E5*$F5,2))</f>
        <v>2896.04</v>
      </c>
      <c r="O5" s="201">
        <f>IF(OR(工资性费用预算!V7="",工资性费用预算!V7=0),"",ROUND($E5*$F5,2))</f>
        <v>2896.04</v>
      </c>
      <c r="P5" s="201">
        <f>IF(OR(工资性费用预算!W7="",工资性费用预算!W7=0),"",ROUND($E5*$F5,2))</f>
        <v>2896.04</v>
      </c>
      <c r="Q5" s="201">
        <f>IF(OR(工资性费用预算!X7="",工资性费用预算!X7=0),"",ROUND($E5*$F5,2))</f>
        <v>2896.04</v>
      </c>
      <c r="R5" s="201">
        <f>IF(OR(工资性费用预算!Y7="",工资性费用预算!Y7=0),"",ROUND($E5*$F5,2))</f>
        <v>2896.04</v>
      </c>
      <c r="S5" s="203">
        <f t="shared" ref="S5:S12" si="0">SUM(G5:R5)</f>
        <v>34752.480000000003</v>
      </c>
      <c r="T5" s="204">
        <f>IF($B5="","",VLOOKUP($B5,工资性费用预算!$B$7:$AF$206,30,0))</f>
        <v>20000</v>
      </c>
      <c r="U5" s="205">
        <f>IF($B5="","",VLOOKUP($B5,工资性费用预算!$B$7:$AF$206,31,0))</f>
        <v>0.05</v>
      </c>
      <c r="V5" s="201">
        <f>IF(OR(工资性费用预算!N7="",工资性费用预算!N7=0),"",$T5*$U5)</f>
        <v>1000</v>
      </c>
      <c r="W5" s="201">
        <f>IF(OR(工资性费用预算!O7="",工资性费用预算!O7=0),"",$T5*$U5)</f>
        <v>1000</v>
      </c>
      <c r="X5" s="201">
        <f>IF(OR(工资性费用预算!P7="",工资性费用预算!P7=0),"",$T5*$U5)</f>
        <v>1000</v>
      </c>
      <c r="Y5" s="201">
        <f>IF(OR(工资性费用预算!Q7="",工资性费用预算!Q7=0),"",$T5*$U5)</f>
        <v>1000</v>
      </c>
      <c r="Z5" s="201">
        <f>IF(OR(工资性费用预算!R7="",工资性费用预算!R7=0),"",$T5*$U5)</f>
        <v>1000</v>
      </c>
      <c r="AA5" s="201">
        <f>IF(OR(工资性费用预算!S7="",工资性费用预算!S7=0),"",$T5*$U5)</f>
        <v>1000</v>
      </c>
      <c r="AB5" s="201">
        <f>IF(OR(工资性费用预算!T7="",工资性费用预算!T7=0),"",$T5*$U5)</f>
        <v>1000</v>
      </c>
      <c r="AC5" s="201">
        <f>IF(OR(工资性费用预算!U7="",工资性费用预算!U7=0),"",$T5*$U5)</f>
        <v>1000</v>
      </c>
      <c r="AD5" s="201">
        <f>IF(OR(工资性费用预算!V7="",工资性费用预算!V7=0),"",$T5*$U5)</f>
        <v>1000</v>
      </c>
      <c r="AE5" s="201">
        <f>IF(OR(工资性费用预算!W7="",工资性费用预算!W7=0),"",$T5*$U5)</f>
        <v>1000</v>
      </c>
      <c r="AF5" s="201">
        <f>IF(OR(工资性费用预算!X7="",工资性费用预算!X7=0),"",$T5*$U5)</f>
        <v>1000</v>
      </c>
      <c r="AG5" s="201">
        <f>IF(OR(工资性费用预算!Y7="",工资性费用预算!Y7=0),"",$T5*$U5)</f>
        <v>1000</v>
      </c>
      <c r="AH5" s="203">
        <f t="shared" ref="AH5:AH12" si="1">SUM(V5:AG5)</f>
        <v>12000</v>
      </c>
      <c r="AI5" s="215">
        <f>IF($B5="","",VLOOKUP($B5,工资性费用预算!$B$7:$AJ$206,33,0))</f>
        <v>0</v>
      </c>
      <c r="AJ5" s="216">
        <f>IF($B5="","",VLOOKUP($B5,工资性费用预算!$B$7:$AJ$206,35,0))</f>
        <v>20000</v>
      </c>
      <c r="AK5" s="215">
        <f>IF($B5="","",VLOOKUP($B5,工资性费用预算!$B$7:$AL$206,37,0))</f>
        <v>800</v>
      </c>
      <c r="AL5" s="270">
        <f>IF(OR(工资性费用预算!N7="",工资性费用预算!N7=0),"",$AK5)</f>
        <v>800</v>
      </c>
      <c r="AM5" s="201">
        <f>IF(OR(工资性费用预算!O7="",工资性费用预算!O7=0),"",$AK5)</f>
        <v>800</v>
      </c>
      <c r="AN5" s="201">
        <f>IF(OR(工资性费用预算!P7="",工资性费用预算!P7=0),"",$AK5)</f>
        <v>800</v>
      </c>
      <c r="AO5" s="201">
        <f>IF(OR(工资性费用预算!Q7="",工资性费用预算!Q7=0),"",$AK5)</f>
        <v>800</v>
      </c>
      <c r="AP5" s="201">
        <f>IF(OR(工资性费用预算!R7="",工资性费用预算!R7=0),"",$AK5)</f>
        <v>800</v>
      </c>
      <c r="AQ5" s="201">
        <f>IF(OR(工资性费用预算!S7="",工资性费用预算!S7=0),"",$AK5)</f>
        <v>800</v>
      </c>
      <c r="AR5" s="201">
        <f>IF(OR(工资性费用预算!T7="",工资性费用预算!T7=0),"",$AK5)</f>
        <v>800</v>
      </c>
      <c r="AS5" s="201">
        <f>IF(OR(工资性费用预算!U7="",工资性费用预算!U7=0),"",$AK5)</f>
        <v>800</v>
      </c>
      <c r="AT5" s="201">
        <f>IF(OR(工资性费用预算!V7="",工资性费用预算!V7=0),"",$AK5)</f>
        <v>800</v>
      </c>
      <c r="AU5" s="201">
        <f>IF(OR(工资性费用预算!W7="",工资性费用预算!W7=0),"",$AK5)</f>
        <v>800</v>
      </c>
      <c r="AV5" s="201">
        <f>IF(OR(工资性费用预算!X7="",工资性费用预算!X7=0),"",$AK5)</f>
        <v>800</v>
      </c>
      <c r="AW5" s="201">
        <f>IF(OR(工资性费用预算!Y7="",工资性费用预算!Y7=0),"",$AK5)</f>
        <v>800</v>
      </c>
      <c r="AX5" s="219">
        <f t="shared" ref="AX5:AX12" si="2">SUM(AL5:AW5)</f>
        <v>9600</v>
      </c>
      <c r="AY5" s="215">
        <f>IF($B5="","",VLOOKUP($B5,工资性费用预算!$B$7:$AN$206,39,0))</f>
        <v>200</v>
      </c>
      <c r="AZ5" s="204"/>
      <c r="BA5" s="204"/>
      <c r="BB5" s="204"/>
      <c r="BC5" s="204"/>
      <c r="BD5" s="201"/>
      <c r="BE5" s="201">
        <f>IF(OR(工资性费用预算!S7="",工资性费用预算!S7=0),"",$AY5)</f>
        <v>200</v>
      </c>
      <c r="BF5" s="201">
        <f>IF(OR(工资性费用预算!T7="",工资性费用预算!T7=0),"",$AY5)</f>
        <v>200</v>
      </c>
      <c r="BG5" s="201">
        <f>IF(OR(工资性费用预算!U7="",工资性费用预算!U7=0),"",$AY5)</f>
        <v>200</v>
      </c>
      <c r="BH5" s="201">
        <f>IF(OR(工资性费用预算!V7="",工资性费用预算!V7=0),"",$AY5)</f>
        <v>200</v>
      </c>
      <c r="BI5" s="201">
        <f>IF(OR(工资性费用预算!W7="",工资性费用预算!W7=0),"",$AY5)</f>
        <v>200</v>
      </c>
      <c r="BJ5" s="219"/>
      <c r="BK5" s="219"/>
      <c r="BL5" s="219">
        <f t="shared" ref="BL5:BL12" si="3">SUM(AZ5:BK5)</f>
        <v>1000</v>
      </c>
      <c r="BM5" s="215">
        <f>IF($B5="","",VLOOKUP($B5,工资性费用预算!$B$7:$AP$206,41,0))</f>
        <v>1500</v>
      </c>
      <c r="BN5" s="201">
        <f>IF(OR(工资性费用预算!N7="",工资性费用预算!N7=0),"",$BM5)</f>
        <v>1500</v>
      </c>
      <c r="BO5" s="201">
        <f>IF(OR(工资性费用预算!O7="",工资性费用预算!O7=0),"",$BM5)</f>
        <v>1500</v>
      </c>
      <c r="BP5" s="201">
        <f>IF(OR(工资性费用预算!P7="",工资性费用预算!P7=0),"",$BM5)</f>
        <v>1500</v>
      </c>
      <c r="BQ5" s="201"/>
      <c r="BR5" s="201">
        <f>IF(OR(工资性费用预算!Q7="",工资性费用预算!Q7=0),"",$BM5)</f>
        <v>1500</v>
      </c>
      <c r="BS5" s="201">
        <f>IF(OR(工资性费用预算!R7="",工资性费用预算!R7=0),"",$BM5)</f>
        <v>1500</v>
      </c>
      <c r="BT5" s="201">
        <f>IF(OR(工资性费用预算!S7="",工资性费用预算!S7=0),"",$BM5)</f>
        <v>1500</v>
      </c>
      <c r="BU5" s="201"/>
      <c r="BV5" s="201">
        <f>IF(OR(工资性费用预算!T7="",工资性费用预算!T7=0),"",$BM5)</f>
        <v>1500</v>
      </c>
      <c r="BW5" s="201">
        <f>IF(OR(工资性费用预算!U7="",工资性费用预算!U7=0),"",$BM5)</f>
        <v>1500</v>
      </c>
      <c r="BX5" s="201">
        <f>IF(OR(工资性费用预算!V7="",工资性费用预算!V7=0),"",$BM5)</f>
        <v>1500</v>
      </c>
      <c r="BY5" s="201"/>
      <c r="BZ5" s="201">
        <f>IF(OR(工资性费用预算!W7="",工资性费用预算!W7=0),"",$BM5)</f>
        <v>1500</v>
      </c>
      <c r="CA5" s="201">
        <f>IF(OR(工资性费用预算!X7="",工资性费用预算!X7=0),"",$BM5)</f>
        <v>1500</v>
      </c>
      <c r="CB5" s="201">
        <f>IF(OR(工资性费用预算!Y7="",工资性费用预算!Y7=0),"",$BM5)</f>
        <v>1500</v>
      </c>
      <c r="CC5" s="203">
        <f>SUM(BN5:CB5)</f>
        <v>18000</v>
      </c>
      <c r="CD5" s="215">
        <f>IF($B5="","",VLOOKUP($B5,工资性费用预算!$B$7:$AT$206,45,0))</f>
        <v>2500</v>
      </c>
      <c r="CE5" s="201">
        <f>IF(OR(工资性费用预算!N7="",工资性费用预算!N7=0),"",$CD5)</f>
        <v>2500</v>
      </c>
      <c r="CF5" s="201">
        <f>IF(OR(工资性费用预算!O7="",工资性费用预算!O7=0),"",$CD5)</f>
        <v>2500</v>
      </c>
      <c r="CG5" s="201">
        <f>IF(OR(工资性费用预算!P7="",工资性费用预算!P7=0),"",$CD5)</f>
        <v>2500</v>
      </c>
      <c r="CH5" s="201">
        <f>IF(OR(工资性费用预算!Q7="",工资性费用预算!Q7=0),"",$CD5)</f>
        <v>2500</v>
      </c>
      <c r="CI5" s="201">
        <f>IF(OR(工资性费用预算!R7="",工资性费用预算!R7=0),"",$CD5)</f>
        <v>2500</v>
      </c>
      <c r="CJ5" s="201">
        <f>IF(OR(工资性费用预算!S7="",工资性费用预算!S7=0),"",$CD5)</f>
        <v>2500</v>
      </c>
      <c r="CK5" s="201">
        <f>IF(OR(工资性费用预算!T7="",工资性费用预算!T7=0),"",$CD5)</f>
        <v>2500</v>
      </c>
      <c r="CL5" s="201">
        <f>IF(OR(工资性费用预算!U7="",工资性费用预算!U7=0),"",$CD5)</f>
        <v>2500</v>
      </c>
      <c r="CM5" s="201">
        <f>IF(OR(工资性费用预算!V7="",工资性费用预算!V7=0),"",$CD5)</f>
        <v>2500</v>
      </c>
      <c r="CN5" s="201">
        <f>IF(OR(工资性费用预算!W7="",工资性费用预算!W7=0),"",$CD5)</f>
        <v>2500</v>
      </c>
      <c r="CO5" s="201">
        <f>IF(OR(工资性费用预算!X7="",工资性费用预算!X7=0),"",$CD5)</f>
        <v>2500</v>
      </c>
      <c r="CP5" s="201">
        <f>IF(OR(工资性费用预算!Y7="",工资性费用预算!Y7=0),"",$CD5)</f>
        <v>2500</v>
      </c>
      <c r="CQ5" s="203">
        <f t="shared" ref="CQ5:CQ12" si="4">SUM(CE5:CP5)</f>
        <v>30000</v>
      </c>
      <c r="CR5" s="215">
        <f>IF($B5="","",VLOOKUP($B5,工资性费用预算!$B$7:$AV$206,47,0))</f>
        <v>300</v>
      </c>
      <c r="CS5" s="201">
        <f>IF(OR(工资性费用预算!N7="",工资性费用预算!N7=0),"",$CR5)</f>
        <v>300</v>
      </c>
      <c r="CT5" s="201">
        <f>IF(OR(工资性费用预算!O7="",工资性费用预算!O7=0),"",$CR5)</f>
        <v>300</v>
      </c>
      <c r="CU5" s="201">
        <f>IF(OR(工资性费用预算!P7="",工资性费用预算!P7=0),"",$CR5)</f>
        <v>300</v>
      </c>
      <c r="CV5" s="201">
        <f>IF(OR(工资性费用预算!Q7="",工资性费用预算!Q7=0),"",$CR5)</f>
        <v>300</v>
      </c>
      <c r="CW5" s="201">
        <f>IF(OR(工资性费用预算!R7="",工资性费用预算!R7=0),"",$CR5)</f>
        <v>300</v>
      </c>
      <c r="CX5" s="201">
        <f>IF(OR(工资性费用预算!S7="",工资性费用预算!S7=0),"",$CR5)</f>
        <v>300</v>
      </c>
      <c r="CY5" s="201">
        <f>IF(OR(工资性费用预算!T7="",工资性费用预算!T7=0),"",$CR5)</f>
        <v>300</v>
      </c>
      <c r="CZ5" s="201">
        <f>IF(OR(工资性费用预算!U7="",工资性费用预算!U7=0),"",$CR5)</f>
        <v>300</v>
      </c>
      <c r="DA5" s="201">
        <f>IF(OR(工资性费用预算!V7="",工资性费用预算!V7=0),"",$CR5)</f>
        <v>300</v>
      </c>
      <c r="DB5" s="201">
        <f>IF(OR(工资性费用预算!W7="",工资性费用预算!W7=0),"",$CR5)</f>
        <v>300</v>
      </c>
      <c r="DC5" s="201">
        <f>IF(OR(工资性费用预算!X7="",工资性费用预算!X7=0),"",$CR5)</f>
        <v>300</v>
      </c>
      <c r="DD5" s="201">
        <f>IF(OR(工资性费用预算!Y7="",工资性费用预算!Y7=0),"",$CR5)</f>
        <v>300</v>
      </c>
      <c r="DE5" s="203">
        <f t="shared" ref="DE5:DE12" si="5">SUM(CS5:DD5)</f>
        <v>3600</v>
      </c>
      <c r="DF5" s="215">
        <f>IF($B5="","",VLOOKUP($B5,工资性费用预算!$B$7:$AR$206,43,0))</f>
        <v>1500</v>
      </c>
      <c r="DG5" s="215">
        <f>IF($B5="","",VLOOKUP($B5,工资性费用预算!$B$7:$AS$206,44,0))</f>
        <v>8000</v>
      </c>
      <c r="DH5" s="215">
        <f>IF($B5="","",VLOOKUP($B5,工资性费用预算!$B$7:$AX$206,49,0))</f>
        <v>3000</v>
      </c>
      <c r="DI5" s="215">
        <f>IF($B5="","",VLOOKUP($B5,工资性费用预算!$B$7:$AY$206,50,0))</f>
        <v>0</v>
      </c>
      <c r="DJ5" s="215">
        <f>IF($B5="","",VLOOKUP($B5,工资性费用预算!$B$7:$BB$206,51,0))</f>
        <v>300</v>
      </c>
      <c r="DK5" s="215">
        <f>IF($B5="","",VLOOKUP($B5,工资性费用预算!$B$7:$BB$206,52,0))</f>
        <v>25000</v>
      </c>
      <c r="DL5" s="225">
        <f>IF($B5="","",VLOOKUP($B5,工资性费用预算!$B$7:$BB$206,53,0))</f>
        <v>2000</v>
      </c>
      <c r="DM5" s="223">
        <f>SUM(G5,V5,AL5,AZ5,BN5,CE5,CS5)</f>
        <v>8996.0400000000009</v>
      </c>
      <c r="DN5" s="223">
        <f t="shared" ref="DN5:DX5" si="6">SUM(H5,W5,AM5,BA5,BO5,CF5,CT5)</f>
        <v>8996.0400000000009</v>
      </c>
      <c r="DO5" s="223">
        <f t="shared" si="6"/>
        <v>8996.0400000000009</v>
      </c>
      <c r="DP5" s="223">
        <f t="shared" si="6"/>
        <v>7496.04</v>
      </c>
      <c r="DQ5" s="223">
        <f t="shared" si="6"/>
        <v>8996.0400000000009</v>
      </c>
      <c r="DR5" s="223">
        <f t="shared" si="6"/>
        <v>9196.0400000000009</v>
      </c>
      <c r="DS5" s="223">
        <f t="shared" si="6"/>
        <v>9196.0400000000009</v>
      </c>
      <c r="DT5" s="223">
        <f t="shared" si="6"/>
        <v>7696.04</v>
      </c>
      <c r="DU5" s="223">
        <f t="shared" si="6"/>
        <v>9196.0400000000009</v>
      </c>
      <c r="DV5" s="223">
        <f t="shared" si="6"/>
        <v>9196.0400000000009</v>
      </c>
      <c r="DW5" s="223">
        <f t="shared" si="6"/>
        <v>8996.0400000000009</v>
      </c>
      <c r="DX5" s="223">
        <f t="shared" si="6"/>
        <v>7496.04</v>
      </c>
      <c r="DY5" s="226">
        <f>SUM(DM5:DX5)</f>
        <v>104452.48000000003</v>
      </c>
      <c r="DZ5" s="201">
        <f>SUM(AI5,AJ5,DF5:DL5)</f>
        <v>59800</v>
      </c>
      <c r="EA5" s="203">
        <f>SUM(DY5:DZ5)</f>
        <v>164252.48000000004</v>
      </c>
    </row>
    <row r="6" spans="1:131" ht="10.5" customHeight="1">
      <c r="A6" s="200" t="str">
        <f t="shared" ref="A6:A12" si="7">IF(B6="","",ROW()-4)</f>
        <v/>
      </c>
      <c r="B6" s="191" t="str">
        <f>IF(工资性费用预算!A8="","",工资性费用预算!B8)</f>
        <v/>
      </c>
      <c r="C6" s="195" t="str">
        <f>IF(B6="","",VLOOKUP(B6,工资性费用预算!$B$7:$C$206,2,0))</f>
        <v/>
      </c>
      <c r="D6" s="276" t="str">
        <f>IF(工资性费用预算!BH8&gt;0,IF(工资性费用预算!BE8&gt;0,工资性费用预算!$BE$6,IF(工资性费用预算!BF8&gt;0,工资性费用预算!$BF$6,工资性费用预算!$BG$6)),"")</f>
        <v/>
      </c>
      <c r="E6" s="194" t="str">
        <f>IF($B6="","",VLOOKUP($B6,工资性费用预算!$B$7:$AC$206,27,0))</f>
        <v/>
      </c>
      <c r="F6" s="519">
        <f>IF($B6="",0,VLOOKUP($B6,社保费!$B$5:$Q$15,16,0))</f>
        <v>0</v>
      </c>
      <c r="G6" s="201" t="str">
        <f>IF(OR(工资性费用预算!N8="",工资性费用预算!N8=0),"",ROUND($E6*$F6,2))</f>
        <v/>
      </c>
      <c r="H6" s="201" t="str">
        <f>IF(OR(工资性费用预算!O8="",工资性费用预算!O8=0),"",ROUND($E6*$F6,2))</f>
        <v/>
      </c>
      <c r="I6" s="201" t="str">
        <f>IF(OR(工资性费用预算!P8="",工资性费用预算!P8=0),"",ROUND($E6*$F6,2))</f>
        <v/>
      </c>
      <c r="J6" s="201" t="str">
        <f>IF(OR(工资性费用预算!Q8="",工资性费用预算!Q8=0),"",ROUND($E6*$F6,2))</f>
        <v/>
      </c>
      <c r="K6" s="201" t="str">
        <f>IF(OR(工资性费用预算!R8="",工资性费用预算!R8=0),"",ROUND($E6*$F6,2))</f>
        <v/>
      </c>
      <c r="L6" s="201" t="str">
        <f>IF(OR(工资性费用预算!S8="",工资性费用预算!S8=0),"",ROUND($E6*$F6,2))</f>
        <v/>
      </c>
      <c r="M6" s="201" t="str">
        <f>IF(OR(工资性费用预算!T8="",工资性费用预算!T8=0),"",ROUND($E6*$F6,2))</f>
        <v/>
      </c>
      <c r="N6" s="201" t="str">
        <f>IF(OR(工资性费用预算!U8="",工资性费用预算!U8=0),"",ROUND($E6*$F6,2))</f>
        <v/>
      </c>
      <c r="O6" s="201" t="str">
        <f>IF(OR(工资性费用预算!V8="",工资性费用预算!V8=0),"",ROUND($E6*$F6,2))</f>
        <v/>
      </c>
      <c r="P6" s="201" t="str">
        <f>IF(OR(工资性费用预算!W8="",工资性费用预算!W8=0),"",ROUND($E6*$F6,2))</f>
        <v/>
      </c>
      <c r="Q6" s="201" t="str">
        <f>IF(OR(工资性费用预算!X8="",工资性费用预算!X8=0),"",ROUND($E6*$F6,2))</f>
        <v/>
      </c>
      <c r="R6" s="201" t="str">
        <f>IF(OR(工资性费用预算!Y8="",工资性费用预算!Y8=0),"",ROUND($E6*$F6,2))</f>
        <v/>
      </c>
      <c r="S6" s="193">
        <f t="shared" si="0"/>
        <v>0</v>
      </c>
      <c r="T6" s="199" t="str">
        <f>IF($B6="","",VLOOKUP($B6,工资性费用预算!$B$7:$AF$206,30,0))</f>
        <v/>
      </c>
      <c r="U6" s="197" t="str">
        <f>IF($B6="","",VLOOKUP($B6,工资性费用预算!$B$7:$AF$206,31,0))</f>
        <v/>
      </c>
      <c r="V6" s="191" t="str">
        <f>IF(OR(工资性费用预算!N8="",工资性费用预算!N8=0),"",$T6*$U6)</f>
        <v/>
      </c>
      <c r="W6" s="191" t="str">
        <f>IF(OR(工资性费用预算!O8="",工资性费用预算!O8=0),"",$T6*$U6)</f>
        <v/>
      </c>
      <c r="X6" s="191" t="str">
        <f>IF(OR(工资性费用预算!P8="",工资性费用预算!P8=0),"",$T6*$U6)</f>
        <v/>
      </c>
      <c r="Y6" s="191" t="str">
        <f>IF(OR(工资性费用预算!Q8="",工资性费用预算!Q8=0),"",$T6*$U6)</f>
        <v/>
      </c>
      <c r="Z6" s="191" t="str">
        <f>IF(OR(工资性费用预算!R8="",工资性费用预算!R8=0),"",$T6*$U6)</f>
        <v/>
      </c>
      <c r="AA6" s="191" t="str">
        <f>IF(OR(工资性费用预算!S8="",工资性费用预算!S8=0),"",$T6*$U6)</f>
        <v/>
      </c>
      <c r="AB6" s="191" t="str">
        <f>IF(OR(工资性费用预算!T8="",工资性费用预算!T8=0),"",$T6*$U6)</f>
        <v/>
      </c>
      <c r="AC6" s="191" t="str">
        <f>IF(OR(工资性费用预算!U8="",工资性费用预算!U8=0),"",$T6*$U6)</f>
        <v/>
      </c>
      <c r="AD6" s="191" t="str">
        <f>IF(OR(工资性费用预算!V8="",工资性费用预算!V8=0),"",$T6*$U6)</f>
        <v/>
      </c>
      <c r="AE6" s="191" t="str">
        <f>IF(OR(工资性费用预算!W8="",工资性费用预算!W8=0),"",$T6*$U6)</f>
        <v/>
      </c>
      <c r="AF6" s="191" t="str">
        <f>IF(OR(工资性费用预算!X8="",工资性费用预算!X8=0),"",$T6*$U6)</f>
        <v/>
      </c>
      <c r="AG6" s="191" t="str">
        <f>IF(OR(工资性费用预算!Y8="",工资性费用预算!Y8=0),"",$T6*$U6)</f>
        <v/>
      </c>
      <c r="AH6" s="193">
        <f t="shared" si="1"/>
        <v>0</v>
      </c>
      <c r="AI6" s="217" t="str">
        <f>IF($B6="","",VLOOKUP($B6,工资性费用预算!$B$7:$AJ$206,33,0))</f>
        <v/>
      </c>
      <c r="AJ6" s="218" t="str">
        <f>IF($B6="","",VLOOKUP($B6,工资性费用预算!$B$7:$AJ$206,35,0))</f>
        <v/>
      </c>
      <c r="AK6" s="215" t="str">
        <f>IF($B6="","",VLOOKUP($B6,工资性费用预算!$B$7:$AL$206,37,0))</f>
        <v/>
      </c>
      <c r="AL6" s="270" t="str">
        <f>IF(OR(工资性费用预算!N8="",工资性费用预算!N8=0),"",$AK6)</f>
        <v/>
      </c>
      <c r="AM6" s="201" t="str">
        <f>IF(OR(工资性费用预算!O8="",工资性费用预算!O8=0),"",$AK6)</f>
        <v/>
      </c>
      <c r="AN6" s="201" t="str">
        <f>IF(OR(工资性费用预算!P8="",工资性费用预算!P8=0),"",$AK6)</f>
        <v/>
      </c>
      <c r="AO6" s="201" t="str">
        <f>IF(OR(工资性费用预算!Q8="",工资性费用预算!Q8=0),"",$AK6)</f>
        <v/>
      </c>
      <c r="AP6" s="201" t="str">
        <f>IF(OR(工资性费用预算!R8="",工资性费用预算!R8=0),"",$AK6)</f>
        <v/>
      </c>
      <c r="AQ6" s="201" t="str">
        <f>IF(OR(工资性费用预算!S8="",工资性费用预算!S8=0),"",$AK6)</f>
        <v/>
      </c>
      <c r="AR6" s="201" t="str">
        <f>IF(OR(工资性费用预算!T8="",工资性费用预算!T8=0),"",$AK6)</f>
        <v/>
      </c>
      <c r="AS6" s="201" t="str">
        <f>IF(OR(工资性费用预算!U8="",工资性费用预算!U8=0),"",$AK6)</f>
        <v/>
      </c>
      <c r="AT6" s="201" t="str">
        <f>IF(OR(工资性费用预算!V8="",工资性费用预算!V8=0),"",$AK6)</f>
        <v/>
      </c>
      <c r="AU6" s="201" t="str">
        <f>IF(OR(工资性费用预算!W8="",工资性费用预算!W8=0),"",$AK6)</f>
        <v/>
      </c>
      <c r="AV6" s="201" t="str">
        <f>IF(OR(工资性费用预算!X8="",工资性费用预算!X8=0),"",$AK6)</f>
        <v/>
      </c>
      <c r="AW6" s="201" t="str">
        <f>IF(OR(工资性费用预算!Y8="",工资性费用预算!Y8=0),"",$AK6)</f>
        <v/>
      </c>
      <c r="AX6" s="220">
        <f t="shared" si="2"/>
        <v>0</v>
      </c>
      <c r="AY6" s="215" t="str">
        <f>IF($B6="","",VLOOKUP($B6,工资性费用预算!$B$7:$AN$206,39,0))</f>
        <v/>
      </c>
      <c r="AZ6" s="204"/>
      <c r="BA6" s="204"/>
      <c r="BB6" s="204"/>
      <c r="BC6" s="204"/>
      <c r="BD6" s="201"/>
      <c r="BE6" s="201" t="str">
        <f>IF(OR(工资性费用预算!S8="",工资性费用预算!S8=0),"",$AY6)</f>
        <v/>
      </c>
      <c r="BF6" s="201" t="str">
        <f>IF(OR(工资性费用预算!T8="",工资性费用预算!T8=0),"",$AY6)</f>
        <v/>
      </c>
      <c r="BG6" s="201" t="str">
        <f>IF(OR(工资性费用预算!U8="",工资性费用预算!U8=0),"",$AY6)</f>
        <v/>
      </c>
      <c r="BH6" s="201" t="str">
        <f>IF(OR(工资性费用预算!V8="",工资性费用预算!V8=0),"",$AY6)</f>
        <v/>
      </c>
      <c r="BI6" s="201" t="str">
        <f>IF(OR(工资性费用预算!W8="",工资性费用预算!W8=0),"",$AY6)</f>
        <v/>
      </c>
      <c r="BJ6" s="219"/>
      <c r="BK6" s="219"/>
      <c r="BL6" s="219">
        <f t="shared" si="3"/>
        <v>0</v>
      </c>
      <c r="BM6" s="215" t="str">
        <f>IF($B6="","",VLOOKUP($B6,工资性费用预算!$B$7:$AP$206,41,0))</f>
        <v/>
      </c>
      <c r="BN6" s="201" t="str">
        <f>IF(OR(工资性费用预算!N8="",工资性费用预算!N8=0),"",$BM6)</f>
        <v/>
      </c>
      <c r="BO6" s="201" t="str">
        <f>IF(OR(工资性费用预算!O8="",工资性费用预算!O8=0),"",$BM6)</f>
        <v/>
      </c>
      <c r="BP6" s="201" t="str">
        <f>IF(OR(工资性费用预算!P8="",工资性费用预算!P8=0),"",$BM6)</f>
        <v/>
      </c>
      <c r="BQ6" s="201"/>
      <c r="BR6" s="201" t="str">
        <f>IF(OR(工资性费用预算!Q8="",工资性费用预算!Q8=0),"",$BM6)</f>
        <v/>
      </c>
      <c r="BS6" s="201" t="str">
        <f>IF(OR(工资性费用预算!R8="",工资性费用预算!R8=0),"",$BM6)</f>
        <v/>
      </c>
      <c r="BT6" s="201" t="str">
        <f>IF(OR(工资性费用预算!S8="",工资性费用预算!S8=0),"",$BM6)</f>
        <v/>
      </c>
      <c r="BU6" s="201"/>
      <c r="BV6" s="201" t="str">
        <f>IF(OR(工资性费用预算!T8="",工资性费用预算!T8=0),"",$BM6)</f>
        <v/>
      </c>
      <c r="BW6" s="201" t="str">
        <f>IF(OR(工资性费用预算!U8="",工资性费用预算!U8=0),"",$BM6)</f>
        <v/>
      </c>
      <c r="BX6" s="201" t="str">
        <f>IF(OR(工资性费用预算!V8="",工资性费用预算!V8=0),"",$BM6)</f>
        <v/>
      </c>
      <c r="BY6" s="201"/>
      <c r="BZ6" s="201" t="str">
        <f>IF(OR(工资性费用预算!W8="",工资性费用预算!W8=0),"",$BM6)</f>
        <v/>
      </c>
      <c r="CA6" s="201" t="str">
        <f>IF(OR(工资性费用预算!X8="",工资性费用预算!X8=0),"",$BM6)</f>
        <v/>
      </c>
      <c r="CB6" s="201" t="str">
        <f>IF(OR(工资性费用预算!Y8="",工资性费用预算!Y8=0),"",$BM6)</f>
        <v/>
      </c>
      <c r="CC6" s="193">
        <f t="shared" ref="CC6:CC12" si="8">SUM(BN6:CB6)</f>
        <v>0</v>
      </c>
      <c r="CD6" s="215" t="str">
        <f>IF($B6="","",VLOOKUP($B6,工资性费用预算!$B$7:$AT$206,45,0))</f>
        <v/>
      </c>
      <c r="CE6" s="201" t="str">
        <f>IF(OR(工资性费用预算!N8="",工资性费用预算!N8=0),"",$CD6)</f>
        <v/>
      </c>
      <c r="CF6" s="201" t="str">
        <f>IF(OR(工资性费用预算!O8="",工资性费用预算!O8=0),"",$CD6)</f>
        <v/>
      </c>
      <c r="CG6" s="201" t="str">
        <f>IF(OR(工资性费用预算!P8="",工资性费用预算!P8=0),"",$CD6)</f>
        <v/>
      </c>
      <c r="CH6" s="201" t="str">
        <f>IF(OR(工资性费用预算!Q8="",工资性费用预算!Q8=0),"",$CD6)</f>
        <v/>
      </c>
      <c r="CI6" s="201" t="str">
        <f>IF(OR(工资性费用预算!R8="",工资性费用预算!R8=0),"",$CD6)</f>
        <v/>
      </c>
      <c r="CJ6" s="201" t="str">
        <f>IF(OR(工资性费用预算!S8="",工资性费用预算!S8=0),"",$CD6)</f>
        <v/>
      </c>
      <c r="CK6" s="201" t="str">
        <f>IF(OR(工资性费用预算!T8="",工资性费用预算!T8=0),"",$CD6)</f>
        <v/>
      </c>
      <c r="CL6" s="201" t="str">
        <f>IF(OR(工资性费用预算!U8="",工资性费用预算!U8=0),"",$CD6)</f>
        <v/>
      </c>
      <c r="CM6" s="201" t="str">
        <f>IF(OR(工资性费用预算!V8="",工资性费用预算!V8=0),"",$CD6)</f>
        <v/>
      </c>
      <c r="CN6" s="201" t="str">
        <f>IF(OR(工资性费用预算!W8="",工资性费用预算!W8=0),"",$CD6)</f>
        <v/>
      </c>
      <c r="CO6" s="201" t="str">
        <f>IF(OR(工资性费用预算!X8="",工资性费用预算!X8=0),"",$CD6)</f>
        <v/>
      </c>
      <c r="CP6" s="201" t="str">
        <f>IF(OR(工资性费用预算!Y8="",工资性费用预算!Y8=0),"",$CD6)</f>
        <v/>
      </c>
      <c r="CQ6" s="193">
        <f t="shared" si="4"/>
        <v>0</v>
      </c>
      <c r="CR6" s="215" t="str">
        <f>IF($B6="","",VLOOKUP($B6,工资性费用预算!$B$7:$AV$206,47,0))</f>
        <v/>
      </c>
      <c r="CS6" s="201" t="str">
        <f>IF(OR(工资性费用预算!N8="",工资性费用预算!N8=0),"",$CR6)</f>
        <v/>
      </c>
      <c r="CT6" s="201" t="str">
        <f>IF(OR(工资性费用预算!O8="",工资性费用预算!O8=0),"",$CR6)</f>
        <v/>
      </c>
      <c r="CU6" s="201" t="str">
        <f>IF(OR(工资性费用预算!P8="",工资性费用预算!P8=0),"",$CR6)</f>
        <v/>
      </c>
      <c r="CV6" s="201" t="str">
        <f>IF(OR(工资性费用预算!Q8="",工资性费用预算!Q8=0),"",$CR6)</f>
        <v/>
      </c>
      <c r="CW6" s="201" t="str">
        <f>IF(OR(工资性费用预算!R8="",工资性费用预算!R8=0),"",$CR6)</f>
        <v/>
      </c>
      <c r="CX6" s="201" t="str">
        <f>IF(OR(工资性费用预算!S8="",工资性费用预算!S8=0),"",$CR6)</f>
        <v/>
      </c>
      <c r="CY6" s="201" t="str">
        <f>IF(OR(工资性费用预算!T8="",工资性费用预算!T8=0),"",$CR6)</f>
        <v/>
      </c>
      <c r="CZ6" s="201" t="str">
        <f>IF(OR(工资性费用预算!U8="",工资性费用预算!U8=0),"",$CR6)</f>
        <v/>
      </c>
      <c r="DA6" s="201" t="str">
        <f>IF(OR(工资性费用预算!V8="",工资性费用预算!V8=0),"",$CR6)</f>
        <v/>
      </c>
      <c r="DB6" s="201" t="str">
        <f>IF(OR(工资性费用预算!W8="",工资性费用预算!W8=0),"",$CR6)</f>
        <v/>
      </c>
      <c r="DC6" s="201" t="str">
        <f>IF(OR(工资性费用预算!X8="",工资性费用预算!X8=0),"",$CR6)</f>
        <v/>
      </c>
      <c r="DD6" s="201" t="str">
        <f>IF(OR(工资性费用预算!Y8="",工资性费用预算!Y8=0),"",$CR6)</f>
        <v/>
      </c>
      <c r="DE6" s="193">
        <f t="shared" si="5"/>
        <v>0</v>
      </c>
      <c r="DF6" s="215" t="str">
        <f>IF($B6="","",VLOOKUP($B6,工资性费用预算!$B$7:$AR$206,43,0))</f>
        <v/>
      </c>
      <c r="DG6" s="215" t="str">
        <f>IF($B6="","",VLOOKUP($B6,工资性费用预算!$B$7:$AS$206,44,0))</f>
        <v/>
      </c>
      <c r="DH6" s="215" t="str">
        <f>IF($B6="","",VLOOKUP($B6,工资性费用预算!$B$7:$AX$206,49,0))</f>
        <v/>
      </c>
      <c r="DI6" s="215" t="str">
        <f>IF($B6="","",VLOOKUP($B6,工资性费用预算!$B$7:$AY$206,50,0))</f>
        <v/>
      </c>
      <c r="DJ6" s="215" t="str">
        <f>IF($B6="","",VLOOKUP($B6,工资性费用预算!$B$7:$BB$206,51,0))</f>
        <v/>
      </c>
      <c r="DK6" s="215" t="str">
        <f>IF($B6="","",VLOOKUP($B6,工资性费用预算!$B$7:$BB$206,52,0))</f>
        <v/>
      </c>
      <c r="DL6" s="225" t="str">
        <f>IF($B6="","",VLOOKUP($B6,工资性费用预算!$B$7:$BB$206,53,0))</f>
        <v/>
      </c>
      <c r="DM6" s="223">
        <f t="shared" ref="DM6:DM12" si="9">SUM(G6,V6,AL6,AZ6,BN6,CE6,CS6)</f>
        <v>0</v>
      </c>
      <c r="DN6" s="223">
        <f t="shared" ref="DN6:DN12" si="10">SUM(H6,W6,AM6,BA6,BO6,CF6,CT6)</f>
        <v>0</v>
      </c>
      <c r="DO6" s="223">
        <f t="shared" ref="DO6:DO12" si="11">SUM(I6,X6,AN6,BB6,BP6,CG6,CU6)</f>
        <v>0</v>
      </c>
      <c r="DP6" s="223">
        <f t="shared" ref="DP6:DP12" si="12">SUM(J6,Y6,AO6,BC6,BQ6,CH6,CV6)</f>
        <v>0</v>
      </c>
      <c r="DQ6" s="223">
        <f t="shared" ref="DQ6:DQ12" si="13">SUM(K6,Z6,AP6,BD6,BR6,CI6,CW6)</f>
        <v>0</v>
      </c>
      <c r="DR6" s="223">
        <f t="shared" ref="DR6:DR12" si="14">SUM(L6,AA6,AQ6,BE6,BS6,CJ6,CX6)</f>
        <v>0</v>
      </c>
      <c r="DS6" s="223">
        <f t="shared" ref="DS6:DS12" si="15">SUM(M6,AB6,AR6,BF6,BT6,CK6,CY6)</f>
        <v>0</v>
      </c>
      <c r="DT6" s="223">
        <f t="shared" ref="DT6:DT12" si="16">SUM(N6,AC6,AS6,BG6,BU6,CL6,CZ6)</f>
        <v>0</v>
      </c>
      <c r="DU6" s="223">
        <f t="shared" ref="DU6:DU12" si="17">SUM(O6,AD6,AT6,BH6,BV6,CM6,DA6)</f>
        <v>0</v>
      </c>
      <c r="DV6" s="223">
        <f t="shared" ref="DV6:DV12" si="18">SUM(P6,AE6,AU6,BI6,BW6,CN6,DB6)</f>
        <v>0</v>
      </c>
      <c r="DW6" s="223">
        <f t="shared" ref="DW6:DW12" si="19">SUM(Q6,AF6,AV6,BJ6,BX6,CO6,DC6)</f>
        <v>0</v>
      </c>
      <c r="DX6" s="223">
        <f t="shared" ref="DX6:DX12" si="20">SUM(R6,AG6,AW6,BK6,BY6,CP6,DD6)</f>
        <v>0</v>
      </c>
      <c r="DY6" s="227">
        <f t="shared" ref="DY6:DY12" si="21">SUM(DM6:DX6)</f>
        <v>0</v>
      </c>
      <c r="DZ6" s="191">
        <f t="shared" ref="DZ6:DZ12" si="22">SUM(AI6,AJ6,DF6:DL6)</f>
        <v>0</v>
      </c>
      <c r="EA6" s="193">
        <f t="shared" ref="EA6:EA12" si="23">SUM(DY6:DZ6)</f>
        <v>0</v>
      </c>
    </row>
    <row r="7" spans="1:131">
      <c r="A7" s="200" t="str">
        <f t="shared" si="7"/>
        <v/>
      </c>
      <c r="B7" s="191" t="str">
        <f>IF(工资性费用预算!A9="","",工资性费用预算!B9)</f>
        <v/>
      </c>
      <c r="C7" s="195" t="str">
        <f>IF(B7="","",VLOOKUP(B7,工资性费用预算!$B$7:$C$206,2,0))</f>
        <v/>
      </c>
      <c r="D7" s="276" t="str">
        <f>IF(工资性费用预算!BH9&gt;0,IF(工资性费用预算!BE9&gt;0,工资性费用预算!$BE$6,IF(工资性费用预算!BF9&gt;0,工资性费用预算!$BF$6,工资性费用预算!$BG$6)),"")</f>
        <v/>
      </c>
      <c r="E7" s="194" t="str">
        <f>IF($B7="","",VLOOKUP($B7,工资性费用预算!$B$7:$AC$206,27,0))</f>
        <v/>
      </c>
      <c r="F7" s="519">
        <f>IF($B7="",0,VLOOKUP($B7,社保费!$B$5:$Q$15,16,0))</f>
        <v>0</v>
      </c>
      <c r="G7" s="201" t="str">
        <f>IF(OR(工资性费用预算!N9="",工资性费用预算!N9=0),"",ROUND($E7*$F7,2))</f>
        <v/>
      </c>
      <c r="H7" s="201" t="str">
        <f>IF(OR(工资性费用预算!O9="",工资性费用预算!O9=0),"",ROUND($E7*$F7,2))</f>
        <v/>
      </c>
      <c r="I7" s="201" t="str">
        <f>IF(OR(工资性费用预算!P9="",工资性费用预算!P9=0),"",ROUND($E7*$F7,2))</f>
        <v/>
      </c>
      <c r="J7" s="201" t="str">
        <f>IF(OR(工资性费用预算!Q9="",工资性费用预算!Q9=0),"",ROUND($E7*$F7,2))</f>
        <v/>
      </c>
      <c r="K7" s="201" t="str">
        <f>IF(OR(工资性费用预算!R9="",工资性费用预算!R9=0),"",ROUND($E7*$F7,2))</f>
        <v/>
      </c>
      <c r="L7" s="201" t="str">
        <f>IF(OR(工资性费用预算!S9="",工资性费用预算!S9=0),"",ROUND($E7*$F7,2))</f>
        <v/>
      </c>
      <c r="M7" s="201" t="str">
        <f>IF(OR(工资性费用预算!T9="",工资性费用预算!T9=0),"",ROUND($E7*$F7,2))</f>
        <v/>
      </c>
      <c r="N7" s="201" t="str">
        <f>IF(OR(工资性费用预算!U9="",工资性费用预算!U9=0),"",ROUND($E7*$F7,2))</f>
        <v/>
      </c>
      <c r="O7" s="201" t="str">
        <f>IF(OR(工资性费用预算!V9="",工资性费用预算!V9=0),"",ROUND($E7*$F7,2))</f>
        <v/>
      </c>
      <c r="P7" s="201" t="str">
        <f>IF(OR(工资性费用预算!W9="",工资性费用预算!W9=0),"",ROUND($E7*$F7,2))</f>
        <v/>
      </c>
      <c r="Q7" s="201" t="str">
        <f>IF(OR(工资性费用预算!X9="",工资性费用预算!X9=0),"",ROUND($E7*$F7,2))</f>
        <v/>
      </c>
      <c r="R7" s="201" t="str">
        <f>IF(OR(工资性费用预算!Y9="",工资性费用预算!Y9=0),"",ROUND($E7*$F7,2))</f>
        <v/>
      </c>
      <c r="S7" s="193">
        <f t="shared" si="0"/>
        <v>0</v>
      </c>
      <c r="T7" s="199" t="str">
        <f>IF($B7="","",VLOOKUP($B7,工资性费用预算!$B$7:$AF$206,30,0))</f>
        <v/>
      </c>
      <c r="U7" s="197" t="str">
        <f>IF($B7="","",VLOOKUP($B7,工资性费用预算!$B$7:$AF$206,31,0))</f>
        <v/>
      </c>
      <c r="V7" s="191" t="str">
        <f>IF(OR(工资性费用预算!N9="",工资性费用预算!N9=0),"",$T7*$U7)</f>
        <v/>
      </c>
      <c r="W7" s="191" t="str">
        <f>IF(OR(工资性费用预算!O9="",工资性费用预算!O9=0),"",$T7*$U7)</f>
        <v/>
      </c>
      <c r="X7" s="191" t="str">
        <f>IF(OR(工资性费用预算!P9="",工资性费用预算!P9=0),"",$T7*$U7)</f>
        <v/>
      </c>
      <c r="Y7" s="191" t="str">
        <f>IF(OR(工资性费用预算!Q9="",工资性费用预算!Q9=0),"",$T7*$U7)</f>
        <v/>
      </c>
      <c r="Z7" s="191" t="str">
        <f>IF(OR(工资性费用预算!R9="",工资性费用预算!R9=0),"",$T7*$U7)</f>
        <v/>
      </c>
      <c r="AA7" s="191" t="str">
        <f>IF(OR(工资性费用预算!S9="",工资性费用预算!S9=0),"",$T7*$U7)</f>
        <v/>
      </c>
      <c r="AB7" s="191" t="str">
        <f>IF(OR(工资性费用预算!T9="",工资性费用预算!T9=0),"",$T7*$U7)</f>
        <v/>
      </c>
      <c r="AC7" s="191" t="str">
        <f>IF(OR(工资性费用预算!U9="",工资性费用预算!U9=0),"",$T7*$U7)</f>
        <v/>
      </c>
      <c r="AD7" s="191" t="str">
        <f>IF(OR(工资性费用预算!V9="",工资性费用预算!V9=0),"",$T7*$U7)</f>
        <v/>
      </c>
      <c r="AE7" s="191" t="str">
        <f>IF(OR(工资性费用预算!W9="",工资性费用预算!W9=0),"",$T7*$U7)</f>
        <v/>
      </c>
      <c r="AF7" s="191" t="str">
        <f>IF(OR(工资性费用预算!X9="",工资性费用预算!X9=0),"",$T7*$U7)</f>
        <v/>
      </c>
      <c r="AG7" s="191" t="str">
        <f>IF(OR(工资性费用预算!Y9="",工资性费用预算!Y9=0),"",$T7*$U7)</f>
        <v/>
      </c>
      <c r="AH7" s="193">
        <f t="shared" si="1"/>
        <v>0</v>
      </c>
      <c r="AI7" s="217" t="str">
        <f>IF($B7="","",VLOOKUP($B7,工资性费用预算!$B$7:$AJ$206,33,0))</f>
        <v/>
      </c>
      <c r="AJ7" s="218" t="str">
        <f>IF($B7="","",VLOOKUP($B7,工资性费用预算!$B$7:$AJ$206,35,0))</f>
        <v/>
      </c>
      <c r="AK7" s="215" t="str">
        <f>IF($B7="","",VLOOKUP($B7,工资性费用预算!$B$7:$AL$206,37,0))</f>
        <v/>
      </c>
      <c r="AL7" s="270" t="str">
        <f>IF(OR(工资性费用预算!N9="",工资性费用预算!N9=0),"",$AK7)</f>
        <v/>
      </c>
      <c r="AM7" s="201" t="str">
        <f>IF(OR(工资性费用预算!O9="",工资性费用预算!O9=0),"",$AK7)</f>
        <v/>
      </c>
      <c r="AN7" s="201" t="str">
        <f>IF(OR(工资性费用预算!P9="",工资性费用预算!P9=0),"",$AK7)</f>
        <v/>
      </c>
      <c r="AO7" s="201" t="str">
        <f>IF(OR(工资性费用预算!Q9="",工资性费用预算!Q9=0),"",$AK7)</f>
        <v/>
      </c>
      <c r="AP7" s="201" t="str">
        <f>IF(OR(工资性费用预算!R9="",工资性费用预算!R9=0),"",$AK7)</f>
        <v/>
      </c>
      <c r="AQ7" s="201" t="str">
        <f>IF(OR(工资性费用预算!S9="",工资性费用预算!S9=0),"",$AK7)</f>
        <v/>
      </c>
      <c r="AR7" s="201" t="str">
        <f>IF(OR(工资性费用预算!T9="",工资性费用预算!T9=0),"",$AK7)</f>
        <v/>
      </c>
      <c r="AS7" s="201" t="str">
        <f>IF(OR(工资性费用预算!U9="",工资性费用预算!U9=0),"",$AK7)</f>
        <v/>
      </c>
      <c r="AT7" s="201" t="str">
        <f>IF(OR(工资性费用预算!V9="",工资性费用预算!V9=0),"",$AK7)</f>
        <v/>
      </c>
      <c r="AU7" s="201" t="str">
        <f>IF(OR(工资性费用预算!W9="",工资性费用预算!W9=0),"",$AK7)</f>
        <v/>
      </c>
      <c r="AV7" s="201" t="str">
        <f>IF(OR(工资性费用预算!X9="",工资性费用预算!X9=0),"",$AK7)</f>
        <v/>
      </c>
      <c r="AW7" s="201" t="str">
        <f>IF(OR(工资性费用预算!Y9="",工资性费用预算!Y9=0),"",$AK7)</f>
        <v/>
      </c>
      <c r="AX7" s="220">
        <f t="shared" si="2"/>
        <v>0</v>
      </c>
      <c r="AY7" s="215" t="str">
        <f>IF($B7="","",VLOOKUP($B7,工资性费用预算!$B$7:$AN$206,39,0))</f>
        <v/>
      </c>
      <c r="AZ7" s="204"/>
      <c r="BA7" s="204"/>
      <c r="BB7" s="204"/>
      <c r="BC7" s="204"/>
      <c r="BD7" s="201"/>
      <c r="BE7" s="201" t="str">
        <f>IF(OR(工资性费用预算!S9="",工资性费用预算!S9=0),"",$AY7)</f>
        <v/>
      </c>
      <c r="BF7" s="201" t="str">
        <f>IF(OR(工资性费用预算!T9="",工资性费用预算!T9=0),"",$AY7)</f>
        <v/>
      </c>
      <c r="BG7" s="201" t="str">
        <f>IF(OR(工资性费用预算!U9="",工资性费用预算!U9=0),"",$AY7)</f>
        <v/>
      </c>
      <c r="BH7" s="201" t="str">
        <f>IF(OR(工资性费用预算!V9="",工资性费用预算!V9=0),"",$AY7)</f>
        <v/>
      </c>
      <c r="BI7" s="201" t="str">
        <f>IF(OR(工资性费用预算!W9="",工资性费用预算!W9=0),"",$AY7)</f>
        <v/>
      </c>
      <c r="BJ7" s="219"/>
      <c r="BK7" s="219"/>
      <c r="BL7" s="219">
        <f t="shared" si="3"/>
        <v>0</v>
      </c>
      <c r="BM7" s="215" t="str">
        <f>IF($B7="","",VLOOKUP($B7,工资性费用预算!$B$7:$AP$206,41,0))</f>
        <v/>
      </c>
      <c r="BN7" s="201" t="str">
        <f>IF(OR(工资性费用预算!N9="",工资性费用预算!N9=0),"",$BM7)</f>
        <v/>
      </c>
      <c r="BO7" s="201" t="str">
        <f>IF(OR(工资性费用预算!O9="",工资性费用预算!O9=0),"",$BM7)</f>
        <v/>
      </c>
      <c r="BP7" s="201" t="str">
        <f>IF(OR(工资性费用预算!P9="",工资性费用预算!P9=0),"",$BM7)</f>
        <v/>
      </c>
      <c r="BQ7" s="201"/>
      <c r="BR7" s="201" t="str">
        <f>IF(OR(工资性费用预算!Q9="",工资性费用预算!Q9=0),"",$BM7)</f>
        <v/>
      </c>
      <c r="BS7" s="201" t="str">
        <f>IF(OR(工资性费用预算!R9="",工资性费用预算!R9=0),"",$BM7)</f>
        <v/>
      </c>
      <c r="BT7" s="201" t="str">
        <f>IF(OR(工资性费用预算!S9="",工资性费用预算!S9=0),"",$BM7)</f>
        <v/>
      </c>
      <c r="BU7" s="201"/>
      <c r="BV7" s="201" t="str">
        <f>IF(OR(工资性费用预算!T9="",工资性费用预算!T9=0),"",$BM7)</f>
        <v/>
      </c>
      <c r="BW7" s="201" t="str">
        <f>IF(OR(工资性费用预算!U9="",工资性费用预算!U9=0),"",$BM7)</f>
        <v/>
      </c>
      <c r="BX7" s="201" t="str">
        <f>IF(OR(工资性费用预算!V9="",工资性费用预算!V9=0),"",$BM7)</f>
        <v/>
      </c>
      <c r="BY7" s="201"/>
      <c r="BZ7" s="201" t="str">
        <f>IF(OR(工资性费用预算!W9="",工资性费用预算!W9=0),"",$BM7)</f>
        <v/>
      </c>
      <c r="CA7" s="201" t="str">
        <f>IF(OR(工资性费用预算!X9="",工资性费用预算!X9=0),"",$BM7)</f>
        <v/>
      </c>
      <c r="CB7" s="201" t="str">
        <f>IF(OR(工资性费用预算!Y9="",工资性费用预算!Y9=0),"",$BM7)</f>
        <v/>
      </c>
      <c r="CC7" s="193">
        <f t="shared" si="8"/>
        <v>0</v>
      </c>
      <c r="CD7" s="215" t="str">
        <f>IF($B7="","",VLOOKUP($B7,工资性费用预算!$B$7:$AT$206,45,0))</f>
        <v/>
      </c>
      <c r="CE7" s="201" t="str">
        <f>IF(OR(工资性费用预算!N9="",工资性费用预算!N9=0),"",$CD7)</f>
        <v/>
      </c>
      <c r="CF7" s="201" t="str">
        <f>IF(OR(工资性费用预算!O9="",工资性费用预算!O9=0),"",$CD7)</f>
        <v/>
      </c>
      <c r="CG7" s="201" t="str">
        <f>IF(OR(工资性费用预算!P9="",工资性费用预算!P9=0),"",$CD7)</f>
        <v/>
      </c>
      <c r="CH7" s="201" t="str">
        <f>IF(OR(工资性费用预算!Q9="",工资性费用预算!Q9=0),"",$CD7)</f>
        <v/>
      </c>
      <c r="CI7" s="201" t="str">
        <f>IF(OR(工资性费用预算!R9="",工资性费用预算!R9=0),"",$CD7)</f>
        <v/>
      </c>
      <c r="CJ7" s="201" t="str">
        <f>IF(OR(工资性费用预算!S9="",工资性费用预算!S9=0),"",$CD7)</f>
        <v/>
      </c>
      <c r="CK7" s="201" t="str">
        <f>IF(OR(工资性费用预算!T9="",工资性费用预算!T9=0),"",$CD7)</f>
        <v/>
      </c>
      <c r="CL7" s="201" t="str">
        <f>IF(OR(工资性费用预算!U9="",工资性费用预算!U9=0),"",$CD7)</f>
        <v/>
      </c>
      <c r="CM7" s="201" t="str">
        <f>IF(OR(工资性费用预算!V9="",工资性费用预算!V9=0),"",$CD7)</f>
        <v/>
      </c>
      <c r="CN7" s="201" t="str">
        <f>IF(OR(工资性费用预算!W9="",工资性费用预算!W9=0),"",$CD7)</f>
        <v/>
      </c>
      <c r="CO7" s="201" t="str">
        <f>IF(OR(工资性费用预算!X9="",工资性费用预算!X9=0),"",$CD7)</f>
        <v/>
      </c>
      <c r="CP7" s="201" t="str">
        <f>IF(OR(工资性费用预算!Y9="",工资性费用预算!Y9=0),"",$CD7)</f>
        <v/>
      </c>
      <c r="CQ7" s="193">
        <f t="shared" si="4"/>
        <v>0</v>
      </c>
      <c r="CR7" s="215" t="str">
        <f>IF($B7="","",VLOOKUP($B7,工资性费用预算!$B$7:$AV$206,47,0))</f>
        <v/>
      </c>
      <c r="CS7" s="201" t="str">
        <f>IF(OR(工资性费用预算!N9="",工资性费用预算!N9=0),"",$CR7)</f>
        <v/>
      </c>
      <c r="CT7" s="201" t="str">
        <f>IF(OR(工资性费用预算!O9="",工资性费用预算!O9=0),"",$CR7)</f>
        <v/>
      </c>
      <c r="CU7" s="201" t="str">
        <f>IF(OR(工资性费用预算!P9="",工资性费用预算!P9=0),"",$CR7)</f>
        <v/>
      </c>
      <c r="CV7" s="201" t="str">
        <f>IF(OR(工资性费用预算!Q9="",工资性费用预算!Q9=0),"",$CR7)</f>
        <v/>
      </c>
      <c r="CW7" s="201" t="str">
        <f>IF(OR(工资性费用预算!R9="",工资性费用预算!R9=0),"",$CR7)</f>
        <v/>
      </c>
      <c r="CX7" s="201" t="str">
        <f>IF(OR(工资性费用预算!S9="",工资性费用预算!S9=0),"",$CR7)</f>
        <v/>
      </c>
      <c r="CY7" s="201" t="str">
        <f>IF(OR(工资性费用预算!T9="",工资性费用预算!T9=0),"",$CR7)</f>
        <v/>
      </c>
      <c r="CZ7" s="201" t="str">
        <f>IF(OR(工资性费用预算!U9="",工资性费用预算!U9=0),"",$CR7)</f>
        <v/>
      </c>
      <c r="DA7" s="201" t="str">
        <f>IF(OR(工资性费用预算!V9="",工资性费用预算!V9=0),"",$CR7)</f>
        <v/>
      </c>
      <c r="DB7" s="201" t="str">
        <f>IF(OR(工资性费用预算!W9="",工资性费用预算!W9=0),"",$CR7)</f>
        <v/>
      </c>
      <c r="DC7" s="201" t="str">
        <f>IF(OR(工资性费用预算!X9="",工资性费用预算!X9=0),"",$CR7)</f>
        <v/>
      </c>
      <c r="DD7" s="201" t="str">
        <f>IF(OR(工资性费用预算!Y9="",工资性费用预算!Y9=0),"",$CR7)</f>
        <v/>
      </c>
      <c r="DE7" s="193">
        <f t="shared" si="5"/>
        <v>0</v>
      </c>
      <c r="DF7" s="215" t="str">
        <f>IF($B7="","",VLOOKUP($B7,工资性费用预算!$B$7:$AR$206,43,0))</f>
        <v/>
      </c>
      <c r="DG7" s="215" t="str">
        <f>IF($B7="","",VLOOKUP($B7,工资性费用预算!$B$7:$AS$206,44,0))</f>
        <v/>
      </c>
      <c r="DH7" s="215" t="str">
        <f>IF($B7="","",VLOOKUP($B7,工资性费用预算!$B$7:$AX$206,49,0))</f>
        <v/>
      </c>
      <c r="DI7" s="215" t="str">
        <f>IF($B7="","",VLOOKUP($B7,工资性费用预算!$B$7:$AY$206,50,0))</f>
        <v/>
      </c>
      <c r="DJ7" s="215" t="str">
        <f>IF($B7="","",VLOOKUP($B7,工资性费用预算!$B$7:$BB$206,51,0))</f>
        <v/>
      </c>
      <c r="DK7" s="215" t="str">
        <f>IF($B7="","",VLOOKUP($B7,工资性费用预算!$B$7:$BB$206,52,0))</f>
        <v/>
      </c>
      <c r="DL7" s="225" t="str">
        <f>IF($B7="","",VLOOKUP($B7,工资性费用预算!$B$7:$BB$206,53,0))</f>
        <v/>
      </c>
      <c r="DM7" s="223">
        <f t="shared" si="9"/>
        <v>0</v>
      </c>
      <c r="DN7" s="223">
        <f t="shared" si="10"/>
        <v>0</v>
      </c>
      <c r="DO7" s="223">
        <f t="shared" si="11"/>
        <v>0</v>
      </c>
      <c r="DP7" s="223">
        <f t="shared" si="12"/>
        <v>0</v>
      </c>
      <c r="DQ7" s="223">
        <f t="shared" si="13"/>
        <v>0</v>
      </c>
      <c r="DR7" s="223">
        <f t="shared" si="14"/>
        <v>0</v>
      </c>
      <c r="DS7" s="223">
        <f t="shared" si="15"/>
        <v>0</v>
      </c>
      <c r="DT7" s="223">
        <f t="shared" si="16"/>
        <v>0</v>
      </c>
      <c r="DU7" s="223">
        <f t="shared" si="17"/>
        <v>0</v>
      </c>
      <c r="DV7" s="223">
        <f t="shared" si="18"/>
        <v>0</v>
      </c>
      <c r="DW7" s="223">
        <f t="shared" si="19"/>
        <v>0</v>
      </c>
      <c r="DX7" s="223">
        <f t="shared" si="20"/>
        <v>0</v>
      </c>
      <c r="DY7" s="227">
        <f t="shared" si="21"/>
        <v>0</v>
      </c>
      <c r="DZ7" s="191">
        <f t="shared" si="22"/>
        <v>0</v>
      </c>
      <c r="EA7" s="193">
        <f t="shared" si="23"/>
        <v>0</v>
      </c>
    </row>
    <row r="8" spans="1:131">
      <c r="A8" s="200" t="str">
        <f t="shared" si="7"/>
        <v/>
      </c>
      <c r="B8" s="191" t="str">
        <f>IF(工资性费用预算!A10="","",工资性费用预算!B10)</f>
        <v/>
      </c>
      <c r="C8" s="195" t="str">
        <f>IF(B8="","",VLOOKUP(B8,工资性费用预算!$B$7:$C$206,2,0))</f>
        <v/>
      </c>
      <c r="D8" s="276" t="str">
        <f>IF(工资性费用预算!BH10&gt;0,IF(工资性费用预算!BE10&gt;0,工资性费用预算!$BE$6,IF(工资性费用预算!BF10&gt;0,工资性费用预算!$BF$6,工资性费用预算!$BG$6)),"")</f>
        <v/>
      </c>
      <c r="E8" s="194" t="str">
        <f>IF($B8="","",VLOOKUP($B8,工资性费用预算!$B$7:$AC$206,27,0))</f>
        <v/>
      </c>
      <c r="F8" s="519">
        <f>IF($B8="",0,VLOOKUP($B8,社保费!$B$5:$Q$15,16,0))</f>
        <v>0</v>
      </c>
      <c r="G8" s="201" t="str">
        <f>IF(OR(工资性费用预算!N10="",工资性费用预算!N10=0),"",ROUND($E8*$F8,2))</f>
        <v/>
      </c>
      <c r="H8" s="201" t="str">
        <f>IF(OR(工资性费用预算!O10="",工资性费用预算!O10=0),"",ROUND($E8*$F8,2))</f>
        <v/>
      </c>
      <c r="I8" s="201" t="str">
        <f>IF(OR(工资性费用预算!P10="",工资性费用预算!P10=0),"",ROUND($E8*$F8,2))</f>
        <v/>
      </c>
      <c r="J8" s="201" t="str">
        <f>IF(OR(工资性费用预算!Q10="",工资性费用预算!Q10=0),"",ROUND($E8*$F8,2))</f>
        <v/>
      </c>
      <c r="K8" s="201" t="str">
        <f>IF(OR(工资性费用预算!R10="",工资性费用预算!R10=0),"",ROUND($E8*$F8,2))</f>
        <v/>
      </c>
      <c r="L8" s="201" t="str">
        <f>IF(OR(工资性费用预算!S10="",工资性费用预算!S10=0),"",ROUND($E8*$F8,2))</f>
        <v/>
      </c>
      <c r="M8" s="201" t="str">
        <f>IF(OR(工资性费用预算!T10="",工资性费用预算!T10=0),"",ROUND($E8*$F8,2))</f>
        <v/>
      </c>
      <c r="N8" s="201" t="str">
        <f>IF(OR(工资性费用预算!U10="",工资性费用预算!U10=0),"",ROUND($E8*$F8,2))</f>
        <v/>
      </c>
      <c r="O8" s="201" t="str">
        <f>IF(OR(工资性费用预算!V10="",工资性费用预算!V10=0),"",ROUND($E8*$F8,2))</f>
        <v/>
      </c>
      <c r="P8" s="201" t="str">
        <f>IF(OR(工资性费用预算!W10="",工资性费用预算!W10=0),"",ROUND($E8*$F8,2))</f>
        <v/>
      </c>
      <c r="Q8" s="201" t="str">
        <f>IF(OR(工资性费用预算!X10="",工资性费用预算!X10=0),"",ROUND($E8*$F8,2))</f>
        <v/>
      </c>
      <c r="R8" s="201" t="str">
        <f>IF(OR(工资性费用预算!Y10="",工资性费用预算!Y10=0),"",ROUND($E8*$F8,2))</f>
        <v/>
      </c>
      <c r="S8" s="193">
        <f t="shared" si="0"/>
        <v>0</v>
      </c>
      <c r="T8" s="199" t="str">
        <f>IF($B8="","",VLOOKUP($B8,工资性费用预算!$B$7:$AF$206,30,0))</f>
        <v/>
      </c>
      <c r="U8" s="197" t="str">
        <f>IF($B8="","",VLOOKUP($B8,工资性费用预算!$B$7:$AF$206,31,0))</f>
        <v/>
      </c>
      <c r="V8" s="191" t="str">
        <f>IF(OR(工资性费用预算!N10="",工资性费用预算!N10=0),"",$T8*$U8)</f>
        <v/>
      </c>
      <c r="W8" s="191" t="str">
        <f>IF(OR(工资性费用预算!O10="",工资性费用预算!O10=0),"",$T8*$U8)</f>
        <v/>
      </c>
      <c r="X8" s="191" t="str">
        <f>IF(OR(工资性费用预算!P10="",工资性费用预算!P10=0),"",$T8*$U8)</f>
        <v/>
      </c>
      <c r="Y8" s="191" t="str">
        <f>IF(OR(工资性费用预算!Q10="",工资性费用预算!Q10=0),"",$T8*$U8)</f>
        <v/>
      </c>
      <c r="Z8" s="191" t="str">
        <f>IF(OR(工资性费用预算!R10="",工资性费用预算!R10=0),"",$T8*$U8)</f>
        <v/>
      </c>
      <c r="AA8" s="191" t="str">
        <f>IF(OR(工资性费用预算!S10="",工资性费用预算!S10=0),"",$T8*$U8)</f>
        <v/>
      </c>
      <c r="AB8" s="191" t="str">
        <f>IF(OR(工资性费用预算!T10="",工资性费用预算!T10=0),"",$T8*$U8)</f>
        <v/>
      </c>
      <c r="AC8" s="191" t="str">
        <f>IF(OR(工资性费用预算!U10="",工资性费用预算!U10=0),"",$T8*$U8)</f>
        <v/>
      </c>
      <c r="AD8" s="191" t="str">
        <f>IF(OR(工资性费用预算!V10="",工资性费用预算!V10=0),"",$T8*$U8)</f>
        <v/>
      </c>
      <c r="AE8" s="191" t="str">
        <f>IF(OR(工资性费用预算!W10="",工资性费用预算!W10=0),"",$T8*$U8)</f>
        <v/>
      </c>
      <c r="AF8" s="191" t="str">
        <f>IF(OR(工资性费用预算!X10="",工资性费用预算!X10=0),"",$T8*$U8)</f>
        <v/>
      </c>
      <c r="AG8" s="191" t="str">
        <f>IF(OR(工资性费用预算!Y10="",工资性费用预算!Y10=0),"",$T8*$U8)</f>
        <v/>
      </c>
      <c r="AH8" s="193">
        <f t="shared" si="1"/>
        <v>0</v>
      </c>
      <c r="AI8" s="217" t="str">
        <f>IF($B8="","",VLOOKUP($B8,工资性费用预算!$B$7:$AJ$206,33,0))</f>
        <v/>
      </c>
      <c r="AJ8" s="218" t="str">
        <f>IF($B8="","",VLOOKUP($B8,工资性费用预算!$B$7:$AJ$206,35,0))</f>
        <v/>
      </c>
      <c r="AK8" s="215" t="str">
        <f>IF($B8="","",VLOOKUP($B8,工资性费用预算!$B$7:$AL$206,37,0))</f>
        <v/>
      </c>
      <c r="AL8" s="270" t="str">
        <f>IF(OR(工资性费用预算!N10="",工资性费用预算!N10=0),"",$AK8)</f>
        <v/>
      </c>
      <c r="AM8" s="201" t="str">
        <f>IF(OR(工资性费用预算!O10="",工资性费用预算!O10=0),"",$AK8)</f>
        <v/>
      </c>
      <c r="AN8" s="201" t="str">
        <f>IF(OR(工资性费用预算!P10="",工资性费用预算!P10=0),"",$AK8)</f>
        <v/>
      </c>
      <c r="AO8" s="201" t="str">
        <f>IF(OR(工资性费用预算!Q10="",工资性费用预算!Q10=0),"",$AK8)</f>
        <v/>
      </c>
      <c r="AP8" s="201" t="str">
        <f>IF(OR(工资性费用预算!R10="",工资性费用预算!R10=0),"",$AK8)</f>
        <v/>
      </c>
      <c r="AQ8" s="201" t="str">
        <f>IF(OR(工资性费用预算!S10="",工资性费用预算!S10=0),"",$AK8)</f>
        <v/>
      </c>
      <c r="AR8" s="201" t="str">
        <f>IF(OR(工资性费用预算!T10="",工资性费用预算!T10=0),"",$AK8)</f>
        <v/>
      </c>
      <c r="AS8" s="201" t="str">
        <f>IF(OR(工资性费用预算!U10="",工资性费用预算!U10=0),"",$AK8)</f>
        <v/>
      </c>
      <c r="AT8" s="201" t="str">
        <f>IF(OR(工资性费用预算!V10="",工资性费用预算!V10=0),"",$AK8)</f>
        <v/>
      </c>
      <c r="AU8" s="201" t="str">
        <f>IF(OR(工资性费用预算!W10="",工资性费用预算!W10=0),"",$AK8)</f>
        <v/>
      </c>
      <c r="AV8" s="201" t="str">
        <f>IF(OR(工资性费用预算!X10="",工资性费用预算!X10=0),"",$AK8)</f>
        <v/>
      </c>
      <c r="AW8" s="201" t="str">
        <f>IF(OR(工资性费用预算!Y10="",工资性费用预算!Y10=0),"",$AK8)</f>
        <v/>
      </c>
      <c r="AX8" s="220">
        <f t="shared" si="2"/>
        <v>0</v>
      </c>
      <c r="AY8" s="215" t="str">
        <f>IF($B8="","",VLOOKUP($B8,工资性费用预算!$B$7:$AN$206,39,0))</f>
        <v/>
      </c>
      <c r="AZ8" s="204"/>
      <c r="BA8" s="204"/>
      <c r="BB8" s="204"/>
      <c r="BC8" s="204"/>
      <c r="BD8" s="201"/>
      <c r="BE8" s="201" t="str">
        <f>IF(OR(工资性费用预算!S10="",工资性费用预算!S10=0),"",$AY8)</f>
        <v/>
      </c>
      <c r="BF8" s="201" t="str">
        <f>IF(OR(工资性费用预算!T10="",工资性费用预算!T10=0),"",$AY8)</f>
        <v/>
      </c>
      <c r="BG8" s="201" t="str">
        <f>IF(OR(工资性费用预算!U10="",工资性费用预算!U10=0),"",$AY8)</f>
        <v/>
      </c>
      <c r="BH8" s="201" t="str">
        <f>IF(OR(工资性费用预算!V10="",工资性费用预算!V10=0),"",$AY8)</f>
        <v/>
      </c>
      <c r="BI8" s="201" t="str">
        <f>IF(OR(工资性费用预算!W10="",工资性费用预算!W10=0),"",$AY8)</f>
        <v/>
      </c>
      <c r="BJ8" s="219"/>
      <c r="BK8" s="219"/>
      <c r="BL8" s="219">
        <f t="shared" si="3"/>
        <v>0</v>
      </c>
      <c r="BM8" s="215" t="str">
        <f>IF($B8="","",VLOOKUP($B8,工资性费用预算!$B$7:$AP$206,41,0))</f>
        <v/>
      </c>
      <c r="BN8" s="201" t="str">
        <f>IF(OR(工资性费用预算!N10="",工资性费用预算!N10=0),"",$BM8)</f>
        <v/>
      </c>
      <c r="BO8" s="201" t="str">
        <f>IF(OR(工资性费用预算!O10="",工资性费用预算!O10=0),"",$BM8)</f>
        <v/>
      </c>
      <c r="BP8" s="201" t="str">
        <f>IF(OR(工资性费用预算!P10="",工资性费用预算!P10=0),"",$BM8)</f>
        <v/>
      </c>
      <c r="BQ8" s="201"/>
      <c r="BR8" s="201" t="str">
        <f>IF(OR(工资性费用预算!Q10="",工资性费用预算!Q10=0),"",$BM8)</f>
        <v/>
      </c>
      <c r="BS8" s="201" t="str">
        <f>IF(OR(工资性费用预算!R10="",工资性费用预算!R10=0),"",$BM8)</f>
        <v/>
      </c>
      <c r="BT8" s="201" t="str">
        <f>IF(OR(工资性费用预算!S10="",工资性费用预算!S10=0),"",$BM8)</f>
        <v/>
      </c>
      <c r="BU8" s="201"/>
      <c r="BV8" s="201" t="str">
        <f>IF(OR(工资性费用预算!T10="",工资性费用预算!T10=0),"",$BM8)</f>
        <v/>
      </c>
      <c r="BW8" s="201" t="str">
        <f>IF(OR(工资性费用预算!U10="",工资性费用预算!U10=0),"",$BM8)</f>
        <v/>
      </c>
      <c r="BX8" s="201" t="str">
        <f>IF(OR(工资性费用预算!V10="",工资性费用预算!V10=0),"",$BM8)</f>
        <v/>
      </c>
      <c r="BY8" s="201"/>
      <c r="BZ8" s="201" t="str">
        <f>IF(OR(工资性费用预算!W10="",工资性费用预算!W10=0),"",$BM8)</f>
        <v/>
      </c>
      <c r="CA8" s="201" t="str">
        <f>IF(OR(工资性费用预算!X10="",工资性费用预算!X10=0),"",$BM8)</f>
        <v/>
      </c>
      <c r="CB8" s="201" t="str">
        <f>IF(OR(工资性费用预算!Y10="",工资性费用预算!Y10=0),"",$BM8)</f>
        <v/>
      </c>
      <c r="CC8" s="193">
        <f t="shared" si="8"/>
        <v>0</v>
      </c>
      <c r="CD8" s="215" t="str">
        <f>IF($B8="","",VLOOKUP($B8,工资性费用预算!$B$7:$AT$206,45,0))</f>
        <v/>
      </c>
      <c r="CE8" s="201" t="str">
        <f>IF(OR(工资性费用预算!N10="",工资性费用预算!N10=0),"",$CD8)</f>
        <v/>
      </c>
      <c r="CF8" s="201" t="str">
        <f>IF(OR(工资性费用预算!O10="",工资性费用预算!O10=0),"",$CD8)</f>
        <v/>
      </c>
      <c r="CG8" s="201" t="str">
        <f>IF(OR(工资性费用预算!P10="",工资性费用预算!P10=0),"",$CD8)</f>
        <v/>
      </c>
      <c r="CH8" s="201" t="str">
        <f>IF(OR(工资性费用预算!Q10="",工资性费用预算!Q10=0),"",$CD8)</f>
        <v/>
      </c>
      <c r="CI8" s="201" t="str">
        <f>IF(OR(工资性费用预算!R10="",工资性费用预算!R10=0),"",$CD8)</f>
        <v/>
      </c>
      <c r="CJ8" s="201" t="str">
        <f>IF(OR(工资性费用预算!S10="",工资性费用预算!S10=0),"",$CD8)</f>
        <v/>
      </c>
      <c r="CK8" s="201" t="str">
        <f>IF(OR(工资性费用预算!T10="",工资性费用预算!T10=0),"",$CD8)</f>
        <v/>
      </c>
      <c r="CL8" s="201" t="str">
        <f>IF(OR(工资性费用预算!U10="",工资性费用预算!U10=0),"",$CD8)</f>
        <v/>
      </c>
      <c r="CM8" s="201" t="str">
        <f>IF(OR(工资性费用预算!V10="",工资性费用预算!V10=0),"",$CD8)</f>
        <v/>
      </c>
      <c r="CN8" s="201" t="str">
        <f>IF(OR(工资性费用预算!W10="",工资性费用预算!W10=0),"",$CD8)</f>
        <v/>
      </c>
      <c r="CO8" s="201" t="str">
        <f>IF(OR(工资性费用预算!X10="",工资性费用预算!X10=0),"",$CD8)</f>
        <v/>
      </c>
      <c r="CP8" s="201" t="str">
        <f>IF(OR(工资性费用预算!Y10="",工资性费用预算!Y10=0),"",$CD8)</f>
        <v/>
      </c>
      <c r="CQ8" s="193">
        <f t="shared" si="4"/>
        <v>0</v>
      </c>
      <c r="CR8" s="215" t="str">
        <f>IF($B8="","",VLOOKUP($B8,工资性费用预算!$B$7:$AV$206,47,0))</f>
        <v/>
      </c>
      <c r="CS8" s="201" t="str">
        <f>IF(OR(工资性费用预算!N10="",工资性费用预算!N10=0),"",$CR8)</f>
        <v/>
      </c>
      <c r="CT8" s="201" t="str">
        <f>IF(OR(工资性费用预算!O10="",工资性费用预算!O10=0),"",$CR8)</f>
        <v/>
      </c>
      <c r="CU8" s="201" t="str">
        <f>IF(OR(工资性费用预算!P10="",工资性费用预算!P10=0),"",$CR8)</f>
        <v/>
      </c>
      <c r="CV8" s="201" t="str">
        <f>IF(OR(工资性费用预算!Q10="",工资性费用预算!Q10=0),"",$CR8)</f>
        <v/>
      </c>
      <c r="CW8" s="201" t="str">
        <f>IF(OR(工资性费用预算!R10="",工资性费用预算!R10=0),"",$CR8)</f>
        <v/>
      </c>
      <c r="CX8" s="201" t="str">
        <f>IF(OR(工资性费用预算!S10="",工资性费用预算!S10=0),"",$CR8)</f>
        <v/>
      </c>
      <c r="CY8" s="201" t="str">
        <f>IF(OR(工资性费用预算!T10="",工资性费用预算!T10=0),"",$CR8)</f>
        <v/>
      </c>
      <c r="CZ8" s="201" t="str">
        <f>IF(OR(工资性费用预算!U10="",工资性费用预算!U10=0),"",$CR8)</f>
        <v/>
      </c>
      <c r="DA8" s="201" t="str">
        <f>IF(OR(工资性费用预算!V10="",工资性费用预算!V10=0),"",$CR8)</f>
        <v/>
      </c>
      <c r="DB8" s="201" t="str">
        <f>IF(OR(工资性费用预算!W10="",工资性费用预算!W10=0),"",$CR8)</f>
        <v/>
      </c>
      <c r="DC8" s="201" t="str">
        <f>IF(OR(工资性费用预算!X10="",工资性费用预算!X10=0),"",$CR8)</f>
        <v/>
      </c>
      <c r="DD8" s="201" t="str">
        <f>IF(OR(工资性费用预算!Y10="",工资性费用预算!Y10=0),"",$CR8)</f>
        <v/>
      </c>
      <c r="DE8" s="193">
        <f t="shared" si="5"/>
        <v>0</v>
      </c>
      <c r="DF8" s="215" t="str">
        <f>IF($B8="","",VLOOKUP($B8,工资性费用预算!$B$7:$AR$206,43,0))</f>
        <v/>
      </c>
      <c r="DG8" s="215" t="str">
        <f>IF($B8="","",VLOOKUP($B8,工资性费用预算!$B$7:$AS$206,44,0))</f>
        <v/>
      </c>
      <c r="DH8" s="215" t="str">
        <f>IF($B8="","",VLOOKUP($B8,工资性费用预算!$B$7:$AX$206,49,0))</f>
        <v/>
      </c>
      <c r="DI8" s="215" t="str">
        <f>IF($B8="","",VLOOKUP($B8,工资性费用预算!$B$7:$AY$206,50,0))</f>
        <v/>
      </c>
      <c r="DJ8" s="215" t="str">
        <f>IF($B8="","",VLOOKUP($B8,工资性费用预算!$B$7:$BB$206,51,0))</f>
        <v/>
      </c>
      <c r="DK8" s="215" t="str">
        <f>IF($B8="","",VLOOKUP($B8,工资性费用预算!$B$7:$BB$206,52,0))</f>
        <v/>
      </c>
      <c r="DL8" s="225" t="str">
        <f>IF($B8="","",VLOOKUP($B8,工资性费用预算!$B$7:$BB$206,53,0))</f>
        <v/>
      </c>
      <c r="DM8" s="223">
        <f t="shared" si="9"/>
        <v>0</v>
      </c>
      <c r="DN8" s="223">
        <f t="shared" si="10"/>
        <v>0</v>
      </c>
      <c r="DO8" s="223">
        <f t="shared" si="11"/>
        <v>0</v>
      </c>
      <c r="DP8" s="223">
        <f t="shared" si="12"/>
        <v>0</v>
      </c>
      <c r="DQ8" s="223">
        <f t="shared" si="13"/>
        <v>0</v>
      </c>
      <c r="DR8" s="223">
        <f t="shared" si="14"/>
        <v>0</v>
      </c>
      <c r="DS8" s="223">
        <f t="shared" si="15"/>
        <v>0</v>
      </c>
      <c r="DT8" s="223">
        <f t="shared" si="16"/>
        <v>0</v>
      </c>
      <c r="DU8" s="223">
        <f t="shared" si="17"/>
        <v>0</v>
      </c>
      <c r="DV8" s="223">
        <f t="shared" si="18"/>
        <v>0</v>
      </c>
      <c r="DW8" s="223">
        <f t="shared" si="19"/>
        <v>0</v>
      </c>
      <c r="DX8" s="223">
        <f t="shared" si="20"/>
        <v>0</v>
      </c>
      <c r="DY8" s="227">
        <f t="shared" si="21"/>
        <v>0</v>
      </c>
      <c r="DZ8" s="191">
        <f t="shared" si="22"/>
        <v>0</v>
      </c>
      <c r="EA8" s="193">
        <f t="shared" si="23"/>
        <v>0</v>
      </c>
    </row>
    <row r="9" spans="1:131">
      <c r="A9" s="200" t="str">
        <f t="shared" si="7"/>
        <v/>
      </c>
      <c r="B9" s="191" t="str">
        <f>IF(工资性费用预算!A11="","",工资性费用预算!B11)</f>
        <v/>
      </c>
      <c r="C9" s="195" t="str">
        <f>IF(B9="","",VLOOKUP(B9,工资性费用预算!$B$7:$C$206,2,0))</f>
        <v/>
      </c>
      <c r="D9" s="276" t="str">
        <f>IF(工资性费用预算!BH11&gt;0,IF(工资性费用预算!BE11&gt;0,工资性费用预算!$BE$6,IF(工资性费用预算!BF11&gt;0,工资性费用预算!$BF$6,工资性费用预算!$BG$6)),"")</f>
        <v/>
      </c>
      <c r="E9" s="194" t="str">
        <f>IF($B9="","",VLOOKUP($B9,工资性费用预算!$B$7:$AC$206,27,0))</f>
        <v/>
      </c>
      <c r="F9" s="519">
        <f>IF($B9="",0,VLOOKUP($B9,社保费!$B$5:$Q$15,16,0))</f>
        <v>0</v>
      </c>
      <c r="G9" s="201" t="str">
        <f>IF(OR(工资性费用预算!N11="",工资性费用预算!N11=0),"",ROUND($E9*$F9,2))</f>
        <v/>
      </c>
      <c r="H9" s="201" t="str">
        <f>IF(OR(工资性费用预算!O11="",工资性费用预算!O11=0),"",ROUND($E9*$F9,2))</f>
        <v/>
      </c>
      <c r="I9" s="201" t="str">
        <f>IF(OR(工资性费用预算!P11="",工资性费用预算!P11=0),"",ROUND($E9*$F9,2))</f>
        <v/>
      </c>
      <c r="J9" s="201" t="str">
        <f>IF(OR(工资性费用预算!Q11="",工资性费用预算!Q11=0),"",ROUND($E9*$F9,2))</f>
        <v/>
      </c>
      <c r="K9" s="201" t="str">
        <f>IF(OR(工资性费用预算!R11="",工资性费用预算!R11=0),"",ROUND($E9*$F9,2))</f>
        <v/>
      </c>
      <c r="L9" s="201" t="str">
        <f>IF(OR(工资性费用预算!S11="",工资性费用预算!S11=0),"",ROUND($E9*$F9,2))</f>
        <v/>
      </c>
      <c r="M9" s="201" t="str">
        <f>IF(OR(工资性费用预算!T11="",工资性费用预算!T11=0),"",ROUND($E9*$F9,2))</f>
        <v/>
      </c>
      <c r="N9" s="201" t="str">
        <f>IF(OR(工资性费用预算!U11="",工资性费用预算!U11=0),"",ROUND($E9*$F9,2))</f>
        <v/>
      </c>
      <c r="O9" s="201" t="str">
        <f>IF(OR(工资性费用预算!V11="",工资性费用预算!V11=0),"",ROUND($E9*$F9,2))</f>
        <v/>
      </c>
      <c r="P9" s="201" t="str">
        <f>IF(OR(工资性费用预算!W11="",工资性费用预算!W11=0),"",ROUND($E9*$F9,2))</f>
        <v/>
      </c>
      <c r="Q9" s="201" t="str">
        <f>IF(OR(工资性费用预算!X11="",工资性费用预算!X11=0),"",ROUND($E9*$F9,2))</f>
        <v/>
      </c>
      <c r="R9" s="201" t="str">
        <f>IF(OR(工资性费用预算!Y11="",工资性费用预算!Y11=0),"",ROUND($E9*$F9,2))</f>
        <v/>
      </c>
      <c r="S9" s="193">
        <f t="shared" si="0"/>
        <v>0</v>
      </c>
      <c r="T9" s="199" t="str">
        <f>IF($B9="","",VLOOKUP($B9,工资性费用预算!$B$7:$AF$206,30,0))</f>
        <v/>
      </c>
      <c r="U9" s="197" t="str">
        <f>IF($B9="","",VLOOKUP($B9,工资性费用预算!$B$7:$AF$206,31,0))</f>
        <v/>
      </c>
      <c r="V9" s="191" t="str">
        <f>IF(OR(工资性费用预算!N11="",工资性费用预算!N11=0),"",$T9*$U9)</f>
        <v/>
      </c>
      <c r="W9" s="191" t="str">
        <f>IF(OR(工资性费用预算!O11="",工资性费用预算!O11=0),"",$T9*$U9)</f>
        <v/>
      </c>
      <c r="X9" s="191" t="str">
        <f>IF(OR(工资性费用预算!P11="",工资性费用预算!P11=0),"",$T9*$U9)</f>
        <v/>
      </c>
      <c r="Y9" s="191" t="str">
        <f>IF(OR(工资性费用预算!Q11="",工资性费用预算!Q11=0),"",$T9*$U9)</f>
        <v/>
      </c>
      <c r="Z9" s="191" t="str">
        <f>IF(OR(工资性费用预算!R11="",工资性费用预算!R11=0),"",$T9*$U9)</f>
        <v/>
      </c>
      <c r="AA9" s="191" t="str">
        <f>IF(OR(工资性费用预算!S11="",工资性费用预算!S11=0),"",$T9*$U9)</f>
        <v/>
      </c>
      <c r="AB9" s="191" t="str">
        <f>IF(OR(工资性费用预算!T11="",工资性费用预算!T11=0),"",$T9*$U9)</f>
        <v/>
      </c>
      <c r="AC9" s="191" t="str">
        <f>IF(OR(工资性费用预算!U11="",工资性费用预算!U11=0),"",$T9*$U9)</f>
        <v/>
      </c>
      <c r="AD9" s="191" t="str">
        <f>IF(OR(工资性费用预算!V11="",工资性费用预算!V11=0),"",$T9*$U9)</f>
        <v/>
      </c>
      <c r="AE9" s="191" t="str">
        <f>IF(OR(工资性费用预算!W11="",工资性费用预算!W11=0),"",$T9*$U9)</f>
        <v/>
      </c>
      <c r="AF9" s="191" t="str">
        <f>IF(OR(工资性费用预算!X11="",工资性费用预算!X11=0),"",$T9*$U9)</f>
        <v/>
      </c>
      <c r="AG9" s="191" t="str">
        <f>IF(OR(工资性费用预算!Y11="",工资性费用预算!Y11=0),"",$T9*$U9)</f>
        <v/>
      </c>
      <c r="AH9" s="193">
        <f t="shared" si="1"/>
        <v>0</v>
      </c>
      <c r="AI9" s="217" t="str">
        <f>IF($B9="","",VLOOKUP($B9,工资性费用预算!$B$7:$AJ$206,33,0))</f>
        <v/>
      </c>
      <c r="AJ9" s="218" t="str">
        <f>IF($B9="","",VLOOKUP($B9,工资性费用预算!$B$7:$AJ$206,35,0))</f>
        <v/>
      </c>
      <c r="AK9" s="215" t="str">
        <f>IF($B9="","",VLOOKUP($B9,工资性费用预算!$B$7:$AL$206,37,0))</f>
        <v/>
      </c>
      <c r="AL9" s="270" t="str">
        <f>IF(OR(工资性费用预算!N11="",工资性费用预算!N11=0),"",$AK9)</f>
        <v/>
      </c>
      <c r="AM9" s="201" t="str">
        <f>IF(OR(工资性费用预算!O11="",工资性费用预算!O11=0),"",$AK9)</f>
        <v/>
      </c>
      <c r="AN9" s="201" t="str">
        <f>IF(OR(工资性费用预算!P11="",工资性费用预算!P11=0),"",$AK9)</f>
        <v/>
      </c>
      <c r="AO9" s="201" t="str">
        <f>IF(OR(工资性费用预算!Q11="",工资性费用预算!Q11=0),"",$AK9)</f>
        <v/>
      </c>
      <c r="AP9" s="201" t="str">
        <f>IF(OR(工资性费用预算!R11="",工资性费用预算!R11=0),"",$AK9)</f>
        <v/>
      </c>
      <c r="AQ9" s="201" t="str">
        <f>IF(OR(工资性费用预算!S11="",工资性费用预算!S11=0),"",$AK9)</f>
        <v/>
      </c>
      <c r="AR9" s="201" t="str">
        <f>IF(OR(工资性费用预算!T11="",工资性费用预算!T11=0),"",$AK9)</f>
        <v/>
      </c>
      <c r="AS9" s="201" t="str">
        <f>IF(OR(工资性费用预算!U11="",工资性费用预算!U11=0),"",$AK9)</f>
        <v/>
      </c>
      <c r="AT9" s="201" t="str">
        <f>IF(OR(工资性费用预算!V11="",工资性费用预算!V11=0),"",$AK9)</f>
        <v/>
      </c>
      <c r="AU9" s="201" t="str">
        <f>IF(OR(工资性费用预算!W11="",工资性费用预算!W11=0),"",$AK9)</f>
        <v/>
      </c>
      <c r="AV9" s="201" t="str">
        <f>IF(OR(工资性费用预算!X11="",工资性费用预算!X11=0),"",$AK9)</f>
        <v/>
      </c>
      <c r="AW9" s="201" t="str">
        <f>IF(OR(工资性费用预算!Y11="",工资性费用预算!Y11=0),"",$AK9)</f>
        <v/>
      </c>
      <c r="AX9" s="220">
        <f t="shared" si="2"/>
        <v>0</v>
      </c>
      <c r="AY9" s="215" t="str">
        <f>IF($B9="","",VLOOKUP($B9,工资性费用预算!$B$7:$AN$206,39,0))</f>
        <v/>
      </c>
      <c r="AZ9" s="204"/>
      <c r="BA9" s="204"/>
      <c r="BB9" s="204"/>
      <c r="BC9" s="204"/>
      <c r="BD9" s="201"/>
      <c r="BE9" s="201" t="str">
        <f>IF(OR(工资性费用预算!S11="",工资性费用预算!S11=0),"",$AY9)</f>
        <v/>
      </c>
      <c r="BF9" s="201" t="str">
        <f>IF(OR(工资性费用预算!T11="",工资性费用预算!T11=0),"",$AY9)</f>
        <v/>
      </c>
      <c r="BG9" s="201" t="str">
        <f>IF(OR(工资性费用预算!U11="",工资性费用预算!U11=0),"",$AY9)</f>
        <v/>
      </c>
      <c r="BH9" s="201" t="str">
        <f>IF(OR(工资性费用预算!V11="",工资性费用预算!V11=0),"",$AY9)</f>
        <v/>
      </c>
      <c r="BI9" s="201" t="str">
        <f>IF(OR(工资性费用预算!W11="",工资性费用预算!W11=0),"",$AY9)</f>
        <v/>
      </c>
      <c r="BJ9" s="219"/>
      <c r="BK9" s="219"/>
      <c r="BL9" s="219">
        <f t="shared" si="3"/>
        <v>0</v>
      </c>
      <c r="BM9" s="215" t="str">
        <f>IF($B9="","",VLOOKUP($B9,工资性费用预算!$B$7:$AP$206,41,0))</f>
        <v/>
      </c>
      <c r="BN9" s="201" t="str">
        <f>IF(OR(工资性费用预算!N11="",工资性费用预算!N11=0),"",$BM9)</f>
        <v/>
      </c>
      <c r="BO9" s="201" t="str">
        <f>IF(OR(工资性费用预算!O11="",工资性费用预算!O11=0),"",$BM9)</f>
        <v/>
      </c>
      <c r="BP9" s="201" t="str">
        <f>IF(OR(工资性费用预算!P11="",工资性费用预算!P11=0),"",$BM9)</f>
        <v/>
      </c>
      <c r="BQ9" s="201"/>
      <c r="BR9" s="201" t="str">
        <f>IF(OR(工资性费用预算!Q11="",工资性费用预算!Q11=0),"",$BM9)</f>
        <v/>
      </c>
      <c r="BS9" s="201" t="str">
        <f>IF(OR(工资性费用预算!R11="",工资性费用预算!R11=0),"",$BM9)</f>
        <v/>
      </c>
      <c r="BT9" s="201" t="str">
        <f>IF(OR(工资性费用预算!S11="",工资性费用预算!S11=0),"",$BM9)</f>
        <v/>
      </c>
      <c r="BU9" s="201"/>
      <c r="BV9" s="201" t="str">
        <f>IF(OR(工资性费用预算!T11="",工资性费用预算!T11=0),"",$BM9)</f>
        <v/>
      </c>
      <c r="BW9" s="201" t="str">
        <f>IF(OR(工资性费用预算!U11="",工资性费用预算!U11=0),"",$BM9)</f>
        <v/>
      </c>
      <c r="BX9" s="201" t="str">
        <f>IF(OR(工资性费用预算!V11="",工资性费用预算!V11=0),"",$BM9)</f>
        <v/>
      </c>
      <c r="BY9" s="201"/>
      <c r="BZ9" s="201" t="str">
        <f>IF(OR(工资性费用预算!W11="",工资性费用预算!W11=0),"",$BM9)</f>
        <v/>
      </c>
      <c r="CA9" s="201" t="str">
        <f>IF(OR(工资性费用预算!X11="",工资性费用预算!X11=0),"",$BM9)</f>
        <v/>
      </c>
      <c r="CB9" s="201" t="str">
        <f>IF(OR(工资性费用预算!Y11="",工资性费用预算!Y11=0),"",$BM9)</f>
        <v/>
      </c>
      <c r="CC9" s="193">
        <f t="shared" si="8"/>
        <v>0</v>
      </c>
      <c r="CD9" s="215" t="str">
        <f>IF($B9="","",VLOOKUP($B9,工资性费用预算!$B$7:$AT$206,45,0))</f>
        <v/>
      </c>
      <c r="CE9" s="201" t="str">
        <f>IF(OR(工资性费用预算!N11="",工资性费用预算!N11=0),"",$CD9)</f>
        <v/>
      </c>
      <c r="CF9" s="201" t="str">
        <f>IF(OR(工资性费用预算!O11="",工资性费用预算!O11=0),"",$CD9)</f>
        <v/>
      </c>
      <c r="CG9" s="201" t="str">
        <f>IF(OR(工资性费用预算!P11="",工资性费用预算!P11=0),"",$CD9)</f>
        <v/>
      </c>
      <c r="CH9" s="201" t="str">
        <f>IF(OR(工资性费用预算!Q11="",工资性费用预算!Q11=0),"",$CD9)</f>
        <v/>
      </c>
      <c r="CI9" s="201" t="str">
        <f>IF(OR(工资性费用预算!R11="",工资性费用预算!R11=0),"",$CD9)</f>
        <v/>
      </c>
      <c r="CJ9" s="201" t="str">
        <f>IF(OR(工资性费用预算!S11="",工资性费用预算!S11=0),"",$CD9)</f>
        <v/>
      </c>
      <c r="CK9" s="201" t="str">
        <f>IF(OR(工资性费用预算!T11="",工资性费用预算!T11=0),"",$CD9)</f>
        <v/>
      </c>
      <c r="CL9" s="201" t="str">
        <f>IF(OR(工资性费用预算!U11="",工资性费用预算!U11=0),"",$CD9)</f>
        <v/>
      </c>
      <c r="CM9" s="201" t="str">
        <f>IF(OR(工资性费用预算!V11="",工资性费用预算!V11=0),"",$CD9)</f>
        <v/>
      </c>
      <c r="CN9" s="201" t="str">
        <f>IF(OR(工资性费用预算!W11="",工资性费用预算!W11=0),"",$CD9)</f>
        <v/>
      </c>
      <c r="CO9" s="201" t="str">
        <f>IF(OR(工资性费用预算!X11="",工资性费用预算!X11=0),"",$CD9)</f>
        <v/>
      </c>
      <c r="CP9" s="201" t="str">
        <f>IF(OR(工资性费用预算!Y11="",工资性费用预算!Y11=0),"",$CD9)</f>
        <v/>
      </c>
      <c r="CQ9" s="193">
        <f t="shared" si="4"/>
        <v>0</v>
      </c>
      <c r="CR9" s="215" t="str">
        <f>IF($B9="","",VLOOKUP($B9,工资性费用预算!$B$7:$AV$206,47,0))</f>
        <v/>
      </c>
      <c r="CS9" s="201" t="str">
        <f>IF(OR(工资性费用预算!N11="",工资性费用预算!N11=0),"",$CR9)</f>
        <v/>
      </c>
      <c r="CT9" s="201" t="str">
        <f>IF(OR(工资性费用预算!O11="",工资性费用预算!O11=0),"",$CR9)</f>
        <v/>
      </c>
      <c r="CU9" s="201" t="str">
        <f>IF(OR(工资性费用预算!P11="",工资性费用预算!P11=0),"",$CR9)</f>
        <v/>
      </c>
      <c r="CV9" s="201" t="str">
        <f>IF(OR(工资性费用预算!Q11="",工资性费用预算!Q11=0),"",$CR9)</f>
        <v/>
      </c>
      <c r="CW9" s="201" t="str">
        <f>IF(OR(工资性费用预算!R11="",工资性费用预算!R11=0),"",$CR9)</f>
        <v/>
      </c>
      <c r="CX9" s="201" t="str">
        <f>IF(OR(工资性费用预算!S11="",工资性费用预算!S11=0),"",$CR9)</f>
        <v/>
      </c>
      <c r="CY9" s="201" t="str">
        <f>IF(OR(工资性费用预算!T11="",工资性费用预算!T11=0),"",$CR9)</f>
        <v/>
      </c>
      <c r="CZ9" s="201" t="str">
        <f>IF(OR(工资性费用预算!U11="",工资性费用预算!U11=0),"",$CR9)</f>
        <v/>
      </c>
      <c r="DA9" s="201" t="str">
        <f>IF(OR(工资性费用预算!V11="",工资性费用预算!V11=0),"",$CR9)</f>
        <v/>
      </c>
      <c r="DB9" s="201" t="str">
        <f>IF(OR(工资性费用预算!W11="",工资性费用预算!W11=0),"",$CR9)</f>
        <v/>
      </c>
      <c r="DC9" s="201" t="str">
        <f>IF(OR(工资性费用预算!X11="",工资性费用预算!X11=0),"",$CR9)</f>
        <v/>
      </c>
      <c r="DD9" s="201" t="str">
        <f>IF(OR(工资性费用预算!Y11="",工资性费用预算!Y11=0),"",$CR9)</f>
        <v/>
      </c>
      <c r="DE9" s="193">
        <f t="shared" si="5"/>
        <v>0</v>
      </c>
      <c r="DF9" s="215" t="str">
        <f>IF($B9="","",VLOOKUP($B9,工资性费用预算!$B$7:$AR$206,43,0))</f>
        <v/>
      </c>
      <c r="DG9" s="215" t="str">
        <f>IF($B9="","",VLOOKUP($B9,工资性费用预算!$B$7:$AS$206,44,0))</f>
        <v/>
      </c>
      <c r="DH9" s="215" t="str">
        <f>IF($B9="","",VLOOKUP($B9,工资性费用预算!$B$7:$AX$206,49,0))</f>
        <v/>
      </c>
      <c r="DI9" s="215" t="str">
        <f>IF($B9="","",VLOOKUP($B9,工资性费用预算!$B$7:$AY$206,50,0))</f>
        <v/>
      </c>
      <c r="DJ9" s="215" t="str">
        <f>IF($B9="","",VLOOKUP($B9,工资性费用预算!$B$7:$BB$206,51,0))</f>
        <v/>
      </c>
      <c r="DK9" s="215" t="str">
        <f>IF($B9="","",VLOOKUP($B9,工资性费用预算!$B$7:$BB$206,52,0))</f>
        <v/>
      </c>
      <c r="DL9" s="225" t="str">
        <f>IF($B9="","",VLOOKUP($B9,工资性费用预算!$B$7:$BB$206,53,0))</f>
        <v/>
      </c>
      <c r="DM9" s="223">
        <f t="shared" si="9"/>
        <v>0</v>
      </c>
      <c r="DN9" s="223">
        <f t="shared" si="10"/>
        <v>0</v>
      </c>
      <c r="DO9" s="223">
        <f t="shared" si="11"/>
        <v>0</v>
      </c>
      <c r="DP9" s="223">
        <f t="shared" si="12"/>
        <v>0</v>
      </c>
      <c r="DQ9" s="223">
        <f t="shared" si="13"/>
        <v>0</v>
      </c>
      <c r="DR9" s="223">
        <f t="shared" si="14"/>
        <v>0</v>
      </c>
      <c r="DS9" s="223">
        <f t="shared" si="15"/>
        <v>0</v>
      </c>
      <c r="DT9" s="223">
        <f t="shared" si="16"/>
        <v>0</v>
      </c>
      <c r="DU9" s="223">
        <f t="shared" si="17"/>
        <v>0</v>
      </c>
      <c r="DV9" s="223">
        <f t="shared" si="18"/>
        <v>0</v>
      </c>
      <c r="DW9" s="223">
        <f t="shared" si="19"/>
        <v>0</v>
      </c>
      <c r="DX9" s="223">
        <f t="shared" si="20"/>
        <v>0</v>
      </c>
      <c r="DY9" s="227">
        <f t="shared" si="21"/>
        <v>0</v>
      </c>
      <c r="DZ9" s="191">
        <f t="shared" si="22"/>
        <v>0</v>
      </c>
      <c r="EA9" s="193">
        <f t="shared" si="23"/>
        <v>0</v>
      </c>
    </row>
    <row r="10" spans="1:131">
      <c r="A10" s="200" t="str">
        <f t="shared" si="7"/>
        <v/>
      </c>
      <c r="B10" s="191" t="str">
        <f>IF(工资性费用预算!A12="","",工资性费用预算!B12)</f>
        <v/>
      </c>
      <c r="C10" s="195" t="str">
        <f>IF(B10="","",VLOOKUP(B10,工资性费用预算!$B$7:$C$206,2,0))</f>
        <v/>
      </c>
      <c r="D10" s="276" t="str">
        <f>IF(工资性费用预算!BH12&gt;0,IF(工资性费用预算!BE12&gt;0,工资性费用预算!$BE$6,IF(工资性费用预算!BF12&gt;0,工资性费用预算!$BF$6,工资性费用预算!$BG$6)),"")</f>
        <v/>
      </c>
      <c r="E10" s="194" t="str">
        <f>IF($B10="","",VLOOKUP($B10,工资性费用预算!$B$7:$AC$206,27,0))</f>
        <v/>
      </c>
      <c r="F10" s="519">
        <f>IF($B10="",0,VLOOKUP($B10,社保费!$B$5:$Q$15,16,0))</f>
        <v>0</v>
      </c>
      <c r="G10" s="201" t="str">
        <f>IF(OR(工资性费用预算!N12="",工资性费用预算!N12=0),"",ROUND($E10*$F10,2))</f>
        <v/>
      </c>
      <c r="H10" s="201" t="str">
        <f>IF(OR(工资性费用预算!O12="",工资性费用预算!O12=0),"",ROUND($E10*$F10,2))</f>
        <v/>
      </c>
      <c r="I10" s="201" t="str">
        <f>IF(OR(工资性费用预算!P12="",工资性费用预算!P12=0),"",ROUND($E10*$F10,2))</f>
        <v/>
      </c>
      <c r="J10" s="201" t="str">
        <f>IF(OR(工资性费用预算!Q12="",工资性费用预算!Q12=0),"",ROUND($E10*$F10,2))</f>
        <v/>
      </c>
      <c r="K10" s="201" t="str">
        <f>IF(OR(工资性费用预算!R12="",工资性费用预算!R12=0),"",ROUND($E10*$F10,2))</f>
        <v/>
      </c>
      <c r="L10" s="201" t="str">
        <f>IF(OR(工资性费用预算!S12="",工资性费用预算!S12=0),"",ROUND($E10*$F10,2))</f>
        <v/>
      </c>
      <c r="M10" s="201" t="str">
        <f>IF(OR(工资性费用预算!T12="",工资性费用预算!T12=0),"",ROUND($E10*$F10,2))</f>
        <v/>
      </c>
      <c r="N10" s="201" t="str">
        <f>IF(OR(工资性费用预算!U12="",工资性费用预算!U12=0),"",ROUND($E10*$F10,2))</f>
        <v/>
      </c>
      <c r="O10" s="201" t="str">
        <f>IF(OR(工资性费用预算!V12="",工资性费用预算!V12=0),"",ROUND($E10*$F10,2))</f>
        <v/>
      </c>
      <c r="P10" s="201" t="str">
        <f>IF(OR(工资性费用预算!W12="",工资性费用预算!W12=0),"",ROUND($E10*$F10,2))</f>
        <v/>
      </c>
      <c r="Q10" s="201" t="str">
        <f>IF(OR(工资性费用预算!X12="",工资性费用预算!X12=0),"",ROUND($E10*$F10,2))</f>
        <v/>
      </c>
      <c r="R10" s="201" t="str">
        <f>IF(OR(工资性费用预算!Y12="",工资性费用预算!Y12=0),"",ROUND($E10*$F10,2))</f>
        <v/>
      </c>
      <c r="S10" s="193">
        <f t="shared" si="0"/>
        <v>0</v>
      </c>
      <c r="T10" s="199" t="str">
        <f>IF($B10="","",VLOOKUP($B10,工资性费用预算!$B$7:$AF$206,30,0))</f>
        <v/>
      </c>
      <c r="U10" s="197" t="str">
        <f>IF($B10="","",VLOOKUP($B10,工资性费用预算!$B$7:$AF$206,31,0))</f>
        <v/>
      </c>
      <c r="V10" s="191" t="str">
        <f>IF(OR(工资性费用预算!N12="",工资性费用预算!N12=0),"",$T10*$U10)</f>
        <v/>
      </c>
      <c r="W10" s="191" t="str">
        <f>IF(OR(工资性费用预算!O12="",工资性费用预算!O12=0),"",$T10*$U10)</f>
        <v/>
      </c>
      <c r="X10" s="191" t="str">
        <f>IF(OR(工资性费用预算!P12="",工资性费用预算!P12=0),"",$T10*$U10)</f>
        <v/>
      </c>
      <c r="Y10" s="191" t="str">
        <f>IF(OR(工资性费用预算!Q12="",工资性费用预算!Q12=0),"",$T10*$U10)</f>
        <v/>
      </c>
      <c r="Z10" s="191" t="str">
        <f>IF(OR(工资性费用预算!R12="",工资性费用预算!R12=0),"",$T10*$U10)</f>
        <v/>
      </c>
      <c r="AA10" s="191" t="str">
        <f>IF(OR(工资性费用预算!S12="",工资性费用预算!S12=0),"",$T10*$U10)</f>
        <v/>
      </c>
      <c r="AB10" s="191" t="str">
        <f>IF(OR(工资性费用预算!T12="",工资性费用预算!T12=0),"",$T10*$U10)</f>
        <v/>
      </c>
      <c r="AC10" s="191" t="str">
        <f>IF(OR(工资性费用预算!U12="",工资性费用预算!U12=0),"",$T10*$U10)</f>
        <v/>
      </c>
      <c r="AD10" s="191" t="str">
        <f>IF(OR(工资性费用预算!V12="",工资性费用预算!V12=0),"",$T10*$U10)</f>
        <v/>
      </c>
      <c r="AE10" s="191" t="str">
        <f>IF(OR(工资性费用预算!W12="",工资性费用预算!W12=0),"",$T10*$U10)</f>
        <v/>
      </c>
      <c r="AF10" s="191" t="str">
        <f>IF(OR(工资性费用预算!X12="",工资性费用预算!X12=0),"",$T10*$U10)</f>
        <v/>
      </c>
      <c r="AG10" s="191" t="str">
        <f>IF(OR(工资性费用预算!Y12="",工资性费用预算!Y12=0),"",$T10*$U10)</f>
        <v/>
      </c>
      <c r="AH10" s="193">
        <f t="shared" si="1"/>
        <v>0</v>
      </c>
      <c r="AI10" s="217" t="str">
        <f>IF($B10="","",VLOOKUP($B10,工资性费用预算!$B$7:$AJ$206,33,0))</f>
        <v/>
      </c>
      <c r="AJ10" s="218" t="str">
        <f>IF($B10="","",VLOOKUP($B10,工资性费用预算!$B$7:$AJ$206,35,0))</f>
        <v/>
      </c>
      <c r="AK10" s="215" t="str">
        <f>IF($B10="","",VLOOKUP($B10,工资性费用预算!$B$7:$AL$206,37,0))</f>
        <v/>
      </c>
      <c r="AL10" s="270" t="str">
        <f>IF(OR(工资性费用预算!N12="",工资性费用预算!N12=0),"",$AK10)</f>
        <v/>
      </c>
      <c r="AM10" s="201" t="str">
        <f>IF(OR(工资性费用预算!O12="",工资性费用预算!O12=0),"",$AK10)</f>
        <v/>
      </c>
      <c r="AN10" s="201" t="str">
        <f>IF(OR(工资性费用预算!P12="",工资性费用预算!P12=0),"",$AK10)</f>
        <v/>
      </c>
      <c r="AO10" s="201" t="str">
        <f>IF(OR(工资性费用预算!Q12="",工资性费用预算!Q12=0),"",$AK10)</f>
        <v/>
      </c>
      <c r="AP10" s="201" t="str">
        <f>IF(OR(工资性费用预算!R12="",工资性费用预算!R12=0),"",$AK10)</f>
        <v/>
      </c>
      <c r="AQ10" s="201" t="str">
        <f>IF(OR(工资性费用预算!S12="",工资性费用预算!S12=0),"",$AK10)</f>
        <v/>
      </c>
      <c r="AR10" s="201" t="str">
        <f>IF(OR(工资性费用预算!T12="",工资性费用预算!T12=0),"",$AK10)</f>
        <v/>
      </c>
      <c r="AS10" s="201" t="str">
        <f>IF(OR(工资性费用预算!U12="",工资性费用预算!U12=0),"",$AK10)</f>
        <v/>
      </c>
      <c r="AT10" s="201" t="str">
        <f>IF(OR(工资性费用预算!V12="",工资性费用预算!V12=0),"",$AK10)</f>
        <v/>
      </c>
      <c r="AU10" s="201" t="str">
        <f>IF(OR(工资性费用预算!W12="",工资性费用预算!W12=0),"",$AK10)</f>
        <v/>
      </c>
      <c r="AV10" s="201" t="str">
        <f>IF(OR(工资性费用预算!X12="",工资性费用预算!X12=0),"",$AK10)</f>
        <v/>
      </c>
      <c r="AW10" s="201" t="str">
        <f>IF(OR(工资性费用预算!Y12="",工资性费用预算!Y12=0),"",$AK10)</f>
        <v/>
      </c>
      <c r="AX10" s="220">
        <f t="shared" si="2"/>
        <v>0</v>
      </c>
      <c r="AY10" s="215" t="str">
        <f>IF($B10="","",VLOOKUP($B10,工资性费用预算!$B$7:$AN$206,39,0))</f>
        <v/>
      </c>
      <c r="AZ10" s="204"/>
      <c r="BA10" s="204"/>
      <c r="BB10" s="204"/>
      <c r="BC10" s="204"/>
      <c r="BD10" s="201"/>
      <c r="BE10" s="201" t="str">
        <f>IF(OR(工资性费用预算!S12="",工资性费用预算!S12=0),"",$AY10)</f>
        <v/>
      </c>
      <c r="BF10" s="201" t="str">
        <f>IF(OR(工资性费用预算!T12="",工资性费用预算!T12=0),"",$AY10)</f>
        <v/>
      </c>
      <c r="BG10" s="201" t="str">
        <f>IF(OR(工资性费用预算!U12="",工资性费用预算!U12=0),"",$AY10)</f>
        <v/>
      </c>
      <c r="BH10" s="201" t="str">
        <f>IF(OR(工资性费用预算!V12="",工资性费用预算!V12=0),"",$AY10)</f>
        <v/>
      </c>
      <c r="BI10" s="201" t="str">
        <f>IF(OR(工资性费用预算!W12="",工资性费用预算!W12=0),"",$AY10)</f>
        <v/>
      </c>
      <c r="BJ10" s="219"/>
      <c r="BK10" s="219"/>
      <c r="BL10" s="219">
        <f t="shared" si="3"/>
        <v>0</v>
      </c>
      <c r="BM10" s="215" t="str">
        <f>IF($B10="","",VLOOKUP($B10,工资性费用预算!$B$7:$AP$206,41,0))</f>
        <v/>
      </c>
      <c r="BN10" s="201" t="str">
        <f>IF(OR(工资性费用预算!N12="",工资性费用预算!N12=0),"",$BM10)</f>
        <v/>
      </c>
      <c r="BO10" s="201" t="str">
        <f>IF(OR(工资性费用预算!O12="",工资性费用预算!O12=0),"",$BM10)</f>
        <v/>
      </c>
      <c r="BP10" s="201" t="str">
        <f>IF(OR(工资性费用预算!P12="",工资性费用预算!P12=0),"",$BM10)</f>
        <v/>
      </c>
      <c r="BQ10" s="201"/>
      <c r="BR10" s="201" t="str">
        <f>IF(OR(工资性费用预算!Q12="",工资性费用预算!Q12=0),"",$BM10)</f>
        <v/>
      </c>
      <c r="BS10" s="201" t="str">
        <f>IF(OR(工资性费用预算!R12="",工资性费用预算!R12=0),"",$BM10)</f>
        <v/>
      </c>
      <c r="BT10" s="201" t="str">
        <f>IF(OR(工资性费用预算!S12="",工资性费用预算!S12=0),"",$BM10)</f>
        <v/>
      </c>
      <c r="BU10" s="201"/>
      <c r="BV10" s="201" t="str">
        <f>IF(OR(工资性费用预算!T12="",工资性费用预算!T12=0),"",$BM10)</f>
        <v/>
      </c>
      <c r="BW10" s="201" t="str">
        <f>IF(OR(工资性费用预算!U12="",工资性费用预算!U12=0),"",$BM10)</f>
        <v/>
      </c>
      <c r="BX10" s="201" t="str">
        <f>IF(OR(工资性费用预算!V12="",工资性费用预算!V12=0),"",$BM10)</f>
        <v/>
      </c>
      <c r="BY10" s="201"/>
      <c r="BZ10" s="201" t="str">
        <f>IF(OR(工资性费用预算!W12="",工资性费用预算!W12=0),"",$BM10)</f>
        <v/>
      </c>
      <c r="CA10" s="201" t="str">
        <f>IF(OR(工资性费用预算!X12="",工资性费用预算!X12=0),"",$BM10)</f>
        <v/>
      </c>
      <c r="CB10" s="201" t="str">
        <f>IF(OR(工资性费用预算!Y12="",工资性费用预算!Y12=0),"",$BM10)</f>
        <v/>
      </c>
      <c r="CC10" s="193">
        <f t="shared" si="8"/>
        <v>0</v>
      </c>
      <c r="CD10" s="215" t="str">
        <f>IF($B10="","",VLOOKUP($B10,工资性费用预算!$B$7:$AT$206,45,0))</f>
        <v/>
      </c>
      <c r="CE10" s="201" t="str">
        <f>IF(OR(工资性费用预算!N12="",工资性费用预算!N12=0),"",$CD10)</f>
        <v/>
      </c>
      <c r="CF10" s="201" t="str">
        <f>IF(OR(工资性费用预算!O12="",工资性费用预算!O12=0),"",$CD10)</f>
        <v/>
      </c>
      <c r="CG10" s="201" t="str">
        <f>IF(OR(工资性费用预算!P12="",工资性费用预算!P12=0),"",$CD10)</f>
        <v/>
      </c>
      <c r="CH10" s="201" t="str">
        <f>IF(OR(工资性费用预算!Q12="",工资性费用预算!Q12=0),"",$CD10)</f>
        <v/>
      </c>
      <c r="CI10" s="201" t="str">
        <f>IF(OR(工资性费用预算!R12="",工资性费用预算!R12=0),"",$CD10)</f>
        <v/>
      </c>
      <c r="CJ10" s="201" t="str">
        <f>IF(OR(工资性费用预算!S12="",工资性费用预算!S12=0),"",$CD10)</f>
        <v/>
      </c>
      <c r="CK10" s="201" t="str">
        <f>IF(OR(工资性费用预算!T12="",工资性费用预算!T12=0),"",$CD10)</f>
        <v/>
      </c>
      <c r="CL10" s="201" t="str">
        <f>IF(OR(工资性费用预算!U12="",工资性费用预算!U12=0),"",$CD10)</f>
        <v/>
      </c>
      <c r="CM10" s="201" t="str">
        <f>IF(OR(工资性费用预算!V12="",工资性费用预算!V12=0),"",$CD10)</f>
        <v/>
      </c>
      <c r="CN10" s="201" t="str">
        <f>IF(OR(工资性费用预算!W12="",工资性费用预算!W12=0),"",$CD10)</f>
        <v/>
      </c>
      <c r="CO10" s="201" t="str">
        <f>IF(OR(工资性费用预算!X12="",工资性费用预算!X12=0),"",$CD10)</f>
        <v/>
      </c>
      <c r="CP10" s="201" t="str">
        <f>IF(OR(工资性费用预算!Y12="",工资性费用预算!Y12=0),"",$CD10)</f>
        <v/>
      </c>
      <c r="CQ10" s="193">
        <f t="shared" si="4"/>
        <v>0</v>
      </c>
      <c r="CR10" s="215" t="str">
        <f>IF($B10="","",VLOOKUP($B10,工资性费用预算!$B$7:$AV$206,47,0))</f>
        <v/>
      </c>
      <c r="CS10" s="201" t="str">
        <f>IF(OR(工资性费用预算!N12="",工资性费用预算!N12=0),"",$CR10)</f>
        <v/>
      </c>
      <c r="CT10" s="201" t="str">
        <f>IF(OR(工资性费用预算!O12="",工资性费用预算!O12=0),"",$CR10)</f>
        <v/>
      </c>
      <c r="CU10" s="201" t="str">
        <f>IF(OR(工资性费用预算!P12="",工资性费用预算!P12=0),"",$CR10)</f>
        <v/>
      </c>
      <c r="CV10" s="201" t="str">
        <f>IF(OR(工资性费用预算!Q12="",工资性费用预算!Q12=0),"",$CR10)</f>
        <v/>
      </c>
      <c r="CW10" s="201" t="str">
        <f>IF(OR(工资性费用预算!R12="",工资性费用预算!R12=0),"",$CR10)</f>
        <v/>
      </c>
      <c r="CX10" s="201" t="str">
        <f>IF(OR(工资性费用预算!S12="",工资性费用预算!S12=0),"",$CR10)</f>
        <v/>
      </c>
      <c r="CY10" s="201" t="str">
        <f>IF(OR(工资性费用预算!T12="",工资性费用预算!T12=0),"",$CR10)</f>
        <v/>
      </c>
      <c r="CZ10" s="201" t="str">
        <f>IF(OR(工资性费用预算!U12="",工资性费用预算!U12=0),"",$CR10)</f>
        <v/>
      </c>
      <c r="DA10" s="201" t="str">
        <f>IF(OR(工资性费用预算!V12="",工资性费用预算!V12=0),"",$CR10)</f>
        <v/>
      </c>
      <c r="DB10" s="201" t="str">
        <f>IF(OR(工资性费用预算!W12="",工资性费用预算!W12=0),"",$CR10)</f>
        <v/>
      </c>
      <c r="DC10" s="201" t="str">
        <f>IF(OR(工资性费用预算!X12="",工资性费用预算!X12=0),"",$CR10)</f>
        <v/>
      </c>
      <c r="DD10" s="201" t="str">
        <f>IF(OR(工资性费用预算!Y12="",工资性费用预算!Y12=0),"",$CR10)</f>
        <v/>
      </c>
      <c r="DE10" s="193">
        <f t="shared" si="5"/>
        <v>0</v>
      </c>
      <c r="DF10" s="215" t="str">
        <f>IF($B10="","",VLOOKUP($B10,工资性费用预算!$B$7:$AR$206,43,0))</f>
        <v/>
      </c>
      <c r="DG10" s="215" t="str">
        <f>IF($B10="","",VLOOKUP($B10,工资性费用预算!$B$7:$AS$206,44,0))</f>
        <v/>
      </c>
      <c r="DH10" s="215" t="str">
        <f>IF($B10="","",VLOOKUP($B10,工资性费用预算!$B$7:$AX$206,49,0))</f>
        <v/>
      </c>
      <c r="DI10" s="215" t="str">
        <f>IF($B10="","",VLOOKUP($B10,工资性费用预算!$B$7:$AY$206,50,0))</f>
        <v/>
      </c>
      <c r="DJ10" s="215" t="str">
        <f>IF($B10="","",VLOOKUP($B10,工资性费用预算!$B$7:$BB$206,51,0))</f>
        <v/>
      </c>
      <c r="DK10" s="215" t="str">
        <f>IF($B10="","",VLOOKUP($B10,工资性费用预算!$B$7:$BB$206,52,0))</f>
        <v/>
      </c>
      <c r="DL10" s="225" t="str">
        <f>IF($B10="","",VLOOKUP($B10,工资性费用预算!$B$7:$BB$206,53,0))</f>
        <v/>
      </c>
      <c r="DM10" s="223">
        <f t="shared" si="9"/>
        <v>0</v>
      </c>
      <c r="DN10" s="223">
        <f t="shared" si="10"/>
        <v>0</v>
      </c>
      <c r="DO10" s="223">
        <f t="shared" si="11"/>
        <v>0</v>
      </c>
      <c r="DP10" s="223">
        <f t="shared" si="12"/>
        <v>0</v>
      </c>
      <c r="DQ10" s="223">
        <f t="shared" si="13"/>
        <v>0</v>
      </c>
      <c r="DR10" s="223">
        <f t="shared" si="14"/>
        <v>0</v>
      </c>
      <c r="DS10" s="223">
        <f t="shared" si="15"/>
        <v>0</v>
      </c>
      <c r="DT10" s="223">
        <f t="shared" si="16"/>
        <v>0</v>
      </c>
      <c r="DU10" s="223">
        <f t="shared" si="17"/>
        <v>0</v>
      </c>
      <c r="DV10" s="223">
        <f t="shared" si="18"/>
        <v>0</v>
      </c>
      <c r="DW10" s="223">
        <f t="shared" si="19"/>
        <v>0</v>
      </c>
      <c r="DX10" s="223">
        <f t="shared" si="20"/>
        <v>0</v>
      </c>
      <c r="DY10" s="227">
        <f t="shared" si="21"/>
        <v>0</v>
      </c>
      <c r="DZ10" s="191">
        <f t="shared" si="22"/>
        <v>0</v>
      </c>
      <c r="EA10" s="193">
        <f t="shared" si="23"/>
        <v>0</v>
      </c>
    </row>
    <row r="11" spans="1:131">
      <c r="A11" s="200" t="str">
        <f t="shared" si="7"/>
        <v/>
      </c>
      <c r="B11" s="191" t="str">
        <f>IF(工资性费用预算!A13="","",工资性费用预算!B13)</f>
        <v/>
      </c>
      <c r="C11" s="195" t="str">
        <f>IF(B11="","",VLOOKUP(B11,工资性费用预算!$B$7:$C$206,2,0))</f>
        <v/>
      </c>
      <c r="D11" s="276" t="str">
        <f>IF(工资性费用预算!BH13&gt;0,IF(工资性费用预算!BE13&gt;0,工资性费用预算!$BE$6,IF(工资性费用预算!BF13&gt;0,工资性费用预算!$BF$6,工资性费用预算!$BG$6)),"")</f>
        <v/>
      </c>
      <c r="E11" s="194" t="str">
        <f>IF($B11="","",VLOOKUP($B11,工资性费用预算!$B$7:$AC$206,27,0))</f>
        <v/>
      </c>
      <c r="F11" s="519">
        <f>IF($B11="",0,VLOOKUP($B11,社保费!$B$5:$Q$15,16,0))</f>
        <v>0</v>
      </c>
      <c r="G11" s="201" t="str">
        <f>IF(OR(工资性费用预算!N13="",工资性费用预算!N13=0),"",ROUND($E11*$F11,2))</f>
        <v/>
      </c>
      <c r="H11" s="201" t="str">
        <f>IF(OR(工资性费用预算!O13="",工资性费用预算!O13=0),"",ROUND($E11*$F11,2))</f>
        <v/>
      </c>
      <c r="I11" s="201" t="str">
        <f>IF(OR(工资性费用预算!P13="",工资性费用预算!P13=0),"",ROUND($E11*$F11,2))</f>
        <v/>
      </c>
      <c r="J11" s="201" t="str">
        <f>IF(OR(工资性费用预算!Q13="",工资性费用预算!Q13=0),"",ROUND($E11*$F11,2))</f>
        <v/>
      </c>
      <c r="K11" s="201" t="str">
        <f>IF(OR(工资性费用预算!R13="",工资性费用预算!R13=0),"",ROUND($E11*$F11,2))</f>
        <v/>
      </c>
      <c r="L11" s="201" t="str">
        <f>IF(OR(工资性费用预算!S13="",工资性费用预算!S13=0),"",ROUND($E11*$F11,2))</f>
        <v/>
      </c>
      <c r="M11" s="201" t="str">
        <f>IF(OR(工资性费用预算!T13="",工资性费用预算!T13=0),"",ROUND($E11*$F11,2))</f>
        <v/>
      </c>
      <c r="N11" s="201" t="str">
        <f>IF(OR(工资性费用预算!U13="",工资性费用预算!U13=0),"",ROUND($E11*$F11,2))</f>
        <v/>
      </c>
      <c r="O11" s="201" t="str">
        <f>IF(OR(工资性费用预算!V13="",工资性费用预算!V13=0),"",ROUND($E11*$F11,2))</f>
        <v/>
      </c>
      <c r="P11" s="201" t="str">
        <f>IF(OR(工资性费用预算!W13="",工资性费用预算!W13=0),"",ROUND($E11*$F11,2))</f>
        <v/>
      </c>
      <c r="Q11" s="201" t="str">
        <f>IF(OR(工资性费用预算!X13="",工资性费用预算!X13=0),"",ROUND($E11*$F11,2))</f>
        <v/>
      </c>
      <c r="R11" s="201" t="str">
        <f>IF(OR(工资性费用预算!Y13="",工资性费用预算!Y13=0),"",ROUND($E11*$F11,2))</f>
        <v/>
      </c>
      <c r="S11" s="193">
        <f t="shared" si="0"/>
        <v>0</v>
      </c>
      <c r="T11" s="199" t="str">
        <f>IF($B11="","",VLOOKUP($B11,工资性费用预算!$B$7:$AF$206,30,0))</f>
        <v/>
      </c>
      <c r="U11" s="197" t="str">
        <f>IF($B11="","",VLOOKUP($B11,工资性费用预算!$B$7:$AF$206,31,0))</f>
        <v/>
      </c>
      <c r="V11" s="191" t="str">
        <f>IF(OR(工资性费用预算!N13="",工资性费用预算!N13=0),"",$T11*$U11)</f>
        <v/>
      </c>
      <c r="W11" s="191" t="str">
        <f>IF(OR(工资性费用预算!O13="",工资性费用预算!O13=0),"",$T11*$U11)</f>
        <v/>
      </c>
      <c r="X11" s="191" t="str">
        <f>IF(OR(工资性费用预算!P13="",工资性费用预算!P13=0),"",$T11*$U11)</f>
        <v/>
      </c>
      <c r="Y11" s="191" t="str">
        <f>IF(OR(工资性费用预算!Q13="",工资性费用预算!Q13=0),"",$T11*$U11)</f>
        <v/>
      </c>
      <c r="Z11" s="191" t="str">
        <f>IF(OR(工资性费用预算!R13="",工资性费用预算!R13=0),"",$T11*$U11)</f>
        <v/>
      </c>
      <c r="AA11" s="191" t="str">
        <f>IF(OR(工资性费用预算!S13="",工资性费用预算!S13=0),"",$T11*$U11)</f>
        <v/>
      </c>
      <c r="AB11" s="191" t="str">
        <f>IF(OR(工资性费用预算!T13="",工资性费用预算!T13=0),"",$T11*$U11)</f>
        <v/>
      </c>
      <c r="AC11" s="191" t="str">
        <f>IF(OR(工资性费用预算!U13="",工资性费用预算!U13=0),"",$T11*$U11)</f>
        <v/>
      </c>
      <c r="AD11" s="191" t="str">
        <f>IF(OR(工资性费用预算!V13="",工资性费用预算!V13=0),"",$T11*$U11)</f>
        <v/>
      </c>
      <c r="AE11" s="191" t="str">
        <f>IF(OR(工资性费用预算!W13="",工资性费用预算!W13=0),"",$T11*$U11)</f>
        <v/>
      </c>
      <c r="AF11" s="191" t="str">
        <f>IF(OR(工资性费用预算!X13="",工资性费用预算!X13=0),"",$T11*$U11)</f>
        <v/>
      </c>
      <c r="AG11" s="191" t="str">
        <f>IF(OR(工资性费用预算!Y13="",工资性费用预算!Y13=0),"",$T11*$U11)</f>
        <v/>
      </c>
      <c r="AH11" s="193">
        <f t="shared" si="1"/>
        <v>0</v>
      </c>
      <c r="AI11" s="217" t="str">
        <f>IF($B11="","",VLOOKUP($B11,工资性费用预算!$B$7:$AJ$206,33,0))</f>
        <v/>
      </c>
      <c r="AJ11" s="218" t="str">
        <f>IF($B11="","",VLOOKUP($B11,工资性费用预算!$B$7:$AJ$206,35,0))</f>
        <v/>
      </c>
      <c r="AK11" s="215" t="str">
        <f>IF($B11="","",VLOOKUP($B11,工资性费用预算!$B$7:$AL$206,37,0))</f>
        <v/>
      </c>
      <c r="AL11" s="270" t="str">
        <f>IF(OR(工资性费用预算!N13="",工资性费用预算!N13=0),"",$AK11)</f>
        <v/>
      </c>
      <c r="AM11" s="201" t="str">
        <f>IF(OR(工资性费用预算!O13="",工资性费用预算!O13=0),"",$AK11)</f>
        <v/>
      </c>
      <c r="AN11" s="201" t="str">
        <f>IF(OR(工资性费用预算!P13="",工资性费用预算!P13=0),"",$AK11)</f>
        <v/>
      </c>
      <c r="AO11" s="201" t="str">
        <f>IF(OR(工资性费用预算!Q13="",工资性费用预算!Q13=0),"",$AK11)</f>
        <v/>
      </c>
      <c r="AP11" s="201" t="str">
        <f>IF(OR(工资性费用预算!R13="",工资性费用预算!R13=0),"",$AK11)</f>
        <v/>
      </c>
      <c r="AQ11" s="201" t="str">
        <f>IF(OR(工资性费用预算!S13="",工资性费用预算!S13=0),"",$AK11)</f>
        <v/>
      </c>
      <c r="AR11" s="201" t="str">
        <f>IF(OR(工资性费用预算!T13="",工资性费用预算!T13=0),"",$AK11)</f>
        <v/>
      </c>
      <c r="AS11" s="201" t="str">
        <f>IF(OR(工资性费用预算!U13="",工资性费用预算!U13=0),"",$AK11)</f>
        <v/>
      </c>
      <c r="AT11" s="201" t="str">
        <f>IF(OR(工资性费用预算!V13="",工资性费用预算!V13=0),"",$AK11)</f>
        <v/>
      </c>
      <c r="AU11" s="201" t="str">
        <f>IF(OR(工资性费用预算!W13="",工资性费用预算!W13=0),"",$AK11)</f>
        <v/>
      </c>
      <c r="AV11" s="201" t="str">
        <f>IF(OR(工资性费用预算!X13="",工资性费用预算!X13=0),"",$AK11)</f>
        <v/>
      </c>
      <c r="AW11" s="201" t="str">
        <f>IF(OR(工资性费用预算!Y13="",工资性费用预算!Y13=0),"",$AK11)</f>
        <v/>
      </c>
      <c r="AX11" s="220">
        <f t="shared" si="2"/>
        <v>0</v>
      </c>
      <c r="AY11" s="215" t="str">
        <f>IF($B11="","",VLOOKUP($B11,工资性费用预算!$B$7:$AN$206,39,0))</f>
        <v/>
      </c>
      <c r="AZ11" s="204"/>
      <c r="BA11" s="204"/>
      <c r="BB11" s="204"/>
      <c r="BC11" s="204"/>
      <c r="BD11" s="201"/>
      <c r="BE11" s="201" t="str">
        <f>IF(OR(工资性费用预算!S13="",工资性费用预算!S13=0),"",$AY11)</f>
        <v/>
      </c>
      <c r="BF11" s="201" t="str">
        <f>IF(OR(工资性费用预算!T13="",工资性费用预算!T13=0),"",$AY11)</f>
        <v/>
      </c>
      <c r="BG11" s="201" t="str">
        <f>IF(OR(工资性费用预算!U13="",工资性费用预算!U13=0),"",$AY11)</f>
        <v/>
      </c>
      <c r="BH11" s="201" t="str">
        <f>IF(OR(工资性费用预算!V13="",工资性费用预算!V13=0),"",$AY11)</f>
        <v/>
      </c>
      <c r="BI11" s="201" t="str">
        <f>IF(OR(工资性费用预算!W13="",工资性费用预算!W13=0),"",$AY11)</f>
        <v/>
      </c>
      <c r="BJ11" s="219"/>
      <c r="BK11" s="219"/>
      <c r="BL11" s="219">
        <f t="shared" si="3"/>
        <v>0</v>
      </c>
      <c r="BM11" s="215" t="str">
        <f>IF($B11="","",VLOOKUP($B11,工资性费用预算!$B$7:$AP$206,41,0))</f>
        <v/>
      </c>
      <c r="BN11" s="201" t="str">
        <f>IF(OR(工资性费用预算!N13="",工资性费用预算!N13=0),"",$BM11)</f>
        <v/>
      </c>
      <c r="BO11" s="201" t="str">
        <f>IF(OR(工资性费用预算!O13="",工资性费用预算!O13=0),"",$BM11)</f>
        <v/>
      </c>
      <c r="BP11" s="201" t="str">
        <f>IF(OR(工资性费用预算!P13="",工资性费用预算!P13=0),"",$BM11)</f>
        <v/>
      </c>
      <c r="BQ11" s="201"/>
      <c r="BR11" s="201" t="str">
        <f>IF(OR(工资性费用预算!Q13="",工资性费用预算!Q13=0),"",$BM11)</f>
        <v/>
      </c>
      <c r="BS11" s="201" t="str">
        <f>IF(OR(工资性费用预算!R13="",工资性费用预算!R13=0),"",$BM11)</f>
        <v/>
      </c>
      <c r="BT11" s="201" t="str">
        <f>IF(OR(工资性费用预算!S13="",工资性费用预算!S13=0),"",$BM11)</f>
        <v/>
      </c>
      <c r="BU11" s="201"/>
      <c r="BV11" s="201" t="str">
        <f>IF(OR(工资性费用预算!T13="",工资性费用预算!T13=0),"",$BM11)</f>
        <v/>
      </c>
      <c r="BW11" s="201" t="str">
        <f>IF(OR(工资性费用预算!U13="",工资性费用预算!U13=0),"",$BM11)</f>
        <v/>
      </c>
      <c r="BX11" s="201" t="str">
        <f>IF(OR(工资性费用预算!V13="",工资性费用预算!V13=0),"",$BM11)</f>
        <v/>
      </c>
      <c r="BY11" s="201"/>
      <c r="BZ11" s="201" t="str">
        <f>IF(OR(工资性费用预算!W13="",工资性费用预算!W13=0),"",$BM11)</f>
        <v/>
      </c>
      <c r="CA11" s="201" t="str">
        <f>IF(OR(工资性费用预算!X13="",工资性费用预算!X13=0),"",$BM11)</f>
        <v/>
      </c>
      <c r="CB11" s="201" t="str">
        <f>IF(OR(工资性费用预算!Y13="",工资性费用预算!Y13=0),"",$BM11)</f>
        <v/>
      </c>
      <c r="CC11" s="193">
        <f t="shared" si="8"/>
        <v>0</v>
      </c>
      <c r="CD11" s="215" t="str">
        <f>IF($B11="","",VLOOKUP($B11,工资性费用预算!$B$7:$AT$206,45,0))</f>
        <v/>
      </c>
      <c r="CE11" s="201" t="str">
        <f>IF(OR(工资性费用预算!N13="",工资性费用预算!N13=0),"",$CD11)</f>
        <v/>
      </c>
      <c r="CF11" s="201" t="str">
        <f>IF(OR(工资性费用预算!O13="",工资性费用预算!O13=0),"",$CD11)</f>
        <v/>
      </c>
      <c r="CG11" s="201" t="str">
        <f>IF(OR(工资性费用预算!P13="",工资性费用预算!P13=0),"",$CD11)</f>
        <v/>
      </c>
      <c r="CH11" s="201" t="str">
        <f>IF(OR(工资性费用预算!Q13="",工资性费用预算!Q13=0),"",$CD11)</f>
        <v/>
      </c>
      <c r="CI11" s="201" t="str">
        <f>IF(OR(工资性费用预算!R13="",工资性费用预算!R13=0),"",$CD11)</f>
        <v/>
      </c>
      <c r="CJ11" s="201" t="str">
        <f>IF(OR(工资性费用预算!S13="",工资性费用预算!S13=0),"",$CD11)</f>
        <v/>
      </c>
      <c r="CK11" s="201" t="str">
        <f>IF(OR(工资性费用预算!T13="",工资性费用预算!T13=0),"",$CD11)</f>
        <v/>
      </c>
      <c r="CL11" s="201" t="str">
        <f>IF(OR(工资性费用预算!U13="",工资性费用预算!U13=0),"",$CD11)</f>
        <v/>
      </c>
      <c r="CM11" s="201" t="str">
        <f>IF(OR(工资性费用预算!V13="",工资性费用预算!V13=0),"",$CD11)</f>
        <v/>
      </c>
      <c r="CN11" s="201" t="str">
        <f>IF(OR(工资性费用预算!W13="",工资性费用预算!W13=0),"",$CD11)</f>
        <v/>
      </c>
      <c r="CO11" s="201" t="str">
        <f>IF(OR(工资性费用预算!X13="",工资性费用预算!X13=0),"",$CD11)</f>
        <v/>
      </c>
      <c r="CP11" s="201" t="str">
        <f>IF(OR(工资性费用预算!Y13="",工资性费用预算!Y13=0),"",$CD11)</f>
        <v/>
      </c>
      <c r="CQ11" s="193">
        <f t="shared" si="4"/>
        <v>0</v>
      </c>
      <c r="CR11" s="215" t="str">
        <f>IF($B11="","",VLOOKUP($B11,工资性费用预算!$B$7:$AV$206,47,0))</f>
        <v/>
      </c>
      <c r="CS11" s="201" t="str">
        <f>IF(OR(工资性费用预算!N13="",工资性费用预算!N13=0),"",$CR11)</f>
        <v/>
      </c>
      <c r="CT11" s="201" t="str">
        <f>IF(OR(工资性费用预算!O13="",工资性费用预算!O13=0),"",$CR11)</f>
        <v/>
      </c>
      <c r="CU11" s="201" t="str">
        <f>IF(OR(工资性费用预算!P13="",工资性费用预算!P13=0),"",$CR11)</f>
        <v/>
      </c>
      <c r="CV11" s="201" t="str">
        <f>IF(OR(工资性费用预算!Q13="",工资性费用预算!Q13=0),"",$CR11)</f>
        <v/>
      </c>
      <c r="CW11" s="201" t="str">
        <f>IF(OR(工资性费用预算!R13="",工资性费用预算!R13=0),"",$CR11)</f>
        <v/>
      </c>
      <c r="CX11" s="201" t="str">
        <f>IF(OR(工资性费用预算!S13="",工资性费用预算!S13=0),"",$CR11)</f>
        <v/>
      </c>
      <c r="CY11" s="201" t="str">
        <f>IF(OR(工资性费用预算!T13="",工资性费用预算!T13=0),"",$CR11)</f>
        <v/>
      </c>
      <c r="CZ11" s="201" t="str">
        <f>IF(OR(工资性费用预算!U13="",工资性费用预算!U13=0),"",$CR11)</f>
        <v/>
      </c>
      <c r="DA11" s="201" t="str">
        <f>IF(OR(工资性费用预算!V13="",工资性费用预算!V13=0),"",$CR11)</f>
        <v/>
      </c>
      <c r="DB11" s="201" t="str">
        <f>IF(OR(工资性费用预算!W13="",工资性费用预算!W13=0),"",$CR11)</f>
        <v/>
      </c>
      <c r="DC11" s="201" t="str">
        <f>IF(OR(工资性费用预算!X13="",工资性费用预算!X13=0),"",$CR11)</f>
        <v/>
      </c>
      <c r="DD11" s="201" t="str">
        <f>IF(OR(工资性费用预算!Y13="",工资性费用预算!Y13=0),"",$CR11)</f>
        <v/>
      </c>
      <c r="DE11" s="193">
        <f t="shared" si="5"/>
        <v>0</v>
      </c>
      <c r="DF11" s="215" t="str">
        <f>IF($B11="","",VLOOKUP($B11,工资性费用预算!$B$7:$AR$206,43,0))</f>
        <v/>
      </c>
      <c r="DG11" s="215" t="str">
        <f>IF($B11="","",VLOOKUP($B11,工资性费用预算!$B$7:$AS$206,44,0))</f>
        <v/>
      </c>
      <c r="DH11" s="215" t="str">
        <f>IF($B11="","",VLOOKUP($B11,工资性费用预算!$B$7:$AX$206,49,0))</f>
        <v/>
      </c>
      <c r="DI11" s="215" t="str">
        <f>IF($B11="","",VLOOKUP($B11,工资性费用预算!$B$7:$AY$206,50,0))</f>
        <v/>
      </c>
      <c r="DJ11" s="215" t="str">
        <f>IF($B11="","",VLOOKUP($B11,工资性费用预算!$B$7:$BB$206,51,0))</f>
        <v/>
      </c>
      <c r="DK11" s="215" t="str">
        <f>IF($B11="","",VLOOKUP($B11,工资性费用预算!$B$7:$BB$206,52,0))</f>
        <v/>
      </c>
      <c r="DL11" s="225" t="str">
        <f>IF($B11="","",VLOOKUP($B11,工资性费用预算!$B$7:$BB$206,53,0))</f>
        <v/>
      </c>
      <c r="DM11" s="223">
        <f t="shared" si="9"/>
        <v>0</v>
      </c>
      <c r="DN11" s="223">
        <f t="shared" si="10"/>
        <v>0</v>
      </c>
      <c r="DO11" s="223">
        <f t="shared" si="11"/>
        <v>0</v>
      </c>
      <c r="DP11" s="223">
        <f t="shared" si="12"/>
        <v>0</v>
      </c>
      <c r="DQ11" s="223">
        <f t="shared" si="13"/>
        <v>0</v>
      </c>
      <c r="DR11" s="223">
        <f t="shared" si="14"/>
        <v>0</v>
      </c>
      <c r="DS11" s="223">
        <f t="shared" si="15"/>
        <v>0</v>
      </c>
      <c r="DT11" s="223">
        <f t="shared" si="16"/>
        <v>0</v>
      </c>
      <c r="DU11" s="223">
        <f t="shared" si="17"/>
        <v>0</v>
      </c>
      <c r="DV11" s="223">
        <f t="shared" si="18"/>
        <v>0</v>
      </c>
      <c r="DW11" s="223">
        <f t="shared" si="19"/>
        <v>0</v>
      </c>
      <c r="DX11" s="223">
        <f t="shared" si="20"/>
        <v>0</v>
      </c>
      <c r="DY11" s="227">
        <f t="shared" si="21"/>
        <v>0</v>
      </c>
      <c r="DZ11" s="191">
        <f t="shared" si="22"/>
        <v>0</v>
      </c>
      <c r="EA11" s="193">
        <f t="shared" si="23"/>
        <v>0</v>
      </c>
    </row>
    <row r="12" spans="1:131">
      <c r="A12" s="200" t="str">
        <f t="shared" si="7"/>
        <v/>
      </c>
      <c r="B12" s="191" t="str">
        <f>IF(工资性费用预算!A14="","",工资性费用预算!B14)</f>
        <v/>
      </c>
      <c r="C12" s="195" t="str">
        <f>IF(B12="","",VLOOKUP(B12,工资性费用预算!$B$7:$C$206,2,0))</f>
        <v/>
      </c>
      <c r="D12" s="276" t="str">
        <f>IF(工资性费用预算!BH14&gt;0,IF(工资性费用预算!BE14&gt;0,工资性费用预算!$BE$6,IF(工资性费用预算!BF14&gt;0,工资性费用预算!$BF$6,工资性费用预算!$BG$6)),"")</f>
        <v/>
      </c>
      <c r="E12" s="194" t="str">
        <f>IF($B12="","",VLOOKUP($B12,工资性费用预算!$B$7:$AC$206,27,0))</f>
        <v/>
      </c>
      <c r="F12" s="519">
        <f>IF($B12="",0,VLOOKUP($B12,社保费!$B$5:$Q$15,16,0))</f>
        <v>0</v>
      </c>
      <c r="G12" s="201" t="str">
        <f>IF(OR(工资性费用预算!N14="",工资性费用预算!N14=0),"",ROUND($E12*$F12,2))</f>
        <v/>
      </c>
      <c r="H12" s="201" t="str">
        <f>IF(OR(工资性费用预算!O14="",工资性费用预算!O14=0),"",ROUND($E12*$F12,2))</f>
        <v/>
      </c>
      <c r="I12" s="201" t="str">
        <f>IF(OR(工资性费用预算!P14="",工资性费用预算!P14=0),"",ROUND($E12*$F12,2))</f>
        <v/>
      </c>
      <c r="J12" s="201" t="str">
        <f>IF(OR(工资性费用预算!Q14="",工资性费用预算!Q14=0),"",ROUND($E12*$F12,2))</f>
        <v/>
      </c>
      <c r="K12" s="201" t="str">
        <f>IF(OR(工资性费用预算!R14="",工资性费用预算!R14=0),"",ROUND($E12*$F12,2))</f>
        <v/>
      </c>
      <c r="L12" s="201" t="str">
        <f>IF(OR(工资性费用预算!S14="",工资性费用预算!S14=0),"",ROUND($E12*$F12,2))</f>
        <v/>
      </c>
      <c r="M12" s="201" t="str">
        <f>IF(OR(工资性费用预算!T14="",工资性费用预算!T14=0),"",ROUND($E12*$F12,2))</f>
        <v/>
      </c>
      <c r="N12" s="201" t="str">
        <f>IF(OR(工资性费用预算!U14="",工资性费用预算!U14=0),"",ROUND($E12*$F12,2))</f>
        <v/>
      </c>
      <c r="O12" s="201" t="str">
        <f>IF(OR(工资性费用预算!V14="",工资性费用预算!V14=0),"",ROUND($E12*$F12,2))</f>
        <v/>
      </c>
      <c r="P12" s="201" t="str">
        <f>IF(OR(工资性费用预算!W14="",工资性费用预算!W14=0),"",ROUND($E12*$F12,2))</f>
        <v/>
      </c>
      <c r="Q12" s="201" t="str">
        <f>IF(OR(工资性费用预算!X14="",工资性费用预算!X14=0),"",ROUND($E12*$F12,2))</f>
        <v/>
      </c>
      <c r="R12" s="201" t="str">
        <f>IF(OR(工资性费用预算!Y14="",工资性费用预算!Y14=0),"",ROUND($E12*$F12,2))</f>
        <v/>
      </c>
      <c r="S12" s="193">
        <f t="shared" si="0"/>
        <v>0</v>
      </c>
      <c r="T12" s="199" t="str">
        <f>IF($B12="","",VLOOKUP($B12,工资性费用预算!$B$7:$AF$206,30,0))</f>
        <v/>
      </c>
      <c r="U12" s="197" t="str">
        <f>IF($B12="","",VLOOKUP($B12,工资性费用预算!$B$7:$AF$206,31,0))</f>
        <v/>
      </c>
      <c r="V12" s="191" t="str">
        <f>IF(OR(工资性费用预算!N14="",工资性费用预算!N14=0),"",$T12*$U12)</f>
        <v/>
      </c>
      <c r="W12" s="191" t="str">
        <f>IF(OR(工资性费用预算!O14="",工资性费用预算!O14=0),"",$T12*$U12)</f>
        <v/>
      </c>
      <c r="X12" s="191" t="str">
        <f>IF(OR(工资性费用预算!P14="",工资性费用预算!P14=0),"",$T12*$U12)</f>
        <v/>
      </c>
      <c r="Y12" s="191" t="str">
        <f>IF(OR(工资性费用预算!Q14="",工资性费用预算!Q14=0),"",$T12*$U12)</f>
        <v/>
      </c>
      <c r="Z12" s="191" t="str">
        <f>IF(OR(工资性费用预算!R14="",工资性费用预算!R14=0),"",$T12*$U12)</f>
        <v/>
      </c>
      <c r="AA12" s="191" t="str">
        <f>IF(OR(工资性费用预算!S14="",工资性费用预算!S14=0),"",$T12*$U12)</f>
        <v/>
      </c>
      <c r="AB12" s="191" t="str">
        <f>IF(OR(工资性费用预算!T14="",工资性费用预算!T14=0),"",$T12*$U12)</f>
        <v/>
      </c>
      <c r="AC12" s="191" t="str">
        <f>IF(OR(工资性费用预算!U14="",工资性费用预算!U14=0),"",$T12*$U12)</f>
        <v/>
      </c>
      <c r="AD12" s="191" t="str">
        <f>IF(OR(工资性费用预算!V14="",工资性费用预算!V14=0),"",$T12*$U12)</f>
        <v/>
      </c>
      <c r="AE12" s="191" t="str">
        <f>IF(OR(工资性费用预算!W14="",工资性费用预算!W14=0),"",$T12*$U12)</f>
        <v/>
      </c>
      <c r="AF12" s="191" t="str">
        <f>IF(OR(工资性费用预算!X14="",工资性费用预算!X14=0),"",$T12*$U12)</f>
        <v/>
      </c>
      <c r="AG12" s="191" t="str">
        <f>IF(OR(工资性费用预算!Y14="",工资性费用预算!Y14=0),"",$T12*$U12)</f>
        <v/>
      </c>
      <c r="AH12" s="193">
        <f t="shared" si="1"/>
        <v>0</v>
      </c>
      <c r="AI12" s="217" t="str">
        <f>IF($B12="","",VLOOKUP($B12,工资性费用预算!$B$7:$AJ$206,33,0))</f>
        <v/>
      </c>
      <c r="AJ12" s="218" t="str">
        <f>IF($B12="","",VLOOKUP($B12,工资性费用预算!$B$7:$AJ$206,35,0))</f>
        <v/>
      </c>
      <c r="AK12" s="215" t="str">
        <f>IF($B12="","",VLOOKUP($B12,工资性费用预算!$B$7:$AL$206,37,0))</f>
        <v/>
      </c>
      <c r="AL12" s="270" t="str">
        <f>IF(OR(工资性费用预算!N14="",工资性费用预算!N14=0),"",$AK12)</f>
        <v/>
      </c>
      <c r="AM12" s="201" t="str">
        <f>IF(OR(工资性费用预算!O14="",工资性费用预算!O14=0),"",$AK12)</f>
        <v/>
      </c>
      <c r="AN12" s="201" t="str">
        <f>IF(OR(工资性费用预算!P14="",工资性费用预算!P14=0),"",$AK12)</f>
        <v/>
      </c>
      <c r="AO12" s="201" t="str">
        <f>IF(OR(工资性费用预算!Q14="",工资性费用预算!Q14=0),"",$AK12)</f>
        <v/>
      </c>
      <c r="AP12" s="201" t="str">
        <f>IF(OR(工资性费用预算!R14="",工资性费用预算!R14=0),"",$AK12)</f>
        <v/>
      </c>
      <c r="AQ12" s="201" t="str">
        <f>IF(OR(工资性费用预算!S14="",工资性费用预算!S14=0),"",$AK12)</f>
        <v/>
      </c>
      <c r="AR12" s="201" t="str">
        <f>IF(OR(工资性费用预算!T14="",工资性费用预算!T14=0),"",$AK12)</f>
        <v/>
      </c>
      <c r="AS12" s="201" t="str">
        <f>IF(OR(工资性费用预算!U14="",工资性费用预算!U14=0),"",$AK12)</f>
        <v/>
      </c>
      <c r="AT12" s="201" t="str">
        <f>IF(OR(工资性费用预算!V14="",工资性费用预算!V14=0),"",$AK12)</f>
        <v/>
      </c>
      <c r="AU12" s="201" t="str">
        <f>IF(OR(工资性费用预算!W14="",工资性费用预算!W14=0),"",$AK12)</f>
        <v/>
      </c>
      <c r="AV12" s="201" t="str">
        <f>IF(OR(工资性费用预算!X14="",工资性费用预算!X14=0),"",$AK12)</f>
        <v/>
      </c>
      <c r="AW12" s="201" t="str">
        <f>IF(OR(工资性费用预算!Y14="",工资性费用预算!Y14=0),"",$AK12)</f>
        <v/>
      </c>
      <c r="AX12" s="220">
        <f t="shared" si="2"/>
        <v>0</v>
      </c>
      <c r="AY12" s="215" t="str">
        <f>IF($B12="","",VLOOKUP($B12,工资性费用预算!$B$7:$AN$206,39,0))</f>
        <v/>
      </c>
      <c r="AZ12" s="204"/>
      <c r="BA12" s="204"/>
      <c r="BB12" s="204"/>
      <c r="BC12" s="204"/>
      <c r="BD12" s="201"/>
      <c r="BE12" s="201" t="str">
        <f>IF(OR(工资性费用预算!S14="",工资性费用预算!S14=0),"",$AY12)</f>
        <v/>
      </c>
      <c r="BF12" s="201" t="str">
        <f>IF(OR(工资性费用预算!T14="",工资性费用预算!T14=0),"",$AY12)</f>
        <v/>
      </c>
      <c r="BG12" s="201" t="str">
        <f>IF(OR(工资性费用预算!U14="",工资性费用预算!U14=0),"",$AY12)</f>
        <v/>
      </c>
      <c r="BH12" s="201" t="str">
        <f>IF(OR(工资性费用预算!V14="",工资性费用预算!V14=0),"",$AY12)</f>
        <v/>
      </c>
      <c r="BI12" s="201" t="str">
        <f>IF(OR(工资性费用预算!W14="",工资性费用预算!W14=0),"",$AY12)</f>
        <v/>
      </c>
      <c r="BJ12" s="219"/>
      <c r="BK12" s="219"/>
      <c r="BL12" s="219">
        <f t="shared" si="3"/>
        <v>0</v>
      </c>
      <c r="BM12" s="215" t="str">
        <f>IF($B12="","",VLOOKUP($B12,工资性费用预算!$B$7:$AP$206,41,0))</f>
        <v/>
      </c>
      <c r="BN12" s="201" t="str">
        <f>IF(OR(工资性费用预算!N14="",工资性费用预算!N14=0),"",$BM12)</f>
        <v/>
      </c>
      <c r="BO12" s="201" t="str">
        <f>IF(OR(工资性费用预算!O14="",工资性费用预算!O14=0),"",$BM12)</f>
        <v/>
      </c>
      <c r="BP12" s="201" t="str">
        <f>IF(OR(工资性费用预算!P14="",工资性费用预算!P14=0),"",$BM12)</f>
        <v/>
      </c>
      <c r="BQ12" s="201"/>
      <c r="BR12" s="201" t="str">
        <f>IF(OR(工资性费用预算!Q14="",工资性费用预算!Q14=0),"",$BM12)</f>
        <v/>
      </c>
      <c r="BS12" s="201" t="str">
        <f>IF(OR(工资性费用预算!R14="",工资性费用预算!R14=0),"",$BM12)</f>
        <v/>
      </c>
      <c r="BT12" s="201" t="str">
        <f>IF(OR(工资性费用预算!S14="",工资性费用预算!S14=0),"",$BM12)</f>
        <v/>
      </c>
      <c r="BU12" s="201"/>
      <c r="BV12" s="201" t="str">
        <f>IF(OR(工资性费用预算!T14="",工资性费用预算!T14=0),"",$BM12)</f>
        <v/>
      </c>
      <c r="BW12" s="201" t="str">
        <f>IF(OR(工资性费用预算!U14="",工资性费用预算!U14=0),"",$BM12)</f>
        <v/>
      </c>
      <c r="BX12" s="201" t="str">
        <f>IF(OR(工资性费用预算!V14="",工资性费用预算!V14=0),"",$BM12)</f>
        <v/>
      </c>
      <c r="BY12" s="201"/>
      <c r="BZ12" s="201" t="str">
        <f>IF(OR(工资性费用预算!W14="",工资性费用预算!W14=0),"",$BM12)</f>
        <v/>
      </c>
      <c r="CA12" s="201" t="str">
        <f>IF(OR(工资性费用预算!X14="",工资性费用预算!X14=0),"",$BM12)</f>
        <v/>
      </c>
      <c r="CB12" s="201" t="str">
        <f>IF(OR(工资性费用预算!Y14="",工资性费用预算!Y14=0),"",$BM12)</f>
        <v/>
      </c>
      <c r="CC12" s="193">
        <f t="shared" si="8"/>
        <v>0</v>
      </c>
      <c r="CD12" s="215" t="str">
        <f>IF($B12="","",VLOOKUP($B12,工资性费用预算!$B$7:$AT$206,45,0))</f>
        <v/>
      </c>
      <c r="CE12" s="201" t="str">
        <f>IF(OR(工资性费用预算!N14="",工资性费用预算!N14=0),"",$CD12)</f>
        <v/>
      </c>
      <c r="CF12" s="201" t="str">
        <f>IF(OR(工资性费用预算!O14="",工资性费用预算!O14=0),"",$CD12)</f>
        <v/>
      </c>
      <c r="CG12" s="201" t="str">
        <f>IF(OR(工资性费用预算!P14="",工资性费用预算!P14=0),"",$CD12)</f>
        <v/>
      </c>
      <c r="CH12" s="201" t="str">
        <f>IF(OR(工资性费用预算!Q14="",工资性费用预算!Q14=0),"",$CD12)</f>
        <v/>
      </c>
      <c r="CI12" s="201" t="str">
        <f>IF(OR(工资性费用预算!R14="",工资性费用预算!R14=0),"",$CD12)</f>
        <v/>
      </c>
      <c r="CJ12" s="201" t="str">
        <f>IF(OR(工资性费用预算!S14="",工资性费用预算!S14=0),"",$CD12)</f>
        <v/>
      </c>
      <c r="CK12" s="201" t="str">
        <f>IF(OR(工资性费用预算!T14="",工资性费用预算!T14=0),"",$CD12)</f>
        <v/>
      </c>
      <c r="CL12" s="201" t="str">
        <f>IF(OR(工资性费用预算!U14="",工资性费用预算!U14=0),"",$CD12)</f>
        <v/>
      </c>
      <c r="CM12" s="201" t="str">
        <f>IF(OR(工资性费用预算!V14="",工资性费用预算!V14=0),"",$CD12)</f>
        <v/>
      </c>
      <c r="CN12" s="201" t="str">
        <f>IF(OR(工资性费用预算!W14="",工资性费用预算!W14=0),"",$CD12)</f>
        <v/>
      </c>
      <c r="CO12" s="201" t="str">
        <f>IF(OR(工资性费用预算!X14="",工资性费用预算!X14=0),"",$CD12)</f>
        <v/>
      </c>
      <c r="CP12" s="201" t="str">
        <f>IF(OR(工资性费用预算!Y14="",工资性费用预算!Y14=0),"",$CD12)</f>
        <v/>
      </c>
      <c r="CQ12" s="193">
        <f t="shared" si="4"/>
        <v>0</v>
      </c>
      <c r="CR12" s="215" t="str">
        <f>IF($B12="","",VLOOKUP($B12,工资性费用预算!$B$7:$AV$206,47,0))</f>
        <v/>
      </c>
      <c r="CS12" s="201" t="str">
        <f>IF(OR(工资性费用预算!N14="",工资性费用预算!N14=0),"",$CR12)</f>
        <v/>
      </c>
      <c r="CT12" s="201" t="str">
        <f>IF(OR(工资性费用预算!O14="",工资性费用预算!O14=0),"",$CR12)</f>
        <v/>
      </c>
      <c r="CU12" s="201" t="str">
        <f>IF(OR(工资性费用预算!P14="",工资性费用预算!P14=0),"",$CR12)</f>
        <v/>
      </c>
      <c r="CV12" s="201" t="str">
        <f>IF(OR(工资性费用预算!Q14="",工资性费用预算!Q14=0),"",$CR12)</f>
        <v/>
      </c>
      <c r="CW12" s="201" t="str">
        <f>IF(OR(工资性费用预算!R14="",工资性费用预算!R14=0),"",$CR12)</f>
        <v/>
      </c>
      <c r="CX12" s="201" t="str">
        <f>IF(OR(工资性费用预算!S14="",工资性费用预算!S14=0),"",$CR12)</f>
        <v/>
      </c>
      <c r="CY12" s="201" t="str">
        <f>IF(OR(工资性费用预算!T14="",工资性费用预算!T14=0),"",$CR12)</f>
        <v/>
      </c>
      <c r="CZ12" s="201" t="str">
        <f>IF(OR(工资性费用预算!U14="",工资性费用预算!U14=0),"",$CR12)</f>
        <v/>
      </c>
      <c r="DA12" s="201" t="str">
        <f>IF(OR(工资性费用预算!V14="",工资性费用预算!V14=0),"",$CR12)</f>
        <v/>
      </c>
      <c r="DB12" s="201" t="str">
        <f>IF(OR(工资性费用预算!W14="",工资性费用预算!W14=0),"",$CR12)</f>
        <v/>
      </c>
      <c r="DC12" s="201" t="str">
        <f>IF(OR(工资性费用预算!X14="",工资性费用预算!X14=0),"",$CR12)</f>
        <v/>
      </c>
      <c r="DD12" s="201" t="str">
        <f>IF(OR(工资性费用预算!Y14="",工资性费用预算!Y14=0),"",$CR12)</f>
        <v/>
      </c>
      <c r="DE12" s="193">
        <f t="shared" si="5"/>
        <v>0</v>
      </c>
      <c r="DF12" s="215" t="str">
        <f>IF($B12="","",VLOOKUP($B12,工资性费用预算!$B$7:$AR$206,43,0))</f>
        <v/>
      </c>
      <c r="DG12" s="215" t="str">
        <f>IF($B12="","",VLOOKUP($B12,工资性费用预算!$B$7:$AS$206,44,0))</f>
        <v/>
      </c>
      <c r="DH12" s="215" t="str">
        <f>IF($B12="","",VLOOKUP($B12,工资性费用预算!$B$7:$AX$206,49,0))</f>
        <v/>
      </c>
      <c r="DI12" s="215" t="str">
        <f>IF($B12="","",VLOOKUP($B12,工资性费用预算!$B$7:$AY$206,50,0))</f>
        <v/>
      </c>
      <c r="DJ12" s="215" t="str">
        <f>IF($B12="","",VLOOKUP($B12,工资性费用预算!$B$7:$BB$206,51,0))</f>
        <v/>
      </c>
      <c r="DK12" s="215" t="str">
        <f>IF($B12="","",VLOOKUP($B12,工资性费用预算!$B$7:$BB$206,52,0))</f>
        <v/>
      </c>
      <c r="DL12" s="225" t="str">
        <f>IF($B12="","",VLOOKUP($B12,工资性费用预算!$B$7:$BB$206,53,0))</f>
        <v/>
      </c>
      <c r="DM12" s="223">
        <f t="shared" si="9"/>
        <v>0</v>
      </c>
      <c r="DN12" s="223">
        <f t="shared" si="10"/>
        <v>0</v>
      </c>
      <c r="DO12" s="223">
        <f t="shared" si="11"/>
        <v>0</v>
      </c>
      <c r="DP12" s="223">
        <f t="shared" si="12"/>
        <v>0</v>
      </c>
      <c r="DQ12" s="223">
        <f t="shared" si="13"/>
        <v>0</v>
      </c>
      <c r="DR12" s="223">
        <f t="shared" si="14"/>
        <v>0</v>
      </c>
      <c r="DS12" s="223">
        <f t="shared" si="15"/>
        <v>0</v>
      </c>
      <c r="DT12" s="223">
        <f t="shared" si="16"/>
        <v>0</v>
      </c>
      <c r="DU12" s="223">
        <f t="shared" si="17"/>
        <v>0</v>
      </c>
      <c r="DV12" s="223">
        <f t="shared" si="18"/>
        <v>0</v>
      </c>
      <c r="DW12" s="223">
        <f t="shared" si="19"/>
        <v>0</v>
      </c>
      <c r="DX12" s="223">
        <f t="shared" si="20"/>
        <v>0</v>
      </c>
      <c r="DY12" s="227">
        <f t="shared" si="21"/>
        <v>0</v>
      </c>
      <c r="DZ12" s="191">
        <f t="shared" si="22"/>
        <v>0</v>
      </c>
      <c r="EA12" s="193">
        <f t="shared" si="23"/>
        <v>0</v>
      </c>
    </row>
    <row r="13" spans="1:131">
      <c r="A13" s="200" t="str">
        <f t="shared" ref="A13:A76" si="24">IF(B13="","",ROW()-4)</f>
        <v/>
      </c>
      <c r="B13" s="191" t="str">
        <f>IF(工资性费用预算!A15="","",工资性费用预算!B15)</f>
        <v/>
      </c>
      <c r="C13" s="195" t="str">
        <f>IF(B13="","",VLOOKUP(B13,工资性费用预算!$B$7:$C$206,2,0))</f>
        <v/>
      </c>
      <c r="D13" s="276" t="str">
        <f>IF(工资性费用预算!BH15&gt;0,IF(工资性费用预算!BE15&gt;0,工资性费用预算!$BE$6,IF(工资性费用预算!BF15&gt;0,工资性费用预算!$BF$6,工资性费用预算!$BG$6)),"")</f>
        <v/>
      </c>
      <c r="E13" s="194" t="str">
        <f>IF($B13="","",VLOOKUP($B13,工资性费用预算!$B$7:$AC$206,27,0))</f>
        <v/>
      </c>
      <c r="F13" s="519">
        <f>IF($B13="",0,VLOOKUP($B13,社保费!$B$5:$Q$15,16,0))</f>
        <v>0</v>
      </c>
      <c r="G13" s="201" t="str">
        <f>IF(OR(工资性费用预算!N15="",工资性费用预算!N15=0),"",ROUND($E13*$F13,2))</f>
        <v/>
      </c>
      <c r="H13" s="201" t="str">
        <f>IF(OR(工资性费用预算!O15="",工资性费用预算!O15=0),"",ROUND($E13*$F13,2))</f>
        <v/>
      </c>
      <c r="I13" s="201" t="str">
        <f>IF(OR(工资性费用预算!P15="",工资性费用预算!P15=0),"",ROUND($E13*$F13,2))</f>
        <v/>
      </c>
      <c r="J13" s="201" t="str">
        <f>IF(OR(工资性费用预算!Q15="",工资性费用预算!Q15=0),"",ROUND($E13*$F13,2))</f>
        <v/>
      </c>
      <c r="K13" s="201" t="str">
        <f>IF(OR(工资性费用预算!R15="",工资性费用预算!R15=0),"",ROUND($E13*$F13,2))</f>
        <v/>
      </c>
      <c r="L13" s="201" t="str">
        <f>IF(OR(工资性费用预算!S15="",工资性费用预算!S15=0),"",ROUND($E13*$F13,2))</f>
        <v/>
      </c>
      <c r="M13" s="201" t="str">
        <f>IF(OR(工资性费用预算!T15="",工资性费用预算!T15=0),"",ROUND($E13*$F13,2))</f>
        <v/>
      </c>
      <c r="N13" s="201" t="str">
        <f>IF(OR(工资性费用预算!U15="",工资性费用预算!U15=0),"",ROUND($E13*$F13,2))</f>
        <v/>
      </c>
      <c r="O13" s="201" t="str">
        <f>IF(OR(工资性费用预算!V15="",工资性费用预算!V15=0),"",ROUND($E13*$F13,2))</f>
        <v/>
      </c>
      <c r="P13" s="201" t="str">
        <f>IF(OR(工资性费用预算!W15="",工资性费用预算!W15=0),"",ROUND($E13*$F13,2))</f>
        <v/>
      </c>
      <c r="Q13" s="201" t="str">
        <f>IF(OR(工资性费用预算!X15="",工资性费用预算!X15=0),"",ROUND($E13*$F13,2))</f>
        <v/>
      </c>
      <c r="R13" s="201" t="str">
        <f>IF(OR(工资性费用预算!Y15="",工资性费用预算!Y15=0),"",ROUND($E13*$F13,2))</f>
        <v/>
      </c>
      <c r="S13" s="193">
        <f t="shared" ref="S13:S76" si="25">SUM(G13:R13)</f>
        <v>0</v>
      </c>
      <c r="T13" s="199" t="str">
        <f>IF($B13="","",VLOOKUP($B13,工资性费用预算!$B$7:$AF$206,30,0))</f>
        <v/>
      </c>
      <c r="U13" s="197" t="str">
        <f>IF($B13="","",VLOOKUP($B13,工资性费用预算!$B$7:$AF$206,31,0))</f>
        <v/>
      </c>
      <c r="V13" s="191" t="str">
        <f>IF(OR(工资性费用预算!N15="",工资性费用预算!N15=0),"",$T13*$U13)</f>
        <v/>
      </c>
      <c r="W13" s="191" t="str">
        <f>IF(OR(工资性费用预算!O15="",工资性费用预算!O15=0),"",$T13*$U13)</f>
        <v/>
      </c>
      <c r="X13" s="191" t="str">
        <f>IF(OR(工资性费用预算!P15="",工资性费用预算!P15=0),"",$T13*$U13)</f>
        <v/>
      </c>
      <c r="Y13" s="191" t="str">
        <f>IF(OR(工资性费用预算!Q15="",工资性费用预算!Q15=0),"",$T13*$U13)</f>
        <v/>
      </c>
      <c r="Z13" s="191" t="str">
        <f>IF(OR(工资性费用预算!R15="",工资性费用预算!R15=0),"",$T13*$U13)</f>
        <v/>
      </c>
      <c r="AA13" s="191" t="str">
        <f>IF(OR(工资性费用预算!S15="",工资性费用预算!S15=0),"",$T13*$U13)</f>
        <v/>
      </c>
      <c r="AB13" s="191" t="str">
        <f>IF(OR(工资性费用预算!T15="",工资性费用预算!T15=0),"",$T13*$U13)</f>
        <v/>
      </c>
      <c r="AC13" s="191" t="str">
        <f>IF(OR(工资性费用预算!U15="",工资性费用预算!U15=0),"",$T13*$U13)</f>
        <v/>
      </c>
      <c r="AD13" s="191" t="str">
        <f>IF(OR(工资性费用预算!V15="",工资性费用预算!V15=0),"",$T13*$U13)</f>
        <v/>
      </c>
      <c r="AE13" s="191" t="str">
        <f>IF(OR(工资性费用预算!W15="",工资性费用预算!W15=0),"",$T13*$U13)</f>
        <v/>
      </c>
      <c r="AF13" s="191" t="str">
        <f>IF(OR(工资性费用预算!X15="",工资性费用预算!X15=0),"",$T13*$U13)</f>
        <v/>
      </c>
      <c r="AG13" s="191" t="str">
        <f>IF(OR(工资性费用预算!Y15="",工资性费用预算!Y15=0),"",$T13*$U13)</f>
        <v/>
      </c>
      <c r="AH13" s="193">
        <f t="shared" ref="AH13:AH76" si="26">SUM(V13:AG13)</f>
        <v>0</v>
      </c>
      <c r="AI13" s="217" t="str">
        <f>IF($B13="","",VLOOKUP($B13,工资性费用预算!$B$7:$AJ$206,33,0))</f>
        <v/>
      </c>
      <c r="AJ13" s="218" t="str">
        <f>IF($B13="","",VLOOKUP($B13,工资性费用预算!$B$7:$AJ$206,35,0))</f>
        <v/>
      </c>
      <c r="AK13" s="215" t="str">
        <f>IF($B13="","",VLOOKUP($B13,工资性费用预算!$B$7:$AL$206,37,0))</f>
        <v/>
      </c>
      <c r="AL13" s="270" t="str">
        <f>IF(OR(工资性费用预算!N15="",工资性费用预算!N15=0),"",$AK13)</f>
        <v/>
      </c>
      <c r="AM13" s="201" t="str">
        <f>IF(OR(工资性费用预算!O15="",工资性费用预算!O15=0),"",$AK13)</f>
        <v/>
      </c>
      <c r="AN13" s="201" t="str">
        <f>IF(OR(工资性费用预算!P15="",工资性费用预算!P15=0),"",$AK13)</f>
        <v/>
      </c>
      <c r="AO13" s="201" t="str">
        <f>IF(OR(工资性费用预算!Q15="",工资性费用预算!Q15=0),"",$AK13)</f>
        <v/>
      </c>
      <c r="AP13" s="201" t="str">
        <f>IF(OR(工资性费用预算!R15="",工资性费用预算!R15=0),"",$AK13)</f>
        <v/>
      </c>
      <c r="AQ13" s="201" t="str">
        <f>IF(OR(工资性费用预算!S15="",工资性费用预算!S15=0),"",$AK13)</f>
        <v/>
      </c>
      <c r="AR13" s="201" t="str">
        <f>IF(OR(工资性费用预算!T15="",工资性费用预算!T15=0),"",$AK13)</f>
        <v/>
      </c>
      <c r="AS13" s="201" t="str">
        <f>IF(OR(工资性费用预算!U15="",工资性费用预算!U15=0),"",$AK13)</f>
        <v/>
      </c>
      <c r="AT13" s="201" t="str">
        <f>IF(OR(工资性费用预算!V15="",工资性费用预算!V15=0),"",$AK13)</f>
        <v/>
      </c>
      <c r="AU13" s="201" t="str">
        <f>IF(OR(工资性费用预算!W15="",工资性费用预算!W15=0),"",$AK13)</f>
        <v/>
      </c>
      <c r="AV13" s="201" t="str">
        <f>IF(OR(工资性费用预算!X15="",工资性费用预算!X15=0),"",$AK13)</f>
        <v/>
      </c>
      <c r="AW13" s="201" t="str">
        <f>IF(OR(工资性费用预算!Y15="",工资性费用预算!Y15=0),"",$AK13)</f>
        <v/>
      </c>
      <c r="AX13" s="220">
        <f t="shared" ref="AX13:AX76" si="27">SUM(AL13:AW13)</f>
        <v>0</v>
      </c>
      <c r="AY13" s="215" t="str">
        <f>IF($B13="","",VLOOKUP($B13,工资性费用预算!$B$7:$AN$206,39,0))</f>
        <v/>
      </c>
      <c r="AZ13" s="204"/>
      <c r="BA13" s="204"/>
      <c r="BB13" s="204"/>
      <c r="BC13" s="204"/>
      <c r="BD13" s="201"/>
      <c r="BE13" s="201" t="str">
        <f>IF(OR(工资性费用预算!S15="",工资性费用预算!S15=0),"",$AY13)</f>
        <v/>
      </c>
      <c r="BF13" s="201" t="str">
        <f>IF(OR(工资性费用预算!T15="",工资性费用预算!T15=0),"",$AY13)</f>
        <v/>
      </c>
      <c r="BG13" s="201" t="str">
        <f>IF(OR(工资性费用预算!U15="",工资性费用预算!U15=0),"",$AY13)</f>
        <v/>
      </c>
      <c r="BH13" s="201" t="str">
        <f>IF(OR(工资性费用预算!V15="",工资性费用预算!V15=0),"",$AY13)</f>
        <v/>
      </c>
      <c r="BI13" s="201" t="str">
        <f>IF(OR(工资性费用预算!W15="",工资性费用预算!W15=0),"",$AY13)</f>
        <v/>
      </c>
      <c r="BJ13" s="219"/>
      <c r="BK13" s="219"/>
      <c r="BL13" s="219">
        <f t="shared" ref="BL13:BL76" si="28">SUM(AZ13:BK13)</f>
        <v>0</v>
      </c>
      <c r="BM13" s="215" t="str">
        <f>IF($B13="","",VLOOKUP($B13,工资性费用预算!$B$7:$AP$206,41,0))</f>
        <v/>
      </c>
      <c r="BN13" s="201" t="str">
        <f>IF(OR(工资性费用预算!N15="",工资性费用预算!N15=0),"",$BM13)</f>
        <v/>
      </c>
      <c r="BO13" s="201" t="str">
        <f>IF(OR(工资性费用预算!O15="",工资性费用预算!O15=0),"",$BM13)</f>
        <v/>
      </c>
      <c r="BP13" s="201" t="str">
        <f>IF(OR(工资性费用预算!P15="",工资性费用预算!P15=0),"",$BM13)</f>
        <v/>
      </c>
      <c r="BQ13" s="201"/>
      <c r="BR13" s="201" t="str">
        <f>IF(OR(工资性费用预算!Q15="",工资性费用预算!Q15=0),"",$BM13)</f>
        <v/>
      </c>
      <c r="BS13" s="201" t="str">
        <f>IF(OR(工资性费用预算!R15="",工资性费用预算!R15=0),"",$BM13)</f>
        <v/>
      </c>
      <c r="BT13" s="201" t="str">
        <f>IF(OR(工资性费用预算!S15="",工资性费用预算!S15=0),"",$BM13)</f>
        <v/>
      </c>
      <c r="BU13" s="201"/>
      <c r="BV13" s="201" t="str">
        <f>IF(OR(工资性费用预算!T15="",工资性费用预算!T15=0),"",$BM13)</f>
        <v/>
      </c>
      <c r="BW13" s="201" t="str">
        <f>IF(OR(工资性费用预算!U15="",工资性费用预算!U15=0),"",$BM13)</f>
        <v/>
      </c>
      <c r="BX13" s="201" t="str">
        <f>IF(OR(工资性费用预算!V15="",工资性费用预算!V15=0),"",$BM13)</f>
        <v/>
      </c>
      <c r="BY13" s="201"/>
      <c r="BZ13" s="201" t="str">
        <f>IF(OR(工资性费用预算!W15="",工资性费用预算!W15=0),"",$BM13)</f>
        <v/>
      </c>
      <c r="CA13" s="201" t="str">
        <f>IF(OR(工资性费用预算!X15="",工资性费用预算!X15=0),"",$BM13)</f>
        <v/>
      </c>
      <c r="CB13" s="201" t="str">
        <f>IF(OR(工资性费用预算!Y15="",工资性费用预算!Y15=0),"",$BM13)</f>
        <v/>
      </c>
      <c r="CC13" s="193">
        <f t="shared" ref="CC13:CC76" si="29">SUM(BN13:CB13)</f>
        <v>0</v>
      </c>
      <c r="CD13" s="215" t="str">
        <f>IF($B13="","",VLOOKUP($B13,工资性费用预算!$B$7:$AT$206,45,0))</f>
        <v/>
      </c>
      <c r="CE13" s="201" t="str">
        <f>IF(OR(工资性费用预算!N15="",工资性费用预算!N15=0),"",$CD13)</f>
        <v/>
      </c>
      <c r="CF13" s="201" t="str">
        <f>IF(OR(工资性费用预算!O15="",工资性费用预算!O15=0),"",$CD13)</f>
        <v/>
      </c>
      <c r="CG13" s="201" t="str">
        <f>IF(OR(工资性费用预算!P15="",工资性费用预算!P15=0),"",$CD13)</f>
        <v/>
      </c>
      <c r="CH13" s="201" t="str">
        <f>IF(OR(工资性费用预算!Q15="",工资性费用预算!Q15=0),"",$CD13)</f>
        <v/>
      </c>
      <c r="CI13" s="201" t="str">
        <f>IF(OR(工资性费用预算!R15="",工资性费用预算!R15=0),"",$CD13)</f>
        <v/>
      </c>
      <c r="CJ13" s="201" t="str">
        <f>IF(OR(工资性费用预算!S15="",工资性费用预算!S15=0),"",$CD13)</f>
        <v/>
      </c>
      <c r="CK13" s="201" t="str">
        <f>IF(OR(工资性费用预算!T15="",工资性费用预算!T15=0),"",$CD13)</f>
        <v/>
      </c>
      <c r="CL13" s="201" t="str">
        <f>IF(OR(工资性费用预算!U15="",工资性费用预算!U15=0),"",$CD13)</f>
        <v/>
      </c>
      <c r="CM13" s="201" t="str">
        <f>IF(OR(工资性费用预算!V15="",工资性费用预算!V15=0),"",$CD13)</f>
        <v/>
      </c>
      <c r="CN13" s="201" t="str">
        <f>IF(OR(工资性费用预算!W15="",工资性费用预算!W15=0),"",$CD13)</f>
        <v/>
      </c>
      <c r="CO13" s="201" t="str">
        <f>IF(OR(工资性费用预算!X15="",工资性费用预算!X15=0),"",$CD13)</f>
        <v/>
      </c>
      <c r="CP13" s="201" t="str">
        <f>IF(OR(工资性费用预算!Y15="",工资性费用预算!Y15=0),"",$CD13)</f>
        <v/>
      </c>
      <c r="CQ13" s="193">
        <f t="shared" ref="CQ13:CQ76" si="30">SUM(CE13:CP13)</f>
        <v>0</v>
      </c>
      <c r="CR13" s="215" t="str">
        <f>IF($B13="","",VLOOKUP($B13,工资性费用预算!$B$7:$AV$206,47,0))</f>
        <v/>
      </c>
      <c r="CS13" s="201" t="str">
        <f>IF(OR(工资性费用预算!N15="",工资性费用预算!N15=0),"",$CR13)</f>
        <v/>
      </c>
      <c r="CT13" s="201" t="str">
        <f>IF(OR(工资性费用预算!O15="",工资性费用预算!O15=0),"",$CR13)</f>
        <v/>
      </c>
      <c r="CU13" s="201" t="str">
        <f>IF(OR(工资性费用预算!P15="",工资性费用预算!P15=0),"",$CR13)</f>
        <v/>
      </c>
      <c r="CV13" s="201" t="str">
        <f>IF(OR(工资性费用预算!Q15="",工资性费用预算!Q15=0),"",$CR13)</f>
        <v/>
      </c>
      <c r="CW13" s="201" t="str">
        <f>IF(OR(工资性费用预算!R15="",工资性费用预算!R15=0),"",$CR13)</f>
        <v/>
      </c>
      <c r="CX13" s="201" t="str">
        <f>IF(OR(工资性费用预算!S15="",工资性费用预算!S15=0),"",$CR13)</f>
        <v/>
      </c>
      <c r="CY13" s="201" t="str">
        <f>IF(OR(工资性费用预算!T15="",工资性费用预算!T15=0),"",$CR13)</f>
        <v/>
      </c>
      <c r="CZ13" s="201" t="str">
        <f>IF(OR(工资性费用预算!U15="",工资性费用预算!U15=0),"",$CR13)</f>
        <v/>
      </c>
      <c r="DA13" s="201" t="str">
        <f>IF(OR(工资性费用预算!V15="",工资性费用预算!V15=0),"",$CR13)</f>
        <v/>
      </c>
      <c r="DB13" s="201" t="str">
        <f>IF(OR(工资性费用预算!W15="",工资性费用预算!W15=0),"",$CR13)</f>
        <v/>
      </c>
      <c r="DC13" s="201" t="str">
        <f>IF(OR(工资性费用预算!X15="",工资性费用预算!X15=0),"",$CR13)</f>
        <v/>
      </c>
      <c r="DD13" s="201" t="str">
        <f>IF(OR(工资性费用预算!Y15="",工资性费用预算!Y15=0),"",$CR13)</f>
        <v/>
      </c>
      <c r="DE13" s="193">
        <f t="shared" ref="DE13:DE76" si="31">SUM(CS13:DD13)</f>
        <v>0</v>
      </c>
      <c r="DF13" s="215" t="str">
        <f>IF($B13="","",VLOOKUP($B13,工资性费用预算!$B$7:$AR$206,43,0))</f>
        <v/>
      </c>
      <c r="DG13" s="215" t="str">
        <f>IF($B13="","",VLOOKUP($B13,工资性费用预算!$B$7:$AS$206,44,0))</f>
        <v/>
      </c>
      <c r="DH13" s="215" t="str">
        <f>IF($B13="","",VLOOKUP($B13,工资性费用预算!$B$7:$AX$206,49,0))</f>
        <v/>
      </c>
      <c r="DI13" s="215" t="str">
        <f>IF($B13="","",VLOOKUP($B13,工资性费用预算!$B$7:$AY$206,50,0))</f>
        <v/>
      </c>
      <c r="DJ13" s="215" t="str">
        <f>IF($B13="","",VLOOKUP($B13,工资性费用预算!$B$7:$BB$206,51,0))</f>
        <v/>
      </c>
      <c r="DK13" s="215" t="str">
        <f>IF($B13="","",VLOOKUP($B13,工资性费用预算!$B$7:$BB$206,52,0))</f>
        <v/>
      </c>
      <c r="DL13" s="225" t="str">
        <f>IF($B13="","",VLOOKUP($B13,工资性费用预算!$B$7:$BB$206,53,0))</f>
        <v/>
      </c>
      <c r="DM13" s="222">
        <f t="shared" ref="DM13:DM76" si="32">SUM(G13,V13,AL13,BN13,CE13,CS13)</f>
        <v>0</v>
      </c>
      <c r="DN13" s="191">
        <f t="shared" ref="DN13:DN76" si="33">SUM(H13,W13,AM13,BO13,CF13,CT13)</f>
        <v>0</v>
      </c>
      <c r="DO13" s="191">
        <f t="shared" ref="DO13:DO76" si="34">SUM(I13,X13,AN13,BP13,CG13,CU13)</f>
        <v>0</v>
      </c>
      <c r="DP13" s="191">
        <f t="shared" ref="DP13:DP76" si="35">SUM(J13,Y13,AO13,BR13,CH13,CV13)</f>
        <v>0</v>
      </c>
      <c r="DQ13" s="191">
        <f t="shared" ref="DQ13:DQ76" si="36">SUM(K13,Z13,AP13,BS13,BD13,CI13,CW13)</f>
        <v>0</v>
      </c>
      <c r="DR13" s="191">
        <f t="shared" ref="DR13:DR76" si="37">SUM(L13,AA13,AQ13,BT13,BE13,CJ13,CX13)</f>
        <v>0</v>
      </c>
      <c r="DS13" s="191">
        <f t="shared" ref="DS13:DS76" si="38">SUM(M13,AB13,AR13,BV13,BF13,CK13,CY13)</f>
        <v>0</v>
      </c>
      <c r="DT13" s="191">
        <f t="shared" ref="DT13:DT76" si="39">SUM(N13,AC13,AS13,BW13,BG13,CL13,CZ13)</f>
        <v>0</v>
      </c>
      <c r="DU13" s="191">
        <f t="shared" ref="DU13:DU76" si="40">SUM(O13,AD13,AT13,BX13,BH13,CM13,DA13)</f>
        <v>0</v>
      </c>
      <c r="DV13" s="191">
        <f t="shared" ref="DV13:DV76" si="41">SUM(P13,AE13,AU13,BZ13,BI13,CN13,DB13)</f>
        <v>0</v>
      </c>
      <c r="DW13" s="191">
        <f t="shared" ref="DW13:DW76" si="42">SUM(Q13,AF13,AV13,CA13,CO13,DC13)</f>
        <v>0</v>
      </c>
      <c r="DX13" s="191">
        <f t="shared" ref="DX13:DX76" si="43">SUM(R13,AG13,AW13,CB13,CP13,DD13)</f>
        <v>0</v>
      </c>
      <c r="DY13" s="227">
        <f t="shared" ref="DY13:DY76" si="44">SUM(DM13:DX13)</f>
        <v>0</v>
      </c>
      <c r="DZ13" s="191">
        <f t="shared" ref="DZ13:DZ76" si="45">SUM(AI13,AJ13,DF13:DL13)</f>
        <v>0</v>
      </c>
      <c r="EA13" s="193">
        <f t="shared" ref="EA13:EA76" si="46">SUM(DY13:DZ13)</f>
        <v>0</v>
      </c>
    </row>
    <row r="14" spans="1:131">
      <c r="A14" s="200" t="str">
        <f t="shared" si="24"/>
        <v/>
      </c>
      <c r="B14" s="191" t="str">
        <f>IF(工资性费用预算!A16="","",工资性费用预算!B16)</f>
        <v/>
      </c>
      <c r="C14" s="195" t="str">
        <f>IF(B14="","",VLOOKUP(B14,工资性费用预算!$B$7:$C$206,2,0))</f>
        <v/>
      </c>
      <c r="D14" s="276" t="str">
        <f>IF(工资性费用预算!BH16&gt;0,IF(工资性费用预算!BE16&gt;0,工资性费用预算!$BE$6,IF(工资性费用预算!BF16&gt;0,工资性费用预算!$BF$6,工资性费用预算!$BG$6)),"")</f>
        <v/>
      </c>
      <c r="E14" s="194" t="str">
        <f>IF($B14="","",VLOOKUP($B14,工资性费用预算!$B$7:$AC$206,27,0))</f>
        <v/>
      </c>
      <c r="F14" s="519">
        <f>IF($B14="",0,VLOOKUP($B14,社保费!$B$5:$Q$15,16,0))</f>
        <v>0</v>
      </c>
      <c r="G14" s="201" t="str">
        <f>IF(OR(工资性费用预算!N16="",工资性费用预算!N16=0),"",ROUND($E14*$F14,2))</f>
        <v/>
      </c>
      <c r="H14" s="201" t="str">
        <f>IF(OR(工资性费用预算!O16="",工资性费用预算!O16=0),"",ROUND($E14*$F14,2))</f>
        <v/>
      </c>
      <c r="I14" s="201" t="str">
        <f>IF(OR(工资性费用预算!P16="",工资性费用预算!P16=0),"",ROUND($E14*$F14,2))</f>
        <v/>
      </c>
      <c r="J14" s="201" t="str">
        <f>IF(OR(工资性费用预算!Q16="",工资性费用预算!Q16=0),"",ROUND($E14*$F14,2))</f>
        <v/>
      </c>
      <c r="K14" s="201" t="str">
        <f>IF(OR(工资性费用预算!R16="",工资性费用预算!R16=0),"",ROUND($E14*$F14,2))</f>
        <v/>
      </c>
      <c r="L14" s="201" t="str">
        <f>IF(OR(工资性费用预算!S16="",工资性费用预算!S16=0),"",ROUND($E14*$F14,2))</f>
        <v/>
      </c>
      <c r="M14" s="201" t="str">
        <f>IF(OR(工资性费用预算!T16="",工资性费用预算!T16=0),"",ROUND($E14*$F14,2))</f>
        <v/>
      </c>
      <c r="N14" s="201" t="str">
        <f>IF(OR(工资性费用预算!U16="",工资性费用预算!U16=0),"",ROUND($E14*$F14,2))</f>
        <v/>
      </c>
      <c r="O14" s="201" t="str">
        <f>IF(OR(工资性费用预算!V16="",工资性费用预算!V16=0),"",ROUND($E14*$F14,2))</f>
        <v/>
      </c>
      <c r="P14" s="201" t="str">
        <f>IF(OR(工资性费用预算!W16="",工资性费用预算!W16=0),"",ROUND($E14*$F14,2))</f>
        <v/>
      </c>
      <c r="Q14" s="201" t="str">
        <f>IF(OR(工资性费用预算!X16="",工资性费用预算!X16=0),"",ROUND($E14*$F14,2))</f>
        <v/>
      </c>
      <c r="R14" s="201" t="str">
        <f>IF(OR(工资性费用预算!Y16="",工资性费用预算!Y16=0),"",ROUND($E14*$F14,2))</f>
        <v/>
      </c>
      <c r="S14" s="193">
        <f t="shared" si="25"/>
        <v>0</v>
      </c>
      <c r="T14" s="199" t="str">
        <f>IF($B14="","",VLOOKUP($B14,工资性费用预算!$B$7:$AF$206,30,0))</f>
        <v/>
      </c>
      <c r="U14" s="197" t="str">
        <f>IF($B14="","",VLOOKUP($B14,工资性费用预算!$B$7:$AF$206,31,0))</f>
        <v/>
      </c>
      <c r="V14" s="191" t="str">
        <f>IF(OR(工资性费用预算!N16="",工资性费用预算!N16=0),"",$T14*$U14)</f>
        <v/>
      </c>
      <c r="W14" s="191" t="str">
        <f>IF(OR(工资性费用预算!O16="",工资性费用预算!O16=0),"",$T14*$U14)</f>
        <v/>
      </c>
      <c r="X14" s="191" t="str">
        <f>IF(OR(工资性费用预算!P16="",工资性费用预算!P16=0),"",$T14*$U14)</f>
        <v/>
      </c>
      <c r="Y14" s="191" t="str">
        <f>IF(OR(工资性费用预算!Q16="",工资性费用预算!Q16=0),"",$T14*$U14)</f>
        <v/>
      </c>
      <c r="Z14" s="191" t="str">
        <f>IF(OR(工资性费用预算!R16="",工资性费用预算!R16=0),"",$T14*$U14)</f>
        <v/>
      </c>
      <c r="AA14" s="191" t="str">
        <f>IF(OR(工资性费用预算!S16="",工资性费用预算!S16=0),"",$T14*$U14)</f>
        <v/>
      </c>
      <c r="AB14" s="191" t="str">
        <f>IF(OR(工资性费用预算!T16="",工资性费用预算!T16=0),"",$T14*$U14)</f>
        <v/>
      </c>
      <c r="AC14" s="191" t="str">
        <f>IF(OR(工资性费用预算!U16="",工资性费用预算!U16=0),"",$T14*$U14)</f>
        <v/>
      </c>
      <c r="AD14" s="191" t="str">
        <f>IF(OR(工资性费用预算!V16="",工资性费用预算!V16=0),"",$T14*$U14)</f>
        <v/>
      </c>
      <c r="AE14" s="191" t="str">
        <f>IF(OR(工资性费用预算!W16="",工资性费用预算!W16=0),"",$T14*$U14)</f>
        <v/>
      </c>
      <c r="AF14" s="191" t="str">
        <f>IF(OR(工资性费用预算!X16="",工资性费用预算!X16=0),"",$T14*$U14)</f>
        <v/>
      </c>
      <c r="AG14" s="191" t="str">
        <f>IF(OR(工资性费用预算!Y16="",工资性费用预算!Y16=0),"",$T14*$U14)</f>
        <v/>
      </c>
      <c r="AH14" s="193">
        <f t="shared" si="26"/>
        <v>0</v>
      </c>
      <c r="AI14" s="217" t="str">
        <f>IF($B14="","",VLOOKUP($B14,工资性费用预算!$B$7:$AJ$206,33,0))</f>
        <v/>
      </c>
      <c r="AJ14" s="218" t="str">
        <f>IF($B14="","",VLOOKUP($B14,工资性费用预算!$B$7:$AJ$206,35,0))</f>
        <v/>
      </c>
      <c r="AK14" s="215" t="str">
        <f>IF($B14="","",VLOOKUP($B14,工资性费用预算!$B$7:$AL$206,37,0))</f>
        <v/>
      </c>
      <c r="AL14" s="270" t="str">
        <f>IF(OR(工资性费用预算!N16="",工资性费用预算!N16=0),"",$AK14)</f>
        <v/>
      </c>
      <c r="AM14" s="201" t="str">
        <f>IF(OR(工资性费用预算!O16="",工资性费用预算!O16=0),"",$AK14)</f>
        <v/>
      </c>
      <c r="AN14" s="201" t="str">
        <f>IF(OR(工资性费用预算!P16="",工资性费用预算!P16=0),"",$AK14)</f>
        <v/>
      </c>
      <c r="AO14" s="201" t="str">
        <f>IF(OR(工资性费用预算!Q16="",工资性费用预算!Q16=0),"",$AK14)</f>
        <v/>
      </c>
      <c r="AP14" s="201" t="str">
        <f>IF(OR(工资性费用预算!R16="",工资性费用预算!R16=0),"",$AK14)</f>
        <v/>
      </c>
      <c r="AQ14" s="201" t="str">
        <f>IF(OR(工资性费用预算!S16="",工资性费用预算!S16=0),"",$AK14)</f>
        <v/>
      </c>
      <c r="AR14" s="201" t="str">
        <f>IF(OR(工资性费用预算!T16="",工资性费用预算!T16=0),"",$AK14)</f>
        <v/>
      </c>
      <c r="AS14" s="201" t="str">
        <f>IF(OR(工资性费用预算!U16="",工资性费用预算!U16=0),"",$AK14)</f>
        <v/>
      </c>
      <c r="AT14" s="201" t="str">
        <f>IF(OR(工资性费用预算!V16="",工资性费用预算!V16=0),"",$AK14)</f>
        <v/>
      </c>
      <c r="AU14" s="201" t="str">
        <f>IF(OR(工资性费用预算!W16="",工资性费用预算!W16=0),"",$AK14)</f>
        <v/>
      </c>
      <c r="AV14" s="201" t="str">
        <f>IF(OR(工资性费用预算!X16="",工资性费用预算!X16=0),"",$AK14)</f>
        <v/>
      </c>
      <c r="AW14" s="201" t="str">
        <f>IF(OR(工资性费用预算!Y16="",工资性费用预算!Y16=0),"",$AK14)</f>
        <v/>
      </c>
      <c r="AX14" s="220">
        <f t="shared" si="27"/>
        <v>0</v>
      </c>
      <c r="AY14" s="215" t="str">
        <f>IF($B14="","",VLOOKUP($B14,工资性费用预算!$B$7:$AN$206,39,0))</f>
        <v/>
      </c>
      <c r="AZ14" s="204"/>
      <c r="BA14" s="204"/>
      <c r="BB14" s="204"/>
      <c r="BC14" s="204"/>
      <c r="BD14" s="201"/>
      <c r="BE14" s="201" t="str">
        <f>IF(OR(工资性费用预算!S16="",工资性费用预算!S16=0),"",$AY14)</f>
        <v/>
      </c>
      <c r="BF14" s="201" t="str">
        <f>IF(OR(工资性费用预算!T16="",工资性费用预算!T16=0),"",$AY14)</f>
        <v/>
      </c>
      <c r="BG14" s="201" t="str">
        <f>IF(OR(工资性费用预算!U16="",工资性费用预算!U16=0),"",$AY14)</f>
        <v/>
      </c>
      <c r="BH14" s="201" t="str">
        <f>IF(OR(工资性费用预算!V16="",工资性费用预算!V16=0),"",$AY14)</f>
        <v/>
      </c>
      <c r="BI14" s="201" t="str">
        <f>IF(OR(工资性费用预算!W16="",工资性费用预算!W16=0),"",$AY14)</f>
        <v/>
      </c>
      <c r="BJ14" s="219"/>
      <c r="BK14" s="219"/>
      <c r="BL14" s="219">
        <f t="shared" si="28"/>
        <v>0</v>
      </c>
      <c r="BM14" s="215" t="str">
        <f>IF($B14="","",VLOOKUP($B14,工资性费用预算!$B$7:$AP$206,41,0))</f>
        <v/>
      </c>
      <c r="BN14" s="201" t="str">
        <f>IF(OR(工资性费用预算!N16="",工资性费用预算!N16=0),"",$BM14)</f>
        <v/>
      </c>
      <c r="BO14" s="201" t="str">
        <f>IF(OR(工资性费用预算!O16="",工资性费用预算!O16=0),"",$BM14)</f>
        <v/>
      </c>
      <c r="BP14" s="201" t="str">
        <f>IF(OR(工资性费用预算!P16="",工资性费用预算!P16=0),"",$BM14)</f>
        <v/>
      </c>
      <c r="BQ14" s="201"/>
      <c r="BR14" s="201" t="str">
        <f>IF(OR(工资性费用预算!Q16="",工资性费用预算!Q16=0),"",$BM14)</f>
        <v/>
      </c>
      <c r="BS14" s="201" t="str">
        <f>IF(OR(工资性费用预算!R16="",工资性费用预算!R16=0),"",$BM14)</f>
        <v/>
      </c>
      <c r="BT14" s="201" t="str">
        <f>IF(OR(工资性费用预算!S16="",工资性费用预算!S16=0),"",$BM14)</f>
        <v/>
      </c>
      <c r="BU14" s="201"/>
      <c r="BV14" s="201" t="str">
        <f>IF(OR(工资性费用预算!T16="",工资性费用预算!T16=0),"",$BM14)</f>
        <v/>
      </c>
      <c r="BW14" s="201" t="str">
        <f>IF(OR(工资性费用预算!U16="",工资性费用预算!U16=0),"",$BM14)</f>
        <v/>
      </c>
      <c r="BX14" s="201" t="str">
        <f>IF(OR(工资性费用预算!V16="",工资性费用预算!V16=0),"",$BM14)</f>
        <v/>
      </c>
      <c r="BY14" s="201"/>
      <c r="BZ14" s="201" t="str">
        <f>IF(OR(工资性费用预算!W16="",工资性费用预算!W16=0),"",$BM14)</f>
        <v/>
      </c>
      <c r="CA14" s="201" t="str">
        <f>IF(OR(工资性费用预算!X16="",工资性费用预算!X16=0),"",$BM14)</f>
        <v/>
      </c>
      <c r="CB14" s="201" t="str">
        <f>IF(OR(工资性费用预算!Y16="",工资性费用预算!Y16=0),"",$BM14)</f>
        <v/>
      </c>
      <c r="CC14" s="193">
        <f t="shared" si="29"/>
        <v>0</v>
      </c>
      <c r="CD14" s="215" t="str">
        <f>IF($B14="","",VLOOKUP($B14,工资性费用预算!$B$7:$AT$206,45,0))</f>
        <v/>
      </c>
      <c r="CE14" s="201" t="str">
        <f>IF(OR(工资性费用预算!N16="",工资性费用预算!N16=0),"",$CD14)</f>
        <v/>
      </c>
      <c r="CF14" s="201" t="str">
        <f>IF(OR(工资性费用预算!O16="",工资性费用预算!O16=0),"",$CD14)</f>
        <v/>
      </c>
      <c r="CG14" s="201" t="str">
        <f>IF(OR(工资性费用预算!P16="",工资性费用预算!P16=0),"",$CD14)</f>
        <v/>
      </c>
      <c r="CH14" s="201" t="str">
        <f>IF(OR(工资性费用预算!Q16="",工资性费用预算!Q16=0),"",$CD14)</f>
        <v/>
      </c>
      <c r="CI14" s="201" t="str">
        <f>IF(OR(工资性费用预算!R16="",工资性费用预算!R16=0),"",$CD14)</f>
        <v/>
      </c>
      <c r="CJ14" s="201" t="str">
        <f>IF(OR(工资性费用预算!S16="",工资性费用预算!S16=0),"",$CD14)</f>
        <v/>
      </c>
      <c r="CK14" s="201" t="str">
        <f>IF(OR(工资性费用预算!T16="",工资性费用预算!T16=0),"",$CD14)</f>
        <v/>
      </c>
      <c r="CL14" s="201" t="str">
        <f>IF(OR(工资性费用预算!U16="",工资性费用预算!U16=0),"",$CD14)</f>
        <v/>
      </c>
      <c r="CM14" s="201" t="str">
        <f>IF(OR(工资性费用预算!V16="",工资性费用预算!V16=0),"",$CD14)</f>
        <v/>
      </c>
      <c r="CN14" s="201" t="str">
        <f>IF(OR(工资性费用预算!W16="",工资性费用预算!W16=0),"",$CD14)</f>
        <v/>
      </c>
      <c r="CO14" s="201" t="str">
        <f>IF(OR(工资性费用预算!X16="",工资性费用预算!X16=0),"",$CD14)</f>
        <v/>
      </c>
      <c r="CP14" s="201" t="str">
        <f>IF(OR(工资性费用预算!Y16="",工资性费用预算!Y16=0),"",$CD14)</f>
        <v/>
      </c>
      <c r="CQ14" s="193">
        <f t="shared" si="30"/>
        <v>0</v>
      </c>
      <c r="CR14" s="215" t="str">
        <f>IF($B14="","",VLOOKUP($B14,工资性费用预算!$B$7:$AV$206,47,0))</f>
        <v/>
      </c>
      <c r="CS14" s="201" t="str">
        <f>IF(OR(工资性费用预算!N16="",工资性费用预算!N16=0),"",$CR14)</f>
        <v/>
      </c>
      <c r="CT14" s="201" t="str">
        <f>IF(OR(工资性费用预算!O16="",工资性费用预算!O16=0),"",$CR14)</f>
        <v/>
      </c>
      <c r="CU14" s="201" t="str">
        <f>IF(OR(工资性费用预算!P16="",工资性费用预算!P16=0),"",$CR14)</f>
        <v/>
      </c>
      <c r="CV14" s="201" t="str">
        <f>IF(OR(工资性费用预算!Q16="",工资性费用预算!Q16=0),"",$CR14)</f>
        <v/>
      </c>
      <c r="CW14" s="201" t="str">
        <f>IF(OR(工资性费用预算!R16="",工资性费用预算!R16=0),"",$CR14)</f>
        <v/>
      </c>
      <c r="CX14" s="201" t="str">
        <f>IF(OR(工资性费用预算!S16="",工资性费用预算!S16=0),"",$CR14)</f>
        <v/>
      </c>
      <c r="CY14" s="201" t="str">
        <f>IF(OR(工资性费用预算!T16="",工资性费用预算!T16=0),"",$CR14)</f>
        <v/>
      </c>
      <c r="CZ14" s="201" t="str">
        <f>IF(OR(工资性费用预算!U16="",工资性费用预算!U16=0),"",$CR14)</f>
        <v/>
      </c>
      <c r="DA14" s="201" t="str">
        <f>IF(OR(工资性费用预算!V16="",工资性费用预算!V16=0),"",$CR14)</f>
        <v/>
      </c>
      <c r="DB14" s="201" t="str">
        <f>IF(OR(工资性费用预算!W16="",工资性费用预算!W16=0),"",$CR14)</f>
        <v/>
      </c>
      <c r="DC14" s="201" t="str">
        <f>IF(OR(工资性费用预算!X16="",工资性费用预算!X16=0),"",$CR14)</f>
        <v/>
      </c>
      <c r="DD14" s="201" t="str">
        <f>IF(OR(工资性费用预算!Y16="",工资性费用预算!Y16=0),"",$CR14)</f>
        <v/>
      </c>
      <c r="DE14" s="193">
        <f t="shared" si="31"/>
        <v>0</v>
      </c>
      <c r="DF14" s="215" t="str">
        <f>IF($B14="","",VLOOKUP($B14,工资性费用预算!$B$7:$AR$206,43,0))</f>
        <v/>
      </c>
      <c r="DG14" s="215" t="str">
        <f>IF($B14="","",VLOOKUP($B14,工资性费用预算!$B$7:$AS$206,44,0))</f>
        <v/>
      </c>
      <c r="DH14" s="215" t="str">
        <f>IF($B14="","",VLOOKUP($B14,工资性费用预算!$B$7:$AX$206,49,0))</f>
        <v/>
      </c>
      <c r="DI14" s="215" t="str">
        <f>IF($B14="","",VLOOKUP($B14,工资性费用预算!$B$7:$AY$206,50,0))</f>
        <v/>
      </c>
      <c r="DJ14" s="215" t="str">
        <f>IF($B14="","",VLOOKUP($B14,工资性费用预算!$B$7:$BB$206,51,0))</f>
        <v/>
      </c>
      <c r="DK14" s="215" t="str">
        <f>IF($B14="","",VLOOKUP($B14,工资性费用预算!$B$7:$BB$206,52,0))</f>
        <v/>
      </c>
      <c r="DL14" s="225" t="str">
        <f>IF($B14="","",VLOOKUP($B14,工资性费用预算!$B$7:$BB$206,53,0))</f>
        <v/>
      </c>
      <c r="DM14" s="222">
        <f t="shared" si="32"/>
        <v>0</v>
      </c>
      <c r="DN14" s="191">
        <f t="shared" si="33"/>
        <v>0</v>
      </c>
      <c r="DO14" s="191">
        <f t="shared" si="34"/>
        <v>0</v>
      </c>
      <c r="DP14" s="191">
        <f t="shared" si="35"/>
        <v>0</v>
      </c>
      <c r="DQ14" s="191">
        <f t="shared" si="36"/>
        <v>0</v>
      </c>
      <c r="DR14" s="191">
        <f t="shared" si="37"/>
        <v>0</v>
      </c>
      <c r="DS14" s="191">
        <f t="shared" si="38"/>
        <v>0</v>
      </c>
      <c r="DT14" s="191">
        <f t="shared" si="39"/>
        <v>0</v>
      </c>
      <c r="DU14" s="191">
        <f t="shared" si="40"/>
        <v>0</v>
      </c>
      <c r="DV14" s="191">
        <f t="shared" si="41"/>
        <v>0</v>
      </c>
      <c r="DW14" s="191">
        <f t="shared" si="42"/>
        <v>0</v>
      </c>
      <c r="DX14" s="191">
        <f t="shared" si="43"/>
        <v>0</v>
      </c>
      <c r="DY14" s="227">
        <f t="shared" si="44"/>
        <v>0</v>
      </c>
      <c r="DZ14" s="191">
        <f t="shared" si="45"/>
        <v>0</v>
      </c>
      <c r="EA14" s="193">
        <f t="shared" si="46"/>
        <v>0</v>
      </c>
    </row>
    <row r="15" spans="1:131">
      <c r="A15" s="200" t="str">
        <f t="shared" si="24"/>
        <v/>
      </c>
      <c r="B15" s="191" t="str">
        <f>IF(工资性费用预算!A17="","",工资性费用预算!B17)</f>
        <v/>
      </c>
      <c r="C15" s="195" t="str">
        <f>IF(B15="","",VLOOKUP(B15,工资性费用预算!$B$7:$C$206,2,0))</f>
        <v/>
      </c>
      <c r="D15" s="276" t="str">
        <f>IF(工资性费用预算!BH17&gt;0,IF(工资性费用预算!BE17&gt;0,工资性费用预算!$BE$6,IF(工资性费用预算!BF17&gt;0,工资性费用预算!$BF$6,工资性费用预算!$BG$6)),"")</f>
        <v/>
      </c>
      <c r="E15" s="194" t="str">
        <f>IF($B15="","",VLOOKUP($B15,工资性费用预算!$B$7:$AC$206,27,0))</f>
        <v/>
      </c>
      <c r="F15" s="519">
        <f>IF($B15="",0,VLOOKUP($B15,社保费!$B$5:$Q$15,16,0))</f>
        <v>0</v>
      </c>
      <c r="G15" s="201" t="str">
        <f>IF(OR(工资性费用预算!N17="",工资性费用预算!N17=0),"",ROUND($E15*$F15,2))</f>
        <v/>
      </c>
      <c r="H15" s="201" t="str">
        <f>IF(OR(工资性费用预算!O17="",工资性费用预算!O17=0),"",ROUND($E15*$F15,2))</f>
        <v/>
      </c>
      <c r="I15" s="201" t="str">
        <f>IF(OR(工资性费用预算!P17="",工资性费用预算!P17=0),"",ROUND($E15*$F15,2))</f>
        <v/>
      </c>
      <c r="J15" s="201" t="str">
        <f>IF(OR(工资性费用预算!Q17="",工资性费用预算!Q17=0),"",ROUND($E15*$F15,2))</f>
        <v/>
      </c>
      <c r="K15" s="201" t="str">
        <f>IF(OR(工资性费用预算!R17="",工资性费用预算!R17=0),"",ROUND($E15*$F15,2))</f>
        <v/>
      </c>
      <c r="L15" s="201" t="str">
        <f>IF(OR(工资性费用预算!S17="",工资性费用预算!S17=0),"",ROUND($E15*$F15,2))</f>
        <v/>
      </c>
      <c r="M15" s="201" t="str">
        <f>IF(OR(工资性费用预算!T17="",工资性费用预算!T17=0),"",ROUND($E15*$F15,2))</f>
        <v/>
      </c>
      <c r="N15" s="201" t="str">
        <f>IF(OR(工资性费用预算!U17="",工资性费用预算!U17=0),"",ROUND($E15*$F15,2))</f>
        <v/>
      </c>
      <c r="O15" s="201" t="str">
        <f>IF(OR(工资性费用预算!V17="",工资性费用预算!V17=0),"",ROUND($E15*$F15,2))</f>
        <v/>
      </c>
      <c r="P15" s="201" t="str">
        <f>IF(OR(工资性费用预算!W17="",工资性费用预算!W17=0),"",ROUND($E15*$F15,2))</f>
        <v/>
      </c>
      <c r="Q15" s="201" t="str">
        <f>IF(OR(工资性费用预算!X17="",工资性费用预算!X17=0),"",ROUND($E15*$F15,2))</f>
        <v/>
      </c>
      <c r="R15" s="201" t="str">
        <f>IF(OR(工资性费用预算!Y17="",工资性费用预算!Y17=0),"",ROUND($E15*$F15,2))</f>
        <v/>
      </c>
      <c r="S15" s="193">
        <f t="shared" si="25"/>
        <v>0</v>
      </c>
      <c r="T15" s="199" t="str">
        <f>IF($B15="","",VLOOKUP($B15,工资性费用预算!$B$7:$AF$206,30,0))</f>
        <v/>
      </c>
      <c r="U15" s="197" t="str">
        <f>IF($B15="","",VLOOKUP($B15,工资性费用预算!$B$7:$AF$206,31,0))</f>
        <v/>
      </c>
      <c r="V15" s="191" t="str">
        <f>IF(OR(工资性费用预算!N17="",工资性费用预算!N17=0),"",$T15*$U15)</f>
        <v/>
      </c>
      <c r="W15" s="191" t="str">
        <f>IF(OR(工资性费用预算!O17="",工资性费用预算!O17=0),"",$T15*$U15)</f>
        <v/>
      </c>
      <c r="X15" s="191" t="str">
        <f>IF(OR(工资性费用预算!P17="",工资性费用预算!P17=0),"",$T15*$U15)</f>
        <v/>
      </c>
      <c r="Y15" s="191" t="str">
        <f>IF(OR(工资性费用预算!Q17="",工资性费用预算!Q17=0),"",$T15*$U15)</f>
        <v/>
      </c>
      <c r="Z15" s="191" t="str">
        <f>IF(OR(工资性费用预算!R17="",工资性费用预算!R17=0),"",$T15*$U15)</f>
        <v/>
      </c>
      <c r="AA15" s="191" t="str">
        <f>IF(OR(工资性费用预算!S17="",工资性费用预算!S17=0),"",$T15*$U15)</f>
        <v/>
      </c>
      <c r="AB15" s="191" t="str">
        <f>IF(OR(工资性费用预算!T17="",工资性费用预算!T17=0),"",$T15*$U15)</f>
        <v/>
      </c>
      <c r="AC15" s="191" t="str">
        <f>IF(OR(工资性费用预算!U17="",工资性费用预算!U17=0),"",$T15*$U15)</f>
        <v/>
      </c>
      <c r="AD15" s="191" t="str">
        <f>IF(OR(工资性费用预算!V17="",工资性费用预算!V17=0),"",$T15*$U15)</f>
        <v/>
      </c>
      <c r="AE15" s="191" t="str">
        <f>IF(OR(工资性费用预算!W17="",工资性费用预算!W17=0),"",$T15*$U15)</f>
        <v/>
      </c>
      <c r="AF15" s="191" t="str">
        <f>IF(OR(工资性费用预算!X17="",工资性费用预算!X17=0),"",$T15*$U15)</f>
        <v/>
      </c>
      <c r="AG15" s="191" t="str">
        <f>IF(OR(工资性费用预算!Y17="",工资性费用预算!Y17=0),"",$T15*$U15)</f>
        <v/>
      </c>
      <c r="AH15" s="193">
        <f t="shared" si="26"/>
        <v>0</v>
      </c>
      <c r="AI15" s="217" t="str">
        <f>IF($B15="","",VLOOKUP($B15,工资性费用预算!$B$7:$AJ$206,33,0))</f>
        <v/>
      </c>
      <c r="AJ15" s="218" t="str">
        <f>IF($B15="","",VLOOKUP($B15,工资性费用预算!$B$7:$AJ$206,35,0))</f>
        <v/>
      </c>
      <c r="AK15" s="215" t="str">
        <f>IF($B15="","",VLOOKUP($B15,工资性费用预算!$B$7:$AL$206,37,0))</f>
        <v/>
      </c>
      <c r="AL15" s="270" t="str">
        <f>IF(OR(工资性费用预算!N17="",工资性费用预算!N17=0),"",$AK15)</f>
        <v/>
      </c>
      <c r="AM15" s="201" t="str">
        <f>IF(OR(工资性费用预算!O17="",工资性费用预算!O17=0),"",$AK15)</f>
        <v/>
      </c>
      <c r="AN15" s="201" t="str">
        <f>IF(OR(工资性费用预算!P17="",工资性费用预算!P17=0),"",$AK15)</f>
        <v/>
      </c>
      <c r="AO15" s="201" t="str">
        <f>IF(OR(工资性费用预算!Q17="",工资性费用预算!Q17=0),"",$AK15)</f>
        <v/>
      </c>
      <c r="AP15" s="201" t="str">
        <f>IF(OR(工资性费用预算!R17="",工资性费用预算!R17=0),"",$AK15)</f>
        <v/>
      </c>
      <c r="AQ15" s="201" t="str">
        <f>IF(OR(工资性费用预算!S17="",工资性费用预算!S17=0),"",$AK15)</f>
        <v/>
      </c>
      <c r="AR15" s="201" t="str">
        <f>IF(OR(工资性费用预算!T17="",工资性费用预算!T17=0),"",$AK15)</f>
        <v/>
      </c>
      <c r="AS15" s="201" t="str">
        <f>IF(OR(工资性费用预算!U17="",工资性费用预算!U17=0),"",$AK15)</f>
        <v/>
      </c>
      <c r="AT15" s="201" t="str">
        <f>IF(OR(工资性费用预算!V17="",工资性费用预算!V17=0),"",$AK15)</f>
        <v/>
      </c>
      <c r="AU15" s="201" t="str">
        <f>IF(OR(工资性费用预算!W17="",工资性费用预算!W17=0),"",$AK15)</f>
        <v/>
      </c>
      <c r="AV15" s="201" t="str">
        <f>IF(OR(工资性费用预算!X17="",工资性费用预算!X17=0),"",$AK15)</f>
        <v/>
      </c>
      <c r="AW15" s="201" t="str">
        <f>IF(OR(工资性费用预算!Y17="",工资性费用预算!Y17=0),"",$AK15)</f>
        <v/>
      </c>
      <c r="AX15" s="220">
        <f t="shared" si="27"/>
        <v>0</v>
      </c>
      <c r="AY15" s="215" t="str">
        <f>IF($B15="","",VLOOKUP($B15,工资性费用预算!$B$7:$AN$206,39,0))</f>
        <v/>
      </c>
      <c r="AZ15" s="204"/>
      <c r="BA15" s="204"/>
      <c r="BB15" s="204"/>
      <c r="BC15" s="204"/>
      <c r="BD15" s="201"/>
      <c r="BE15" s="201" t="str">
        <f>IF(OR(工资性费用预算!S17="",工资性费用预算!S17=0),"",$AY15)</f>
        <v/>
      </c>
      <c r="BF15" s="201" t="str">
        <f>IF(OR(工资性费用预算!T17="",工资性费用预算!T17=0),"",$AY15)</f>
        <v/>
      </c>
      <c r="BG15" s="201" t="str">
        <f>IF(OR(工资性费用预算!U17="",工资性费用预算!U17=0),"",$AY15)</f>
        <v/>
      </c>
      <c r="BH15" s="201" t="str">
        <f>IF(OR(工资性费用预算!V17="",工资性费用预算!V17=0),"",$AY15)</f>
        <v/>
      </c>
      <c r="BI15" s="201" t="str">
        <f>IF(OR(工资性费用预算!W17="",工资性费用预算!W17=0),"",$AY15)</f>
        <v/>
      </c>
      <c r="BJ15" s="219"/>
      <c r="BK15" s="219"/>
      <c r="BL15" s="219">
        <f t="shared" si="28"/>
        <v>0</v>
      </c>
      <c r="BM15" s="215" t="str">
        <f>IF($B15="","",VLOOKUP($B15,工资性费用预算!$B$7:$AP$206,41,0))</f>
        <v/>
      </c>
      <c r="BN15" s="201" t="str">
        <f>IF(OR(工资性费用预算!N17="",工资性费用预算!N17=0),"",$BM15)</f>
        <v/>
      </c>
      <c r="BO15" s="201" t="str">
        <f>IF(OR(工资性费用预算!O17="",工资性费用预算!O17=0),"",$BM15)</f>
        <v/>
      </c>
      <c r="BP15" s="201" t="str">
        <f>IF(OR(工资性费用预算!P17="",工资性费用预算!P17=0),"",$BM15)</f>
        <v/>
      </c>
      <c r="BQ15" s="201"/>
      <c r="BR15" s="201" t="str">
        <f>IF(OR(工资性费用预算!Q17="",工资性费用预算!Q17=0),"",$BM15)</f>
        <v/>
      </c>
      <c r="BS15" s="201" t="str">
        <f>IF(OR(工资性费用预算!R17="",工资性费用预算!R17=0),"",$BM15)</f>
        <v/>
      </c>
      <c r="BT15" s="201" t="str">
        <f>IF(OR(工资性费用预算!S17="",工资性费用预算!S17=0),"",$BM15)</f>
        <v/>
      </c>
      <c r="BU15" s="201"/>
      <c r="BV15" s="201" t="str">
        <f>IF(OR(工资性费用预算!T17="",工资性费用预算!T17=0),"",$BM15)</f>
        <v/>
      </c>
      <c r="BW15" s="201" t="str">
        <f>IF(OR(工资性费用预算!U17="",工资性费用预算!U17=0),"",$BM15)</f>
        <v/>
      </c>
      <c r="BX15" s="201" t="str">
        <f>IF(OR(工资性费用预算!V17="",工资性费用预算!V17=0),"",$BM15)</f>
        <v/>
      </c>
      <c r="BY15" s="201"/>
      <c r="BZ15" s="201" t="str">
        <f>IF(OR(工资性费用预算!W17="",工资性费用预算!W17=0),"",$BM15)</f>
        <v/>
      </c>
      <c r="CA15" s="201" t="str">
        <f>IF(OR(工资性费用预算!X17="",工资性费用预算!X17=0),"",$BM15)</f>
        <v/>
      </c>
      <c r="CB15" s="201" t="str">
        <f>IF(OR(工资性费用预算!Y17="",工资性费用预算!Y17=0),"",$BM15)</f>
        <v/>
      </c>
      <c r="CC15" s="193">
        <f t="shared" si="29"/>
        <v>0</v>
      </c>
      <c r="CD15" s="215" t="str">
        <f>IF($B15="","",VLOOKUP($B15,工资性费用预算!$B$7:$AT$206,45,0))</f>
        <v/>
      </c>
      <c r="CE15" s="201" t="str">
        <f>IF(OR(工资性费用预算!N17="",工资性费用预算!N17=0),"",$CD15)</f>
        <v/>
      </c>
      <c r="CF15" s="201" t="str">
        <f>IF(OR(工资性费用预算!O17="",工资性费用预算!O17=0),"",$CD15)</f>
        <v/>
      </c>
      <c r="CG15" s="201" t="str">
        <f>IF(OR(工资性费用预算!P17="",工资性费用预算!P17=0),"",$CD15)</f>
        <v/>
      </c>
      <c r="CH15" s="201" t="str">
        <f>IF(OR(工资性费用预算!Q17="",工资性费用预算!Q17=0),"",$CD15)</f>
        <v/>
      </c>
      <c r="CI15" s="201" t="str">
        <f>IF(OR(工资性费用预算!R17="",工资性费用预算!R17=0),"",$CD15)</f>
        <v/>
      </c>
      <c r="CJ15" s="201" t="str">
        <f>IF(OR(工资性费用预算!S17="",工资性费用预算!S17=0),"",$CD15)</f>
        <v/>
      </c>
      <c r="CK15" s="201" t="str">
        <f>IF(OR(工资性费用预算!T17="",工资性费用预算!T17=0),"",$CD15)</f>
        <v/>
      </c>
      <c r="CL15" s="201" t="str">
        <f>IF(OR(工资性费用预算!U17="",工资性费用预算!U17=0),"",$CD15)</f>
        <v/>
      </c>
      <c r="CM15" s="201" t="str">
        <f>IF(OR(工资性费用预算!V17="",工资性费用预算!V17=0),"",$CD15)</f>
        <v/>
      </c>
      <c r="CN15" s="201" t="str">
        <f>IF(OR(工资性费用预算!W17="",工资性费用预算!W17=0),"",$CD15)</f>
        <v/>
      </c>
      <c r="CO15" s="201" t="str">
        <f>IF(OR(工资性费用预算!X17="",工资性费用预算!X17=0),"",$CD15)</f>
        <v/>
      </c>
      <c r="CP15" s="201" t="str">
        <f>IF(OR(工资性费用预算!Y17="",工资性费用预算!Y17=0),"",$CD15)</f>
        <v/>
      </c>
      <c r="CQ15" s="193">
        <f t="shared" si="30"/>
        <v>0</v>
      </c>
      <c r="CR15" s="215" t="str">
        <f>IF($B15="","",VLOOKUP($B15,工资性费用预算!$B$7:$AV$206,47,0))</f>
        <v/>
      </c>
      <c r="CS15" s="201" t="str">
        <f>IF(OR(工资性费用预算!N17="",工资性费用预算!N17=0),"",$CR15)</f>
        <v/>
      </c>
      <c r="CT15" s="201" t="str">
        <f>IF(OR(工资性费用预算!O17="",工资性费用预算!O17=0),"",$CR15)</f>
        <v/>
      </c>
      <c r="CU15" s="201" t="str">
        <f>IF(OR(工资性费用预算!P17="",工资性费用预算!P17=0),"",$CR15)</f>
        <v/>
      </c>
      <c r="CV15" s="201" t="str">
        <f>IF(OR(工资性费用预算!Q17="",工资性费用预算!Q17=0),"",$CR15)</f>
        <v/>
      </c>
      <c r="CW15" s="201" t="str">
        <f>IF(OR(工资性费用预算!R17="",工资性费用预算!R17=0),"",$CR15)</f>
        <v/>
      </c>
      <c r="CX15" s="201" t="str">
        <f>IF(OR(工资性费用预算!S17="",工资性费用预算!S17=0),"",$CR15)</f>
        <v/>
      </c>
      <c r="CY15" s="201" t="str">
        <f>IF(OR(工资性费用预算!T17="",工资性费用预算!T17=0),"",$CR15)</f>
        <v/>
      </c>
      <c r="CZ15" s="201" t="str">
        <f>IF(OR(工资性费用预算!U17="",工资性费用预算!U17=0),"",$CR15)</f>
        <v/>
      </c>
      <c r="DA15" s="201" t="str">
        <f>IF(OR(工资性费用预算!V17="",工资性费用预算!V17=0),"",$CR15)</f>
        <v/>
      </c>
      <c r="DB15" s="201" t="str">
        <f>IF(OR(工资性费用预算!W17="",工资性费用预算!W17=0),"",$CR15)</f>
        <v/>
      </c>
      <c r="DC15" s="201" t="str">
        <f>IF(OR(工资性费用预算!X17="",工资性费用预算!X17=0),"",$CR15)</f>
        <v/>
      </c>
      <c r="DD15" s="201" t="str">
        <f>IF(OR(工资性费用预算!Y17="",工资性费用预算!Y17=0),"",$CR15)</f>
        <v/>
      </c>
      <c r="DE15" s="193">
        <f t="shared" si="31"/>
        <v>0</v>
      </c>
      <c r="DF15" s="215" t="str">
        <f>IF($B15="","",VLOOKUP($B15,工资性费用预算!$B$7:$AR$206,43,0))</f>
        <v/>
      </c>
      <c r="DG15" s="215" t="str">
        <f>IF($B15="","",VLOOKUP($B15,工资性费用预算!$B$7:$AS$206,44,0))</f>
        <v/>
      </c>
      <c r="DH15" s="215" t="str">
        <f>IF($B15="","",VLOOKUP($B15,工资性费用预算!$B$7:$AX$206,49,0))</f>
        <v/>
      </c>
      <c r="DI15" s="215" t="str">
        <f>IF($B15="","",VLOOKUP($B15,工资性费用预算!$B$7:$AY$206,50,0))</f>
        <v/>
      </c>
      <c r="DJ15" s="215" t="str">
        <f>IF($B15="","",VLOOKUP($B15,工资性费用预算!$B$7:$BB$206,51,0))</f>
        <v/>
      </c>
      <c r="DK15" s="215" t="str">
        <f>IF($B15="","",VLOOKUP($B15,工资性费用预算!$B$7:$BB$206,52,0))</f>
        <v/>
      </c>
      <c r="DL15" s="225" t="str">
        <f>IF($B15="","",VLOOKUP($B15,工资性费用预算!$B$7:$BB$206,53,0))</f>
        <v/>
      </c>
      <c r="DM15" s="222">
        <f t="shared" si="32"/>
        <v>0</v>
      </c>
      <c r="DN15" s="191">
        <f t="shared" si="33"/>
        <v>0</v>
      </c>
      <c r="DO15" s="191">
        <f t="shared" si="34"/>
        <v>0</v>
      </c>
      <c r="DP15" s="191">
        <f t="shared" si="35"/>
        <v>0</v>
      </c>
      <c r="DQ15" s="191">
        <f t="shared" si="36"/>
        <v>0</v>
      </c>
      <c r="DR15" s="191">
        <f t="shared" si="37"/>
        <v>0</v>
      </c>
      <c r="DS15" s="191">
        <f t="shared" si="38"/>
        <v>0</v>
      </c>
      <c r="DT15" s="191">
        <f t="shared" si="39"/>
        <v>0</v>
      </c>
      <c r="DU15" s="191">
        <f t="shared" si="40"/>
        <v>0</v>
      </c>
      <c r="DV15" s="191">
        <f t="shared" si="41"/>
        <v>0</v>
      </c>
      <c r="DW15" s="191">
        <f t="shared" si="42"/>
        <v>0</v>
      </c>
      <c r="DX15" s="191">
        <f t="shared" si="43"/>
        <v>0</v>
      </c>
      <c r="DY15" s="227">
        <f t="shared" si="44"/>
        <v>0</v>
      </c>
      <c r="DZ15" s="191">
        <f t="shared" si="45"/>
        <v>0</v>
      </c>
      <c r="EA15" s="193">
        <f t="shared" si="46"/>
        <v>0</v>
      </c>
    </row>
    <row r="16" spans="1:131">
      <c r="A16" s="200" t="str">
        <f t="shared" si="24"/>
        <v/>
      </c>
      <c r="B16" s="191" t="str">
        <f>IF(工资性费用预算!A18="","",工资性费用预算!B18)</f>
        <v/>
      </c>
      <c r="C16" s="195" t="str">
        <f>IF(B16="","",VLOOKUP(B16,工资性费用预算!$B$7:$C$206,2,0))</f>
        <v/>
      </c>
      <c r="D16" s="276" t="str">
        <f>IF(工资性费用预算!BH18&gt;0,IF(工资性费用预算!BE18&gt;0,工资性费用预算!$BE$6,IF(工资性费用预算!BF18&gt;0,工资性费用预算!$BF$6,工资性费用预算!$BG$6)),"")</f>
        <v/>
      </c>
      <c r="E16" s="194" t="str">
        <f>IF($B16="","",VLOOKUP($B16,工资性费用预算!$B$7:$AC$206,27,0))</f>
        <v/>
      </c>
      <c r="F16" s="519">
        <f>IF($B16="",0,VLOOKUP($B16,社保费!$B$5:$Q$15,16,0))</f>
        <v>0</v>
      </c>
      <c r="G16" s="201" t="str">
        <f>IF(OR(工资性费用预算!N18="",工资性费用预算!N18=0),"",ROUND($E16*$F16,2))</f>
        <v/>
      </c>
      <c r="H16" s="201" t="str">
        <f>IF(OR(工资性费用预算!O18="",工资性费用预算!O18=0),"",ROUND($E16*$F16,2))</f>
        <v/>
      </c>
      <c r="I16" s="201" t="str">
        <f>IF(OR(工资性费用预算!P18="",工资性费用预算!P18=0),"",ROUND($E16*$F16,2))</f>
        <v/>
      </c>
      <c r="J16" s="201" t="str">
        <f>IF(OR(工资性费用预算!Q18="",工资性费用预算!Q18=0),"",ROUND($E16*$F16,2))</f>
        <v/>
      </c>
      <c r="K16" s="201" t="str">
        <f>IF(OR(工资性费用预算!R18="",工资性费用预算!R18=0),"",ROUND($E16*$F16,2))</f>
        <v/>
      </c>
      <c r="L16" s="201" t="str">
        <f>IF(OR(工资性费用预算!S18="",工资性费用预算!S18=0),"",ROUND($E16*$F16,2))</f>
        <v/>
      </c>
      <c r="M16" s="201" t="str">
        <f>IF(OR(工资性费用预算!T18="",工资性费用预算!T18=0),"",ROUND($E16*$F16,2))</f>
        <v/>
      </c>
      <c r="N16" s="201" t="str">
        <f>IF(OR(工资性费用预算!U18="",工资性费用预算!U18=0),"",ROUND($E16*$F16,2))</f>
        <v/>
      </c>
      <c r="O16" s="201" t="str">
        <f>IF(OR(工资性费用预算!V18="",工资性费用预算!V18=0),"",ROUND($E16*$F16,2))</f>
        <v/>
      </c>
      <c r="P16" s="201" t="str">
        <f>IF(OR(工资性费用预算!W18="",工资性费用预算!W18=0),"",ROUND($E16*$F16,2))</f>
        <v/>
      </c>
      <c r="Q16" s="201" t="str">
        <f>IF(OR(工资性费用预算!X18="",工资性费用预算!X18=0),"",ROUND($E16*$F16,2))</f>
        <v/>
      </c>
      <c r="R16" s="201" t="str">
        <f>IF(OR(工资性费用预算!Y18="",工资性费用预算!Y18=0),"",ROUND($E16*$F16,2))</f>
        <v/>
      </c>
      <c r="S16" s="193">
        <f t="shared" si="25"/>
        <v>0</v>
      </c>
      <c r="T16" s="199" t="str">
        <f>IF($B16="","",VLOOKUP($B16,工资性费用预算!$B$7:$AF$206,30,0))</f>
        <v/>
      </c>
      <c r="U16" s="197" t="str">
        <f>IF($B16="","",VLOOKUP($B16,工资性费用预算!$B$7:$AF$206,31,0))</f>
        <v/>
      </c>
      <c r="V16" s="191" t="str">
        <f>IF(OR(工资性费用预算!N18="",工资性费用预算!N18=0),"",$T16*$U16)</f>
        <v/>
      </c>
      <c r="W16" s="191" t="str">
        <f>IF(OR(工资性费用预算!O18="",工资性费用预算!O18=0),"",$T16*$U16)</f>
        <v/>
      </c>
      <c r="X16" s="191" t="str">
        <f>IF(OR(工资性费用预算!P18="",工资性费用预算!P18=0),"",$T16*$U16)</f>
        <v/>
      </c>
      <c r="Y16" s="191" t="str">
        <f>IF(OR(工资性费用预算!Q18="",工资性费用预算!Q18=0),"",$T16*$U16)</f>
        <v/>
      </c>
      <c r="Z16" s="191" t="str">
        <f>IF(OR(工资性费用预算!R18="",工资性费用预算!R18=0),"",$T16*$U16)</f>
        <v/>
      </c>
      <c r="AA16" s="191" t="str">
        <f>IF(OR(工资性费用预算!S18="",工资性费用预算!S18=0),"",$T16*$U16)</f>
        <v/>
      </c>
      <c r="AB16" s="191" t="str">
        <f>IF(OR(工资性费用预算!T18="",工资性费用预算!T18=0),"",$T16*$U16)</f>
        <v/>
      </c>
      <c r="AC16" s="191" t="str">
        <f>IF(OR(工资性费用预算!U18="",工资性费用预算!U18=0),"",$T16*$U16)</f>
        <v/>
      </c>
      <c r="AD16" s="191" t="str">
        <f>IF(OR(工资性费用预算!V18="",工资性费用预算!V18=0),"",$T16*$U16)</f>
        <v/>
      </c>
      <c r="AE16" s="191" t="str">
        <f>IF(OR(工资性费用预算!W18="",工资性费用预算!W18=0),"",$T16*$U16)</f>
        <v/>
      </c>
      <c r="AF16" s="191" t="str">
        <f>IF(OR(工资性费用预算!X18="",工资性费用预算!X18=0),"",$T16*$U16)</f>
        <v/>
      </c>
      <c r="AG16" s="191" t="str">
        <f>IF(OR(工资性费用预算!Y18="",工资性费用预算!Y18=0),"",$T16*$U16)</f>
        <v/>
      </c>
      <c r="AH16" s="193">
        <f t="shared" si="26"/>
        <v>0</v>
      </c>
      <c r="AI16" s="217" t="str">
        <f>IF($B16="","",VLOOKUP($B16,工资性费用预算!$B$7:$AJ$206,33,0))</f>
        <v/>
      </c>
      <c r="AJ16" s="218" t="str">
        <f>IF($B16="","",VLOOKUP($B16,工资性费用预算!$B$7:$AJ$206,35,0))</f>
        <v/>
      </c>
      <c r="AK16" s="215" t="str">
        <f>IF($B16="","",VLOOKUP($B16,工资性费用预算!$B$7:$AL$206,37,0))</f>
        <v/>
      </c>
      <c r="AL16" s="270" t="str">
        <f>IF(OR(工资性费用预算!N18="",工资性费用预算!N18=0),"",$AK16)</f>
        <v/>
      </c>
      <c r="AM16" s="201" t="str">
        <f>IF(OR(工资性费用预算!O18="",工资性费用预算!O18=0),"",$AK16)</f>
        <v/>
      </c>
      <c r="AN16" s="201" t="str">
        <f>IF(OR(工资性费用预算!P18="",工资性费用预算!P18=0),"",$AK16)</f>
        <v/>
      </c>
      <c r="AO16" s="201" t="str">
        <f>IF(OR(工资性费用预算!Q18="",工资性费用预算!Q18=0),"",$AK16)</f>
        <v/>
      </c>
      <c r="AP16" s="201" t="str">
        <f>IF(OR(工资性费用预算!R18="",工资性费用预算!R18=0),"",$AK16)</f>
        <v/>
      </c>
      <c r="AQ16" s="201" t="str">
        <f>IF(OR(工资性费用预算!S18="",工资性费用预算!S18=0),"",$AK16)</f>
        <v/>
      </c>
      <c r="AR16" s="201" t="str">
        <f>IF(OR(工资性费用预算!T18="",工资性费用预算!T18=0),"",$AK16)</f>
        <v/>
      </c>
      <c r="AS16" s="201" t="str">
        <f>IF(OR(工资性费用预算!U18="",工资性费用预算!U18=0),"",$AK16)</f>
        <v/>
      </c>
      <c r="AT16" s="201" t="str">
        <f>IF(OR(工资性费用预算!V18="",工资性费用预算!V18=0),"",$AK16)</f>
        <v/>
      </c>
      <c r="AU16" s="201" t="str">
        <f>IF(OR(工资性费用预算!W18="",工资性费用预算!W18=0),"",$AK16)</f>
        <v/>
      </c>
      <c r="AV16" s="201" t="str">
        <f>IF(OR(工资性费用预算!X18="",工资性费用预算!X18=0),"",$AK16)</f>
        <v/>
      </c>
      <c r="AW16" s="201" t="str">
        <f>IF(OR(工资性费用预算!Y18="",工资性费用预算!Y18=0),"",$AK16)</f>
        <v/>
      </c>
      <c r="AX16" s="220">
        <f t="shared" si="27"/>
        <v>0</v>
      </c>
      <c r="AY16" s="215" t="str">
        <f>IF($B16="","",VLOOKUP($B16,工资性费用预算!$B$7:$AN$206,39,0))</f>
        <v/>
      </c>
      <c r="AZ16" s="204"/>
      <c r="BA16" s="204"/>
      <c r="BB16" s="204"/>
      <c r="BC16" s="204"/>
      <c r="BD16" s="201"/>
      <c r="BE16" s="201" t="str">
        <f>IF(OR(工资性费用预算!S18="",工资性费用预算!S18=0),"",$AY16)</f>
        <v/>
      </c>
      <c r="BF16" s="201" t="str">
        <f>IF(OR(工资性费用预算!T18="",工资性费用预算!T18=0),"",$AY16)</f>
        <v/>
      </c>
      <c r="BG16" s="201" t="str">
        <f>IF(OR(工资性费用预算!U18="",工资性费用预算!U18=0),"",$AY16)</f>
        <v/>
      </c>
      <c r="BH16" s="201" t="str">
        <f>IF(OR(工资性费用预算!V18="",工资性费用预算!V18=0),"",$AY16)</f>
        <v/>
      </c>
      <c r="BI16" s="201" t="str">
        <f>IF(OR(工资性费用预算!W18="",工资性费用预算!W18=0),"",$AY16)</f>
        <v/>
      </c>
      <c r="BJ16" s="219"/>
      <c r="BK16" s="219"/>
      <c r="BL16" s="219">
        <f t="shared" si="28"/>
        <v>0</v>
      </c>
      <c r="BM16" s="215" t="str">
        <f>IF($B16="","",VLOOKUP($B16,工资性费用预算!$B$7:$AP$206,41,0))</f>
        <v/>
      </c>
      <c r="BN16" s="201" t="str">
        <f>IF(OR(工资性费用预算!N18="",工资性费用预算!N18=0),"",$BM16)</f>
        <v/>
      </c>
      <c r="BO16" s="201" t="str">
        <f>IF(OR(工资性费用预算!O18="",工资性费用预算!O18=0),"",$BM16)</f>
        <v/>
      </c>
      <c r="BP16" s="201" t="str">
        <f>IF(OR(工资性费用预算!P18="",工资性费用预算!P18=0),"",$BM16)</f>
        <v/>
      </c>
      <c r="BQ16" s="201"/>
      <c r="BR16" s="201" t="str">
        <f>IF(OR(工资性费用预算!Q18="",工资性费用预算!Q18=0),"",$BM16)</f>
        <v/>
      </c>
      <c r="BS16" s="201" t="str">
        <f>IF(OR(工资性费用预算!R18="",工资性费用预算!R18=0),"",$BM16)</f>
        <v/>
      </c>
      <c r="BT16" s="201" t="str">
        <f>IF(OR(工资性费用预算!S18="",工资性费用预算!S18=0),"",$BM16)</f>
        <v/>
      </c>
      <c r="BU16" s="201"/>
      <c r="BV16" s="201" t="str">
        <f>IF(OR(工资性费用预算!T18="",工资性费用预算!T18=0),"",$BM16)</f>
        <v/>
      </c>
      <c r="BW16" s="201" t="str">
        <f>IF(OR(工资性费用预算!U18="",工资性费用预算!U18=0),"",$BM16)</f>
        <v/>
      </c>
      <c r="BX16" s="201" t="str">
        <f>IF(OR(工资性费用预算!V18="",工资性费用预算!V18=0),"",$BM16)</f>
        <v/>
      </c>
      <c r="BY16" s="201"/>
      <c r="BZ16" s="201" t="str">
        <f>IF(OR(工资性费用预算!W18="",工资性费用预算!W18=0),"",$BM16)</f>
        <v/>
      </c>
      <c r="CA16" s="201" t="str">
        <f>IF(OR(工资性费用预算!X18="",工资性费用预算!X18=0),"",$BM16)</f>
        <v/>
      </c>
      <c r="CB16" s="201" t="str">
        <f>IF(OR(工资性费用预算!Y18="",工资性费用预算!Y18=0),"",$BM16)</f>
        <v/>
      </c>
      <c r="CC16" s="193">
        <f t="shared" si="29"/>
        <v>0</v>
      </c>
      <c r="CD16" s="215" t="str">
        <f>IF($B16="","",VLOOKUP($B16,工资性费用预算!$B$7:$AT$206,45,0))</f>
        <v/>
      </c>
      <c r="CE16" s="201" t="str">
        <f>IF(OR(工资性费用预算!N18="",工资性费用预算!N18=0),"",$CD16)</f>
        <v/>
      </c>
      <c r="CF16" s="201" t="str">
        <f>IF(OR(工资性费用预算!O18="",工资性费用预算!O18=0),"",$CD16)</f>
        <v/>
      </c>
      <c r="CG16" s="201" t="str">
        <f>IF(OR(工资性费用预算!P18="",工资性费用预算!P18=0),"",$CD16)</f>
        <v/>
      </c>
      <c r="CH16" s="201" t="str">
        <f>IF(OR(工资性费用预算!Q18="",工资性费用预算!Q18=0),"",$CD16)</f>
        <v/>
      </c>
      <c r="CI16" s="201" t="str">
        <f>IF(OR(工资性费用预算!R18="",工资性费用预算!R18=0),"",$CD16)</f>
        <v/>
      </c>
      <c r="CJ16" s="201" t="str">
        <f>IF(OR(工资性费用预算!S18="",工资性费用预算!S18=0),"",$CD16)</f>
        <v/>
      </c>
      <c r="CK16" s="201" t="str">
        <f>IF(OR(工资性费用预算!T18="",工资性费用预算!T18=0),"",$CD16)</f>
        <v/>
      </c>
      <c r="CL16" s="201" t="str">
        <f>IF(OR(工资性费用预算!U18="",工资性费用预算!U18=0),"",$CD16)</f>
        <v/>
      </c>
      <c r="CM16" s="201" t="str">
        <f>IF(OR(工资性费用预算!V18="",工资性费用预算!V18=0),"",$CD16)</f>
        <v/>
      </c>
      <c r="CN16" s="201" t="str">
        <f>IF(OR(工资性费用预算!W18="",工资性费用预算!W18=0),"",$CD16)</f>
        <v/>
      </c>
      <c r="CO16" s="201" t="str">
        <f>IF(OR(工资性费用预算!X18="",工资性费用预算!X18=0),"",$CD16)</f>
        <v/>
      </c>
      <c r="CP16" s="201" t="str">
        <f>IF(OR(工资性费用预算!Y18="",工资性费用预算!Y18=0),"",$CD16)</f>
        <v/>
      </c>
      <c r="CQ16" s="193">
        <f t="shared" si="30"/>
        <v>0</v>
      </c>
      <c r="CR16" s="215" t="str">
        <f>IF($B16="","",VLOOKUP($B16,工资性费用预算!$B$7:$AV$206,47,0))</f>
        <v/>
      </c>
      <c r="CS16" s="201" t="str">
        <f>IF(OR(工资性费用预算!N18="",工资性费用预算!N18=0),"",$CR16)</f>
        <v/>
      </c>
      <c r="CT16" s="201" t="str">
        <f>IF(OR(工资性费用预算!O18="",工资性费用预算!O18=0),"",$CR16)</f>
        <v/>
      </c>
      <c r="CU16" s="201" t="str">
        <f>IF(OR(工资性费用预算!P18="",工资性费用预算!P18=0),"",$CR16)</f>
        <v/>
      </c>
      <c r="CV16" s="201" t="str">
        <f>IF(OR(工资性费用预算!Q18="",工资性费用预算!Q18=0),"",$CR16)</f>
        <v/>
      </c>
      <c r="CW16" s="201" t="str">
        <f>IF(OR(工资性费用预算!R18="",工资性费用预算!R18=0),"",$CR16)</f>
        <v/>
      </c>
      <c r="CX16" s="201" t="str">
        <f>IF(OR(工资性费用预算!S18="",工资性费用预算!S18=0),"",$CR16)</f>
        <v/>
      </c>
      <c r="CY16" s="201" t="str">
        <f>IF(OR(工资性费用预算!T18="",工资性费用预算!T18=0),"",$CR16)</f>
        <v/>
      </c>
      <c r="CZ16" s="201" t="str">
        <f>IF(OR(工资性费用预算!U18="",工资性费用预算!U18=0),"",$CR16)</f>
        <v/>
      </c>
      <c r="DA16" s="201" t="str">
        <f>IF(OR(工资性费用预算!V18="",工资性费用预算!V18=0),"",$CR16)</f>
        <v/>
      </c>
      <c r="DB16" s="201" t="str">
        <f>IF(OR(工资性费用预算!W18="",工资性费用预算!W18=0),"",$CR16)</f>
        <v/>
      </c>
      <c r="DC16" s="201" t="str">
        <f>IF(OR(工资性费用预算!X18="",工资性费用预算!X18=0),"",$CR16)</f>
        <v/>
      </c>
      <c r="DD16" s="201" t="str">
        <f>IF(OR(工资性费用预算!Y18="",工资性费用预算!Y18=0),"",$CR16)</f>
        <v/>
      </c>
      <c r="DE16" s="193">
        <f t="shared" si="31"/>
        <v>0</v>
      </c>
      <c r="DF16" s="215" t="str">
        <f>IF($B16="","",VLOOKUP($B16,工资性费用预算!$B$7:$AR$206,43,0))</f>
        <v/>
      </c>
      <c r="DG16" s="215" t="str">
        <f>IF($B16="","",VLOOKUP($B16,工资性费用预算!$B$7:$AS$206,44,0))</f>
        <v/>
      </c>
      <c r="DH16" s="215" t="str">
        <f>IF($B16="","",VLOOKUP($B16,工资性费用预算!$B$7:$AX$206,49,0))</f>
        <v/>
      </c>
      <c r="DI16" s="215" t="str">
        <f>IF($B16="","",VLOOKUP($B16,工资性费用预算!$B$7:$AY$206,50,0))</f>
        <v/>
      </c>
      <c r="DJ16" s="215" t="str">
        <f>IF($B16="","",VLOOKUP($B16,工资性费用预算!$B$7:$BB$206,51,0))</f>
        <v/>
      </c>
      <c r="DK16" s="215" t="str">
        <f>IF($B16="","",VLOOKUP($B16,工资性费用预算!$B$7:$BB$206,52,0))</f>
        <v/>
      </c>
      <c r="DL16" s="225" t="str">
        <f>IF($B16="","",VLOOKUP($B16,工资性费用预算!$B$7:$BB$206,53,0))</f>
        <v/>
      </c>
      <c r="DM16" s="222">
        <f t="shared" si="32"/>
        <v>0</v>
      </c>
      <c r="DN16" s="191">
        <f t="shared" si="33"/>
        <v>0</v>
      </c>
      <c r="DO16" s="191">
        <f t="shared" si="34"/>
        <v>0</v>
      </c>
      <c r="DP16" s="191">
        <f t="shared" si="35"/>
        <v>0</v>
      </c>
      <c r="DQ16" s="191">
        <f t="shared" si="36"/>
        <v>0</v>
      </c>
      <c r="DR16" s="191">
        <f t="shared" si="37"/>
        <v>0</v>
      </c>
      <c r="DS16" s="191">
        <f t="shared" si="38"/>
        <v>0</v>
      </c>
      <c r="DT16" s="191">
        <f t="shared" si="39"/>
        <v>0</v>
      </c>
      <c r="DU16" s="191">
        <f t="shared" si="40"/>
        <v>0</v>
      </c>
      <c r="DV16" s="191">
        <f t="shared" si="41"/>
        <v>0</v>
      </c>
      <c r="DW16" s="191">
        <f t="shared" si="42"/>
        <v>0</v>
      </c>
      <c r="DX16" s="191">
        <f t="shared" si="43"/>
        <v>0</v>
      </c>
      <c r="DY16" s="227">
        <f t="shared" si="44"/>
        <v>0</v>
      </c>
      <c r="DZ16" s="191">
        <f t="shared" si="45"/>
        <v>0</v>
      </c>
      <c r="EA16" s="193">
        <f t="shared" si="46"/>
        <v>0</v>
      </c>
    </row>
    <row r="17" spans="1:131">
      <c r="A17" s="200" t="str">
        <f t="shared" si="24"/>
        <v/>
      </c>
      <c r="B17" s="191" t="str">
        <f>IF(工资性费用预算!A19="","",工资性费用预算!B19)</f>
        <v/>
      </c>
      <c r="C17" s="195" t="str">
        <f>IF(B17="","",VLOOKUP(B17,工资性费用预算!$B$7:$C$206,2,0))</f>
        <v/>
      </c>
      <c r="D17" s="276" t="str">
        <f>IF(工资性费用预算!BH19&gt;0,IF(工资性费用预算!BE19&gt;0,工资性费用预算!$BE$6,IF(工资性费用预算!BF19&gt;0,工资性费用预算!$BF$6,工资性费用预算!$BG$6)),"")</f>
        <v/>
      </c>
      <c r="E17" s="194" t="str">
        <f>IF($B17="","",VLOOKUP($B17,工资性费用预算!$B$7:$AC$206,27,0))</f>
        <v/>
      </c>
      <c r="F17" s="519">
        <f>IF($B17="",0,VLOOKUP($B17,社保费!$B$5:$Q$15,16,0))</f>
        <v>0</v>
      </c>
      <c r="G17" s="201" t="str">
        <f>IF(OR(工资性费用预算!N19="",工资性费用预算!N19=0),"",ROUND($E17*$F17,2))</f>
        <v/>
      </c>
      <c r="H17" s="201" t="str">
        <f>IF(OR(工资性费用预算!O19="",工资性费用预算!O19=0),"",ROUND($E17*$F17,2))</f>
        <v/>
      </c>
      <c r="I17" s="201" t="str">
        <f>IF(OR(工资性费用预算!P19="",工资性费用预算!P19=0),"",ROUND($E17*$F17,2))</f>
        <v/>
      </c>
      <c r="J17" s="201" t="str">
        <f>IF(OR(工资性费用预算!Q19="",工资性费用预算!Q19=0),"",ROUND($E17*$F17,2))</f>
        <v/>
      </c>
      <c r="K17" s="201" t="str">
        <f>IF(OR(工资性费用预算!R19="",工资性费用预算!R19=0),"",ROUND($E17*$F17,2))</f>
        <v/>
      </c>
      <c r="L17" s="201" t="str">
        <f>IF(OR(工资性费用预算!S19="",工资性费用预算!S19=0),"",ROUND($E17*$F17,2))</f>
        <v/>
      </c>
      <c r="M17" s="201" t="str">
        <f>IF(OR(工资性费用预算!T19="",工资性费用预算!T19=0),"",ROUND($E17*$F17,2))</f>
        <v/>
      </c>
      <c r="N17" s="201" t="str">
        <f>IF(OR(工资性费用预算!U19="",工资性费用预算!U19=0),"",ROUND($E17*$F17,2))</f>
        <v/>
      </c>
      <c r="O17" s="201" t="str">
        <f>IF(OR(工资性费用预算!V19="",工资性费用预算!V19=0),"",ROUND($E17*$F17,2))</f>
        <v/>
      </c>
      <c r="P17" s="201" t="str">
        <f>IF(OR(工资性费用预算!W19="",工资性费用预算!W19=0),"",ROUND($E17*$F17,2))</f>
        <v/>
      </c>
      <c r="Q17" s="201" t="str">
        <f>IF(OR(工资性费用预算!X19="",工资性费用预算!X19=0),"",ROUND($E17*$F17,2))</f>
        <v/>
      </c>
      <c r="R17" s="201" t="str">
        <f>IF(OR(工资性费用预算!Y19="",工资性费用预算!Y19=0),"",ROUND($E17*$F17,2))</f>
        <v/>
      </c>
      <c r="S17" s="193">
        <f t="shared" si="25"/>
        <v>0</v>
      </c>
      <c r="T17" s="199" t="str">
        <f>IF($B17="","",VLOOKUP($B17,工资性费用预算!$B$7:$AF$206,30,0))</f>
        <v/>
      </c>
      <c r="U17" s="197" t="str">
        <f>IF($B17="","",VLOOKUP($B17,工资性费用预算!$B$7:$AF$206,31,0))</f>
        <v/>
      </c>
      <c r="V17" s="191" t="str">
        <f>IF(OR(工资性费用预算!N19="",工资性费用预算!N19=0),"",$T17*$U17)</f>
        <v/>
      </c>
      <c r="W17" s="191" t="str">
        <f>IF(OR(工资性费用预算!O19="",工资性费用预算!O19=0),"",$T17*$U17)</f>
        <v/>
      </c>
      <c r="X17" s="191" t="str">
        <f>IF(OR(工资性费用预算!P19="",工资性费用预算!P19=0),"",$T17*$U17)</f>
        <v/>
      </c>
      <c r="Y17" s="191" t="str">
        <f>IF(OR(工资性费用预算!Q19="",工资性费用预算!Q19=0),"",$T17*$U17)</f>
        <v/>
      </c>
      <c r="Z17" s="191" t="str">
        <f>IF(OR(工资性费用预算!R19="",工资性费用预算!R19=0),"",$T17*$U17)</f>
        <v/>
      </c>
      <c r="AA17" s="191" t="str">
        <f>IF(OR(工资性费用预算!S19="",工资性费用预算!S19=0),"",$T17*$U17)</f>
        <v/>
      </c>
      <c r="AB17" s="191" t="str">
        <f>IF(OR(工资性费用预算!T19="",工资性费用预算!T19=0),"",$T17*$U17)</f>
        <v/>
      </c>
      <c r="AC17" s="191" t="str">
        <f>IF(OR(工资性费用预算!U19="",工资性费用预算!U19=0),"",$T17*$U17)</f>
        <v/>
      </c>
      <c r="AD17" s="191" t="str">
        <f>IF(OR(工资性费用预算!V19="",工资性费用预算!V19=0),"",$T17*$U17)</f>
        <v/>
      </c>
      <c r="AE17" s="191" t="str">
        <f>IF(OR(工资性费用预算!W19="",工资性费用预算!W19=0),"",$T17*$U17)</f>
        <v/>
      </c>
      <c r="AF17" s="191" t="str">
        <f>IF(OR(工资性费用预算!X19="",工资性费用预算!X19=0),"",$T17*$U17)</f>
        <v/>
      </c>
      <c r="AG17" s="191" t="str">
        <f>IF(OR(工资性费用预算!Y19="",工资性费用预算!Y19=0),"",$T17*$U17)</f>
        <v/>
      </c>
      <c r="AH17" s="193">
        <f t="shared" si="26"/>
        <v>0</v>
      </c>
      <c r="AI17" s="217" t="str">
        <f>IF($B17="","",VLOOKUP($B17,工资性费用预算!$B$7:$AJ$206,33,0))</f>
        <v/>
      </c>
      <c r="AJ17" s="218" t="str">
        <f>IF($B17="","",VLOOKUP($B17,工资性费用预算!$B$7:$AJ$206,35,0))</f>
        <v/>
      </c>
      <c r="AK17" s="215" t="str">
        <f>IF($B17="","",VLOOKUP($B17,工资性费用预算!$B$7:$AL$206,37,0))</f>
        <v/>
      </c>
      <c r="AL17" s="270" t="str">
        <f>IF(OR(工资性费用预算!N19="",工资性费用预算!N19=0),"",$AK17)</f>
        <v/>
      </c>
      <c r="AM17" s="201" t="str">
        <f>IF(OR(工资性费用预算!O19="",工资性费用预算!O19=0),"",$AK17)</f>
        <v/>
      </c>
      <c r="AN17" s="201" t="str">
        <f>IF(OR(工资性费用预算!P19="",工资性费用预算!P19=0),"",$AK17)</f>
        <v/>
      </c>
      <c r="AO17" s="201" t="str">
        <f>IF(OR(工资性费用预算!Q19="",工资性费用预算!Q19=0),"",$AK17)</f>
        <v/>
      </c>
      <c r="AP17" s="201" t="str">
        <f>IF(OR(工资性费用预算!R19="",工资性费用预算!R19=0),"",$AK17)</f>
        <v/>
      </c>
      <c r="AQ17" s="201" t="str">
        <f>IF(OR(工资性费用预算!S19="",工资性费用预算!S19=0),"",$AK17)</f>
        <v/>
      </c>
      <c r="AR17" s="201" t="str">
        <f>IF(OR(工资性费用预算!T19="",工资性费用预算!T19=0),"",$AK17)</f>
        <v/>
      </c>
      <c r="AS17" s="201" t="str">
        <f>IF(OR(工资性费用预算!U19="",工资性费用预算!U19=0),"",$AK17)</f>
        <v/>
      </c>
      <c r="AT17" s="201" t="str">
        <f>IF(OR(工资性费用预算!V19="",工资性费用预算!V19=0),"",$AK17)</f>
        <v/>
      </c>
      <c r="AU17" s="201" t="str">
        <f>IF(OR(工资性费用预算!W19="",工资性费用预算!W19=0),"",$AK17)</f>
        <v/>
      </c>
      <c r="AV17" s="201" t="str">
        <f>IF(OR(工资性费用预算!X19="",工资性费用预算!X19=0),"",$AK17)</f>
        <v/>
      </c>
      <c r="AW17" s="201" t="str">
        <f>IF(OR(工资性费用预算!Y19="",工资性费用预算!Y19=0),"",$AK17)</f>
        <v/>
      </c>
      <c r="AX17" s="220">
        <f t="shared" si="27"/>
        <v>0</v>
      </c>
      <c r="AY17" s="215" t="str">
        <f>IF($B17="","",VLOOKUP($B17,工资性费用预算!$B$7:$AN$206,39,0))</f>
        <v/>
      </c>
      <c r="AZ17" s="204"/>
      <c r="BA17" s="204"/>
      <c r="BB17" s="204"/>
      <c r="BC17" s="204"/>
      <c r="BD17" s="201"/>
      <c r="BE17" s="201" t="str">
        <f>IF(OR(工资性费用预算!S19="",工资性费用预算!S19=0),"",$AY17)</f>
        <v/>
      </c>
      <c r="BF17" s="201" t="str">
        <f>IF(OR(工资性费用预算!T19="",工资性费用预算!T19=0),"",$AY17)</f>
        <v/>
      </c>
      <c r="BG17" s="201" t="str">
        <f>IF(OR(工资性费用预算!U19="",工资性费用预算!U19=0),"",$AY17)</f>
        <v/>
      </c>
      <c r="BH17" s="201" t="str">
        <f>IF(OR(工资性费用预算!V19="",工资性费用预算!V19=0),"",$AY17)</f>
        <v/>
      </c>
      <c r="BI17" s="201" t="str">
        <f>IF(OR(工资性费用预算!W19="",工资性费用预算!W19=0),"",$AY17)</f>
        <v/>
      </c>
      <c r="BJ17" s="219"/>
      <c r="BK17" s="219"/>
      <c r="BL17" s="219">
        <f t="shared" si="28"/>
        <v>0</v>
      </c>
      <c r="BM17" s="215" t="str">
        <f>IF($B17="","",VLOOKUP($B17,工资性费用预算!$B$7:$AP$206,41,0))</f>
        <v/>
      </c>
      <c r="BN17" s="201" t="str">
        <f>IF(OR(工资性费用预算!N19="",工资性费用预算!N19=0),"",$BM17)</f>
        <v/>
      </c>
      <c r="BO17" s="201" t="str">
        <f>IF(OR(工资性费用预算!O19="",工资性费用预算!O19=0),"",$BM17)</f>
        <v/>
      </c>
      <c r="BP17" s="201" t="str">
        <f>IF(OR(工资性费用预算!P19="",工资性费用预算!P19=0),"",$BM17)</f>
        <v/>
      </c>
      <c r="BQ17" s="201"/>
      <c r="BR17" s="201" t="str">
        <f>IF(OR(工资性费用预算!Q19="",工资性费用预算!Q19=0),"",$BM17)</f>
        <v/>
      </c>
      <c r="BS17" s="201" t="str">
        <f>IF(OR(工资性费用预算!R19="",工资性费用预算!R19=0),"",$BM17)</f>
        <v/>
      </c>
      <c r="BT17" s="201" t="str">
        <f>IF(OR(工资性费用预算!S19="",工资性费用预算!S19=0),"",$BM17)</f>
        <v/>
      </c>
      <c r="BU17" s="201"/>
      <c r="BV17" s="201" t="str">
        <f>IF(OR(工资性费用预算!T19="",工资性费用预算!T19=0),"",$BM17)</f>
        <v/>
      </c>
      <c r="BW17" s="201" t="str">
        <f>IF(OR(工资性费用预算!U19="",工资性费用预算!U19=0),"",$BM17)</f>
        <v/>
      </c>
      <c r="BX17" s="201" t="str">
        <f>IF(OR(工资性费用预算!V19="",工资性费用预算!V19=0),"",$BM17)</f>
        <v/>
      </c>
      <c r="BY17" s="201"/>
      <c r="BZ17" s="201" t="str">
        <f>IF(OR(工资性费用预算!W19="",工资性费用预算!W19=0),"",$BM17)</f>
        <v/>
      </c>
      <c r="CA17" s="201" t="str">
        <f>IF(OR(工资性费用预算!X19="",工资性费用预算!X19=0),"",$BM17)</f>
        <v/>
      </c>
      <c r="CB17" s="201" t="str">
        <f>IF(OR(工资性费用预算!Y19="",工资性费用预算!Y19=0),"",$BM17)</f>
        <v/>
      </c>
      <c r="CC17" s="193">
        <f t="shared" si="29"/>
        <v>0</v>
      </c>
      <c r="CD17" s="215" t="str">
        <f>IF($B17="","",VLOOKUP($B17,工资性费用预算!$B$7:$AT$206,45,0))</f>
        <v/>
      </c>
      <c r="CE17" s="201" t="str">
        <f>IF(OR(工资性费用预算!N19="",工资性费用预算!N19=0),"",$CD17)</f>
        <v/>
      </c>
      <c r="CF17" s="201" t="str">
        <f>IF(OR(工资性费用预算!O19="",工资性费用预算!O19=0),"",$CD17)</f>
        <v/>
      </c>
      <c r="CG17" s="201" t="str">
        <f>IF(OR(工资性费用预算!P19="",工资性费用预算!P19=0),"",$CD17)</f>
        <v/>
      </c>
      <c r="CH17" s="201" t="str">
        <f>IF(OR(工资性费用预算!Q19="",工资性费用预算!Q19=0),"",$CD17)</f>
        <v/>
      </c>
      <c r="CI17" s="201" t="str">
        <f>IF(OR(工资性费用预算!R19="",工资性费用预算!R19=0),"",$CD17)</f>
        <v/>
      </c>
      <c r="CJ17" s="201" t="str">
        <f>IF(OR(工资性费用预算!S19="",工资性费用预算!S19=0),"",$CD17)</f>
        <v/>
      </c>
      <c r="CK17" s="201" t="str">
        <f>IF(OR(工资性费用预算!T19="",工资性费用预算!T19=0),"",$CD17)</f>
        <v/>
      </c>
      <c r="CL17" s="201" t="str">
        <f>IF(OR(工资性费用预算!U19="",工资性费用预算!U19=0),"",$CD17)</f>
        <v/>
      </c>
      <c r="CM17" s="201" t="str">
        <f>IF(OR(工资性费用预算!V19="",工资性费用预算!V19=0),"",$CD17)</f>
        <v/>
      </c>
      <c r="CN17" s="201" t="str">
        <f>IF(OR(工资性费用预算!W19="",工资性费用预算!W19=0),"",$CD17)</f>
        <v/>
      </c>
      <c r="CO17" s="201" t="str">
        <f>IF(OR(工资性费用预算!X19="",工资性费用预算!X19=0),"",$CD17)</f>
        <v/>
      </c>
      <c r="CP17" s="201" t="str">
        <f>IF(OR(工资性费用预算!Y19="",工资性费用预算!Y19=0),"",$CD17)</f>
        <v/>
      </c>
      <c r="CQ17" s="193">
        <f t="shared" si="30"/>
        <v>0</v>
      </c>
      <c r="CR17" s="215" t="str">
        <f>IF($B17="","",VLOOKUP($B17,工资性费用预算!$B$7:$AV$206,47,0))</f>
        <v/>
      </c>
      <c r="CS17" s="201" t="str">
        <f>IF(OR(工资性费用预算!N19="",工资性费用预算!N19=0),"",$CR17)</f>
        <v/>
      </c>
      <c r="CT17" s="201" t="str">
        <f>IF(OR(工资性费用预算!O19="",工资性费用预算!O19=0),"",$CR17)</f>
        <v/>
      </c>
      <c r="CU17" s="201" t="str">
        <f>IF(OR(工资性费用预算!P19="",工资性费用预算!P19=0),"",$CR17)</f>
        <v/>
      </c>
      <c r="CV17" s="201" t="str">
        <f>IF(OR(工资性费用预算!Q19="",工资性费用预算!Q19=0),"",$CR17)</f>
        <v/>
      </c>
      <c r="CW17" s="201" t="str">
        <f>IF(OR(工资性费用预算!R19="",工资性费用预算!R19=0),"",$CR17)</f>
        <v/>
      </c>
      <c r="CX17" s="201" t="str">
        <f>IF(OR(工资性费用预算!S19="",工资性费用预算!S19=0),"",$CR17)</f>
        <v/>
      </c>
      <c r="CY17" s="201" t="str">
        <f>IF(OR(工资性费用预算!T19="",工资性费用预算!T19=0),"",$CR17)</f>
        <v/>
      </c>
      <c r="CZ17" s="201" t="str">
        <f>IF(OR(工资性费用预算!U19="",工资性费用预算!U19=0),"",$CR17)</f>
        <v/>
      </c>
      <c r="DA17" s="201" t="str">
        <f>IF(OR(工资性费用预算!V19="",工资性费用预算!V19=0),"",$CR17)</f>
        <v/>
      </c>
      <c r="DB17" s="201" t="str">
        <f>IF(OR(工资性费用预算!W19="",工资性费用预算!W19=0),"",$CR17)</f>
        <v/>
      </c>
      <c r="DC17" s="201" t="str">
        <f>IF(OR(工资性费用预算!X19="",工资性费用预算!X19=0),"",$CR17)</f>
        <v/>
      </c>
      <c r="DD17" s="201" t="str">
        <f>IF(OR(工资性费用预算!Y19="",工资性费用预算!Y19=0),"",$CR17)</f>
        <v/>
      </c>
      <c r="DE17" s="193">
        <f t="shared" si="31"/>
        <v>0</v>
      </c>
      <c r="DF17" s="215" t="str">
        <f>IF($B17="","",VLOOKUP($B17,工资性费用预算!$B$7:$AR$206,43,0))</f>
        <v/>
      </c>
      <c r="DG17" s="215" t="str">
        <f>IF($B17="","",VLOOKUP($B17,工资性费用预算!$B$7:$AS$206,44,0))</f>
        <v/>
      </c>
      <c r="DH17" s="215" t="str">
        <f>IF($B17="","",VLOOKUP($B17,工资性费用预算!$B$7:$AX$206,49,0))</f>
        <v/>
      </c>
      <c r="DI17" s="215" t="str">
        <f>IF($B17="","",VLOOKUP($B17,工资性费用预算!$B$7:$AY$206,50,0))</f>
        <v/>
      </c>
      <c r="DJ17" s="215" t="str">
        <f>IF($B17="","",VLOOKUP($B17,工资性费用预算!$B$7:$BB$206,51,0))</f>
        <v/>
      </c>
      <c r="DK17" s="215" t="str">
        <f>IF($B17="","",VLOOKUP($B17,工资性费用预算!$B$7:$BB$206,52,0))</f>
        <v/>
      </c>
      <c r="DL17" s="225" t="str">
        <f>IF($B17="","",VLOOKUP($B17,工资性费用预算!$B$7:$BB$206,53,0))</f>
        <v/>
      </c>
      <c r="DM17" s="222">
        <f t="shared" si="32"/>
        <v>0</v>
      </c>
      <c r="DN17" s="191">
        <f t="shared" si="33"/>
        <v>0</v>
      </c>
      <c r="DO17" s="191">
        <f t="shared" si="34"/>
        <v>0</v>
      </c>
      <c r="DP17" s="191">
        <f t="shared" si="35"/>
        <v>0</v>
      </c>
      <c r="DQ17" s="191">
        <f t="shared" si="36"/>
        <v>0</v>
      </c>
      <c r="DR17" s="191">
        <f t="shared" si="37"/>
        <v>0</v>
      </c>
      <c r="DS17" s="191">
        <f t="shared" si="38"/>
        <v>0</v>
      </c>
      <c r="DT17" s="191">
        <f t="shared" si="39"/>
        <v>0</v>
      </c>
      <c r="DU17" s="191">
        <f t="shared" si="40"/>
        <v>0</v>
      </c>
      <c r="DV17" s="191">
        <f t="shared" si="41"/>
        <v>0</v>
      </c>
      <c r="DW17" s="191">
        <f t="shared" si="42"/>
        <v>0</v>
      </c>
      <c r="DX17" s="191">
        <f t="shared" si="43"/>
        <v>0</v>
      </c>
      <c r="DY17" s="227">
        <f t="shared" si="44"/>
        <v>0</v>
      </c>
      <c r="DZ17" s="191">
        <f t="shared" si="45"/>
        <v>0</v>
      </c>
      <c r="EA17" s="193">
        <f t="shared" si="46"/>
        <v>0</v>
      </c>
    </row>
    <row r="18" spans="1:131">
      <c r="A18" s="200" t="str">
        <f t="shared" si="24"/>
        <v/>
      </c>
      <c r="B18" s="191" t="str">
        <f>IF(工资性费用预算!A20="","",工资性费用预算!B20)</f>
        <v/>
      </c>
      <c r="C18" s="195" t="str">
        <f>IF(B18="","",VLOOKUP(B18,工资性费用预算!$B$7:$C$206,2,0))</f>
        <v/>
      </c>
      <c r="D18" s="276" t="str">
        <f>IF(工资性费用预算!BH20&gt;0,IF(工资性费用预算!BE20&gt;0,工资性费用预算!$BE$6,IF(工资性费用预算!BF20&gt;0,工资性费用预算!$BF$6,工资性费用预算!$BG$6)),"")</f>
        <v/>
      </c>
      <c r="E18" s="194" t="str">
        <f>IF($B18="","",VLOOKUP($B18,工资性费用预算!$B$7:$AC$206,27,0))</f>
        <v/>
      </c>
      <c r="F18" s="519">
        <f>IF($B18="",0,VLOOKUP($B18,社保费!$B$5:$Q$15,16,0))</f>
        <v>0</v>
      </c>
      <c r="G18" s="201" t="str">
        <f>IF(OR(工资性费用预算!N20="",工资性费用预算!N20=0),"",ROUND($E18*$F18,2))</f>
        <v/>
      </c>
      <c r="H18" s="201" t="str">
        <f>IF(OR(工资性费用预算!O20="",工资性费用预算!O20=0),"",ROUND($E18*$F18,2))</f>
        <v/>
      </c>
      <c r="I18" s="201" t="str">
        <f>IF(OR(工资性费用预算!P20="",工资性费用预算!P20=0),"",ROUND($E18*$F18,2))</f>
        <v/>
      </c>
      <c r="J18" s="201" t="str">
        <f>IF(OR(工资性费用预算!Q20="",工资性费用预算!Q20=0),"",ROUND($E18*$F18,2))</f>
        <v/>
      </c>
      <c r="K18" s="201" t="str">
        <f>IF(OR(工资性费用预算!R20="",工资性费用预算!R20=0),"",ROUND($E18*$F18,2))</f>
        <v/>
      </c>
      <c r="L18" s="201" t="str">
        <f>IF(OR(工资性费用预算!S20="",工资性费用预算!S20=0),"",ROUND($E18*$F18,2))</f>
        <v/>
      </c>
      <c r="M18" s="201" t="str">
        <f>IF(OR(工资性费用预算!T20="",工资性费用预算!T20=0),"",ROUND($E18*$F18,2))</f>
        <v/>
      </c>
      <c r="N18" s="201" t="str">
        <f>IF(OR(工资性费用预算!U20="",工资性费用预算!U20=0),"",ROUND($E18*$F18,2))</f>
        <v/>
      </c>
      <c r="O18" s="201" t="str">
        <f>IF(OR(工资性费用预算!V20="",工资性费用预算!V20=0),"",ROUND($E18*$F18,2))</f>
        <v/>
      </c>
      <c r="P18" s="201" t="str">
        <f>IF(OR(工资性费用预算!W20="",工资性费用预算!W20=0),"",ROUND($E18*$F18,2))</f>
        <v/>
      </c>
      <c r="Q18" s="201" t="str">
        <f>IF(OR(工资性费用预算!X20="",工资性费用预算!X20=0),"",ROUND($E18*$F18,2))</f>
        <v/>
      </c>
      <c r="R18" s="201" t="str">
        <f>IF(OR(工资性费用预算!Y20="",工资性费用预算!Y20=0),"",ROUND($E18*$F18,2))</f>
        <v/>
      </c>
      <c r="S18" s="193">
        <f t="shared" si="25"/>
        <v>0</v>
      </c>
      <c r="T18" s="199" t="str">
        <f>IF($B18="","",VLOOKUP($B18,工资性费用预算!$B$7:$AF$206,30,0))</f>
        <v/>
      </c>
      <c r="U18" s="197" t="str">
        <f>IF($B18="","",VLOOKUP($B18,工资性费用预算!$B$7:$AF$206,31,0))</f>
        <v/>
      </c>
      <c r="V18" s="191" t="str">
        <f>IF(OR(工资性费用预算!N20="",工资性费用预算!N20=0),"",$T18*$U18)</f>
        <v/>
      </c>
      <c r="W18" s="191" t="str">
        <f>IF(OR(工资性费用预算!O20="",工资性费用预算!O20=0),"",$T18*$U18)</f>
        <v/>
      </c>
      <c r="X18" s="191" t="str">
        <f>IF(OR(工资性费用预算!P20="",工资性费用预算!P20=0),"",$T18*$U18)</f>
        <v/>
      </c>
      <c r="Y18" s="191" t="str">
        <f>IF(OR(工资性费用预算!Q20="",工资性费用预算!Q20=0),"",$T18*$U18)</f>
        <v/>
      </c>
      <c r="Z18" s="191" t="str">
        <f>IF(OR(工资性费用预算!R20="",工资性费用预算!R20=0),"",$T18*$U18)</f>
        <v/>
      </c>
      <c r="AA18" s="191" t="str">
        <f>IF(OR(工资性费用预算!S20="",工资性费用预算!S20=0),"",$T18*$U18)</f>
        <v/>
      </c>
      <c r="AB18" s="191" t="str">
        <f>IF(OR(工资性费用预算!T20="",工资性费用预算!T20=0),"",$T18*$U18)</f>
        <v/>
      </c>
      <c r="AC18" s="191" t="str">
        <f>IF(OR(工资性费用预算!U20="",工资性费用预算!U20=0),"",$T18*$U18)</f>
        <v/>
      </c>
      <c r="AD18" s="191" t="str">
        <f>IF(OR(工资性费用预算!V20="",工资性费用预算!V20=0),"",$T18*$U18)</f>
        <v/>
      </c>
      <c r="AE18" s="191" t="str">
        <f>IF(OR(工资性费用预算!W20="",工资性费用预算!W20=0),"",$T18*$U18)</f>
        <v/>
      </c>
      <c r="AF18" s="191" t="str">
        <f>IF(OR(工资性费用预算!X20="",工资性费用预算!X20=0),"",$T18*$U18)</f>
        <v/>
      </c>
      <c r="AG18" s="191" t="str">
        <f>IF(OR(工资性费用预算!Y20="",工资性费用预算!Y20=0),"",$T18*$U18)</f>
        <v/>
      </c>
      <c r="AH18" s="193">
        <f t="shared" si="26"/>
        <v>0</v>
      </c>
      <c r="AI18" s="217" t="str">
        <f>IF($B18="","",VLOOKUP($B18,工资性费用预算!$B$7:$AJ$206,33,0))</f>
        <v/>
      </c>
      <c r="AJ18" s="218" t="str">
        <f>IF($B18="","",VLOOKUP($B18,工资性费用预算!$B$7:$AJ$206,35,0))</f>
        <v/>
      </c>
      <c r="AK18" s="215" t="str">
        <f>IF($B18="","",VLOOKUP($B18,工资性费用预算!$B$7:$AL$206,37,0))</f>
        <v/>
      </c>
      <c r="AL18" s="270" t="str">
        <f>IF(OR(工资性费用预算!N20="",工资性费用预算!N20=0),"",$AK18)</f>
        <v/>
      </c>
      <c r="AM18" s="201" t="str">
        <f>IF(OR(工资性费用预算!O20="",工资性费用预算!O20=0),"",$AK18)</f>
        <v/>
      </c>
      <c r="AN18" s="201" t="str">
        <f>IF(OR(工资性费用预算!P20="",工资性费用预算!P20=0),"",$AK18)</f>
        <v/>
      </c>
      <c r="AO18" s="201" t="str">
        <f>IF(OR(工资性费用预算!Q20="",工资性费用预算!Q20=0),"",$AK18)</f>
        <v/>
      </c>
      <c r="AP18" s="201" t="str">
        <f>IF(OR(工资性费用预算!R20="",工资性费用预算!R20=0),"",$AK18)</f>
        <v/>
      </c>
      <c r="AQ18" s="201" t="str">
        <f>IF(OR(工资性费用预算!S20="",工资性费用预算!S20=0),"",$AK18)</f>
        <v/>
      </c>
      <c r="AR18" s="201" t="str">
        <f>IF(OR(工资性费用预算!T20="",工资性费用预算!T20=0),"",$AK18)</f>
        <v/>
      </c>
      <c r="AS18" s="201" t="str">
        <f>IF(OR(工资性费用预算!U20="",工资性费用预算!U20=0),"",$AK18)</f>
        <v/>
      </c>
      <c r="AT18" s="201" t="str">
        <f>IF(OR(工资性费用预算!V20="",工资性费用预算!V20=0),"",$AK18)</f>
        <v/>
      </c>
      <c r="AU18" s="201" t="str">
        <f>IF(OR(工资性费用预算!W20="",工资性费用预算!W20=0),"",$AK18)</f>
        <v/>
      </c>
      <c r="AV18" s="201" t="str">
        <f>IF(OR(工资性费用预算!X20="",工资性费用预算!X20=0),"",$AK18)</f>
        <v/>
      </c>
      <c r="AW18" s="201" t="str">
        <f>IF(OR(工资性费用预算!Y20="",工资性费用预算!Y20=0),"",$AK18)</f>
        <v/>
      </c>
      <c r="AX18" s="220">
        <f t="shared" si="27"/>
        <v>0</v>
      </c>
      <c r="AY18" s="215" t="str">
        <f>IF($B18="","",VLOOKUP($B18,工资性费用预算!$B$7:$AN$206,39,0))</f>
        <v/>
      </c>
      <c r="AZ18" s="204"/>
      <c r="BA18" s="204"/>
      <c r="BB18" s="204"/>
      <c r="BC18" s="204"/>
      <c r="BD18" s="201"/>
      <c r="BE18" s="201" t="str">
        <f>IF(OR(工资性费用预算!S20="",工资性费用预算!S20=0),"",$AY18)</f>
        <v/>
      </c>
      <c r="BF18" s="201" t="str">
        <f>IF(OR(工资性费用预算!T20="",工资性费用预算!T20=0),"",$AY18)</f>
        <v/>
      </c>
      <c r="BG18" s="201" t="str">
        <f>IF(OR(工资性费用预算!U20="",工资性费用预算!U20=0),"",$AY18)</f>
        <v/>
      </c>
      <c r="BH18" s="201" t="str">
        <f>IF(OR(工资性费用预算!V20="",工资性费用预算!V20=0),"",$AY18)</f>
        <v/>
      </c>
      <c r="BI18" s="201" t="str">
        <f>IF(OR(工资性费用预算!W20="",工资性费用预算!W20=0),"",$AY18)</f>
        <v/>
      </c>
      <c r="BJ18" s="219"/>
      <c r="BK18" s="219"/>
      <c r="BL18" s="219">
        <f t="shared" si="28"/>
        <v>0</v>
      </c>
      <c r="BM18" s="215" t="str">
        <f>IF($B18="","",VLOOKUP($B18,工资性费用预算!$B$7:$AP$206,41,0))</f>
        <v/>
      </c>
      <c r="BN18" s="201" t="str">
        <f>IF(OR(工资性费用预算!N20="",工资性费用预算!N20=0),"",$BM18)</f>
        <v/>
      </c>
      <c r="BO18" s="201" t="str">
        <f>IF(OR(工资性费用预算!O20="",工资性费用预算!O20=0),"",$BM18)</f>
        <v/>
      </c>
      <c r="BP18" s="201" t="str">
        <f>IF(OR(工资性费用预算!P20="",工资性费用预算!P20=0),"",$BM18)</f>
        <v/>
      </c>
      <c r="BQ18" s="201"/>
      <c r="BR18" s="201" t="str">
        <f>IF(OR(工资性费用预算!Q20="",工资性费用预算!Q20=0),"",$BM18)</f>
        <v/>
      </c>
      <c r="BS18" s="201" t="str">
        <f>IF(OR(工资性费用预算!R20="",工资性费用预算!R20=0),"",$BM18)</f>
        <v/>
      </c>
      <c r="BT18" s="201" t="str">
        <f>IF(OR(工资性费用预算!S20="",工资性费用预算!S20=0),"",$BM18)</f>
        <v/>
      </c>
      <c r="BU18" s="201"/>
      <c r="BV18" s="201" t="str">
        <f>IF(OR(工资性费用预算!T20="",工资性费用预算!T20=0),"",$BM18)</f>
        <v/>
      </c>
      <c r="BW18" s="201" t="str">
        <f>IF(OR(工资性费用预算!U20="",工资性费用预算!U20=0),"",$BM18)</f>
        <v/>
      </c>
      <c r="BX18" s="201" t="str">
        <f>IF(OR(工资性费用预算!V20="",工资性费用预算!V20=0),"",$BM18)</f>
        <v/>
      </c>
      <c r="BY18" s="201"/>
      <c r="BZ18" s="201" t="str">
        <f>IF(OR(工资性费用预算!W20="",工资性费用预算!W20=0),"",$BM18)</f>
        <v/>
      </c>
      <c r="CA18" s="201" t="str">
        <f>IF(OR(工资性费用预算!X20="",工资性费用预算!X20=0),"",$BM18)</f>
        <v/>
      </c>
      <c r="CB18" s="201" t="str">
        <f>IF(OR(工资性费用预算!Y20="",工资性费用预算!Y20=0),"",$BM18)</f>
        <v/>
      </c>
      <c r="CC18" s="193">
        <f t="shared" si="29"/>
        <v>0</v>
      </c>
      <c r="CD18" s="215" t="str">
        <f>IF($B18="","",VLOOKUP($B18,工资性费用预算!$B$7:$AT$206,45,0))</f>
        <v/>
      </c>
      <c r="CE18" s="201" t="str">
        <f>IF(OR(工资性费用预算!N20="",工资性费用预算!N20=0),"",$CD18)</f>
        <v/>
      </c>
      <c r="CF18" s="201" t="str">
        <f>IF(OR(工资性费用预算!O20="",工资性费用预算!O20=0),"",$CD18)</f>
        <v/>
      </c>
      <c r="CG18" s="201" t="str">
        <f>IF(OR(工资性费用预算!P20="",工资性费用预算!P20=0),"",$CD18)</f>
        <v/>
      </c>
      <c r="CH18" s="201" t="str">
        <f>IF(OR(工资性费用预算!Q20="",工资性费用预算!Q20=0),"",$CD18)</f>
        <v/>
      </c>
      <c r="CI18" s="201" t="str">
        <f>IF(OR(工资性费用预算!R20="",工资性费用预算!R20=0),"",$CD18)</f>
        <v/>
      </c>
      <c r="CJ18" s="201" t="str">
        <f>IF(OR(工资性费用预算!S20="",工资性费用预算!S20=0),"",$CD18)</f>
        <v/>
      </c>
      <c r="CK18" s="201" t="str">
        <f>IF(OR(工资性费用预算!T20="",工资性费用预算!T20=0),"",$CD18)</f>
        <v/>
      </c>
      <c r="CL18" s="201" t="str">
        <f>IF(OR(工资性费用预算!U20="",工资性费用预算!U20=0),"",$CD18)</f>
        <v/>
      </c>
      <c r="CM18" s="201" t="str">
        <f>IF(OR(工资性费用预算!V20="",工资性费用预算!V20=0),"",$CD18)</f>
        <v/>
      </c>
      <c r="CN18" s="201" t="str">
        <f>IF(OR(工资性费用预算!W20="",工资性费用预算!W20=0),"",$CD18)</f>
        <v/>
      </c>
      <c r="CO18" s="201" t="str">
        <f>IF(OR(工资性费用预算!X20="",工资性费用预算!X20=0),"",$CD18)</f>
        <v/>
      </c>
      <c r="CP18" s="201" t="str">
        <f>IF(OR(工资性费用预算!Y20="",工资性费用预算!Y20=0),"",$CD18)</f>
        <v/>
      </c>
      <c r="CQ18" s="193">
        <f t="shared" si="30"/>
        <v>0</v>
      </c>
      <c r="CR18" s="215" t="str">
        <f>IF($B18="","",VLOOKUP($B18,工资性费用预算!$B$7:$AV$206,47,0))</f>
        <v/>
      </c>
      <c r="CS18" s="201" t="str">
        <f>IF(OR(工资性费用预算!N20="",工资性费用预算!N20=0),"",$CR18)</f>
        <v/>
      </c>
      <c r="CT18" s="201" t="str">
        <f>IF(OR(工资性费用预算!O20="",工资性费用预算!O20=0),"",$CR18)</f>
        <v/>
      </c>
      <c r="CU18" s="201" t="str">
        <f>IF(OR(工资性费用预算!P20="",工资性费用预算!P20=0),"",$CR18)</f>
        <v/>
      </c>
      <c r="CV18" s="201" t="str">
        <f>IF(OR(工资性费用预算!Q20="",工资性费用预算!Q20=0),"",$CR18)</f>
        <v/>
      </c>
      <c r="CW18" s="201" t="str">
        <f>IF(OR(工资性费用预算!R20="",工资性费用预算!R20=0),"",$CR18)</f>
        <v/>
      </c>
      <c r="CX18" s="201" t="str">
        <f>IF(OR(工资性费用预算!S20="",工资性费用预算!S20=0),"",$CR18)</f>
        <v/>
      </c>
      <c r="CY18" s="201" t="str">
        <f>IF(OR(工资性费用预算!T20="",工资性费用预算!T20=0),"",$CR18)</f>
        <v/>
      </c>
      <c r="CZ18" s="201" t="str">
        <f>IF(OR(工资性费用预算!U20="",工资性费用预算!U20=0),"",$CR18)</f>
        <v/>
      </c>
      <c r="DA18" s="201" t="str">
        <f>IF(OR(工资性费用预算!V20="",工资性费用预算!V20=0),"",$CR18)</f>
        <v/>
      </c>
      <c r="DB18" s="201" t="str">
        <f>IF(OR(工资性费用预算!W20="",工资性费用预算!W20=0),"",$CR18)</f>
        <v/>
      </c>
      <c r="DC18" s="201" t="str">
        <f>IF(OR(工资性费用预算!X20="",工资性费用预算!X20=0),"",$CR18)</f>
        <v/>
      </c>
      <c r="DD18" s="201" t="str">
        <f>IF(OR(工资性费用预算!Y20="",工资性费用预算!Y20=0),"",$CR18)</f>
        <v/>
      </c>
      <c r="DE18" s="193">
        <f t="shared" si="31"/>
        <v>0</v>
      </c>
      <c r="DF18" s="215" t="str">
        <f>IF($B18="","",VLOOKUP($B18,工资性费用预算!$B$7:$AR$206,43,0))</f>
        <v/>
      </c>
      <c r="DG18" s="215" t="str">
        <f>IF($B18="","",VLOOKUP($B18,工资性费用预算!$B$7:$AS$206,44,0))</f>
        <v/>
      </c>
      <c r="DH18" s="215" t="str">
        <f>IF($B18="","",VLOOKUP($B18,工资性费用预算!$B$7:$AX$206,49,0))</f>
        <v/>
      </c>
      <c r="DI18" s="215" t="str">
        <f>IF($B18="","",VLOOKUP($B18,工资性费用预算!$B$7:$AY$206,50,0))</f>
        <v/>
      </c>
      <c r="DJ18" s="215" t="str">
        <f>IF($B18="","",VLOOKUP($B18,工资性费用预算!$B$7:$BB$206,51,0))</f>
        <v/>
      </c>
      <c r="DK18" s="215" t="str">
        <f>IF($B18="","",VLOOKUP($B18,工资性费用预算!$B$7:$BB$206,52,0))</f>
        <v/>
      </c>
      <c r="DL18" s="225" t="str">
        <f>IF($B18="","",VLOOKUP($B18,工资性费用预算!$B$7:$BB$206,53,0))</f>
        <v/>
      </c>
      <c r="DM18" s="222">
        <f t="shared" si="32"/>
        <v>0</v>
      </c>
      <c r="DN18" s="191">
        <f t="shared" si="33"/>
        <v>0</v>
      </c>
      <c r="DO18" s="191">
        <f t="shared" si="34"/>
        <v>0</v>
      </c>
      <c r="DP18" s="191">
        <f t="shared" si="35"/>
        <v>0</v>
      </c>
      <c r="DQ18" s="191">
        <f t="shared" si="36"/>
        <v>0</v>
      </c>
      <c r="DR18" s="191">
        <f t="shared" si="37"/>
        <v>0</v>
      </c>
      <c r="DS18" s="191">
        <f t="shared" si="38"/>
        <v>0</v>
      </c>
      <c r="DT18" s="191">
        <f t="shared" si="39"/>
        <v>0</v>
      </c>
      <c r="DU18" s="191">
        <f t="shared" si="40"/>
        <v>0</v>
      </c>
      <c r="DV18" s="191">
        <f t="shared" si="41"/>
        <v>0</v>
      </c>
      <c r="DW18" s="191">
        <f t="shared" si="42"/>
        <v>0</v>
      </c>
      <c r="DX18" s="191">
        <f t="shared" si="43"/>
        <v>0</v>
      </c>
      <c r="DY18" s="227">
        <f t="shared" si="44"/>
        <v>0</v>
      </c>
      <c r="DZ18" s="191">
        <f t="shared" si="45"/>
        <v>0</v>
      </c>
      <c r="EA18" s="193">
        <f t="shared" si="46"/>
        <v>0</v>
      </c>
    </row>
    <row r="19" spans="1:131">
      <c r="A19" s="200" t="str">
        <f t="shared" si="24"/>
        <v/>
      </c>
      <c r="B19" s="191" t="str">
        <f>IF(工资性费用预算!A21="","",工资性费用预算!B21)</f>
        <v/>
      </c>
      <c r="C19" s="195" t="str">
        <f>IF(B19="","",VLOOKUP(B19,工资性费用预算!$B$7:$C$206,2,0))</f>
        <v/>
      </c>
      <c r="D19" s="276" t="str">
        <f>IF(工资性费用预算!BH21&gt;0,IF(工资性费用预算!BE21&gt;0,工资性费用预算!$BE$6,IF(工资性费用预算!BF21&gt;0,工资性费用预算!$BF$6,工资性费用预算!$BG$6)),"")</f>
        <v/>
      </c>
      <c r="E19" s="194" t="str">
        <f>IF($B19="","",VLOOKUP($B19,工资性费用预算!$B$7:$AC$206,27,0))</f>
        <v/>
      </c>
      <c r="F19" s="519">
        <f>IF($B19="",0,VLOOKUP($B19,社保费!$B$5:$Q$15,16,0))</f>
        <v>0</v>
      </c>
      <c r="G19" s="201" t="str">
        <f>IF(OR(工资性费用预算!N21="",工资性费用预算!N21=0),"",ROUND($E19*$F19,2))</f>
        <v/>
      </c>
      <c r="H19" s="201" t="str">
        <f>IF(OR(工资性费用预算!O21="",工资性费用预算!O21=0),"",ROUND($E19*$F19,2))</f>
        <v/>
      </c>
      <c r="I19" s="201" t="str">
        <f>IF(OR(工资性费用预算!P21="",工资性费用预算!P21=0),"",ROUND($E19*$F19,2))</f>
        <v/>
      </c>
      <c r="J19" s="201" t="str">
        <f>IF(OR(工资性费用预算!Q21="",工资性费用预算!Q21=0),"",ROUND($E19*$F19,2))</f>
        <v/>
      </c>
      <c r="K19" s="201" t="str">
        <f>IF(OR(工资性费用预算!R21="",工资性费用预算!R21=0),"",ROUND($E19*$F19,2))</f>
        <v/>
      </c>
      <c r="L19" s="201" t="str">
        <f>IF(OR(工资性费用预算!S21="",工资性费用预算!S21=0),"",ROUND($E19*$F19,2))</f>
        <v/>
      </c>
      <c r="M19" s="201" t="str">
        <f>IF(OR(工资性费用预算!T21="",工资性费用预算!T21=0),"",ROUND($E19*$F19,2))</f>
        <v/>
      </c>
      <c r="N19" s="201" t="str">
        <f>IF(OR(工资性费用预算!U21="",工资性费用预算!U21=0),"",ROUND($E19*$F19,2))</f>
        <v/>
      </c>
      <c r="O19" s="201" t="str">
        <f>IF(OR(工资性费用预算!V21="",工资性费用预算!V21=0),"",ROUND($E19*$F19,2))</f>
        <v/>
      </c>
      <c r="P19" s="201" t="str">
        <f>IF(OR(工资性费用预算!W21="",工资性费用预算!W21=0),"",ROUND($E19*$F19,2))</f>
        <v/>
      </c>
      <c r="Q19" s="201" t="str">
        <f>IF(OR(工资性费用预算!X21="",工资性费用预算!X21=0),"",ROUND($E19*$F19,2))</f>
        <v/>
      </c>
      <c r="R19" s="201" t="str">
        <f>IF(OR(工资性费用预算!Y21="",工资性费用预算!Y21=0),"",ROUND($E19*$F19,2))</f>
        <v/>
      </c>
      <c r="S19" s="193">
        <f t="shared" si="25"/>
        <v>0</v>
      </c>
      <c r="T19" s="199" t="str">
        <f>IF($B19="","",VLOOKUP($B19,工资性费用预算!$B$7:$AF$206,30,0))</f>
        <v/>
      </c>
      <c r="U19" s="197" t="str">
        <f>IF($B19="","",VLOOKUP($B19,工资性费用预算!$B$7:$AF$206,31,0))</f>
        <v/>
      </c>
      <c r="V19" s="191" t="str">
        <f>IF(OR(工资性费用预算!N21="",工资性费用预算!N21=0),"",$T19*$U19)</f>
        <v/>
      </c>
      <c r="W19" s="191" t="str">
        <f>IF(OR(工资性费用预算!O21="",工资性费用预算!O21=0),"",$T19*$U19)</f>
        <v/>
      </c>
      <c r="X19" s="191" t="str">
        <f>IF(OR(工资性费用预算!P21="",工资性费用预算!P21=0),"",$T19*$U19)</f>
        <v/>
      </c>
      <c r="Y19" s="191" t="str">
        <f>IF(OR(工资性费用预算!Q21="",工资性费用预算!Q21=0),"",$T19*$U19)</f>
        <v/>
      </c>
      <c r="Z19" s="191" t="str">
        <f>IF(OR(工资性费用预算!R21="",工资性费用预算!R21=0),"",$T19*$U19)</f>
        <v/>
      </c>
      <c r="AA19" s="191" t="str">
        <f>IF(OR(工资性费用预算!S21="",工资性费用预算!S21=0),"",$T19*$U19)</f>
        <v/>
      </c>
      <c r="AB19" s="191" t="str">
        <f>IF(OR(工资性费用预算!T21="",工资性费用预算!T21=0),"",$T19*$U19)</f>
        <v/>
      </c>
      <c r="AC19" s="191" t="str">
        <f>IF(OR(工资性费用预算!U21="",工资性费用预算!U21=0),"",$T19*$U19)</f>
        <v/>
      </c>
      <c r="AD19" s="191" t="str">
        <f>IF(OR(工资性费用预算!V21="",工资性费用预算!V21=0),"",$T19*$U19)</f>
        <v/>
      </c>
      <c r="AE19" s="191" t="str">
        <f>IF(OR(工资性费用预算!W21="",工资性费用预算!W21=0),"",$T19*$U19)</f>
        <v/>
      </c>
      <c r="AF19" s="191" t="str">
        <f>IF(OR(工资性费用预算!X21="",工资性费用预算!X21=0),"",$T19*$U19)</f>
        <v/>
      </c>
      <c r="AG19" s="191" t="str">
        <f>IF(OR(工资性费用预算!Y21="",工资性费用预算!Y21=0),"",$T19*$U19)</f>
        <v/>
      </c>
      <c r="AH19" s="193">
        <f t="shared" si="26"/>
        <v>0</v>
      </c>
      <c r="AI19" s="217" t="str">
        <f>IF($B19="","",VLOOKUP($B19,工资性费用预算!$B$7:$AJ$206,33,0))</f>
        <v/>
      </c>
      <c r="AJ19" s="218" t="str">
        <f>IF($B19="","",VLOOKUP($B19,工资性费用预算!$B$7:$AJ$206,35,0))</f>
        <v/>
      </c>
      <c r="AK19" s="215" t="str">
        <f>IF($B19="","",VLOOKUP($B19,工资性费用预算!$B$7:$AL$206,37,0))</f>
        <v/>
      </c>
      <c r="AL19" s="270" t="str">
        <f>IF(OR(工资性费用预算!N21="",工资性费用预算!N21=0),"",$AK19)</f>
        <v/>
      </c>
      <c r="AM19" s="201" t="str">
        <f>IF(OR(工资性费用预算!O21="",工资性费用预算!O21=0),"",$AK19)</f>
        <v/>
      </c>
      <c r="AN19" s="201" t="str">
        <f>IF(OR(工资性费用预算!P21="",工资性费用预算!P21=0),"",$AK19)</f>
        <v/>
      </c>
      <c r="AO19" s="201" t="str">
        <f>IF(OR(工资性费用预算!Q21="",工资性费用预算!Q21=0),"",$AK19)</f>
        <v/>
      </c>
      <c r="AP19" s="201" t="str">
        <f>IF(OR(工资性费用预算!R21="",工资性费用预算!R21=0),"",$AK19)</f>
        <v/>
      </c>
      <c r="AQ19" s="201" t="str">
        <f>IF(OR(工资性费用预算!S21="",工资性费用预算!S21=0),"",$AK19)</f>
        <v/>
      </c>
      <c r="AR19" s="201" t="str">
        <f>IF(OR(工资性费用预算!T21="",工资性费用预算!T21=0),"",$AK19)</f>
        <v/>
      </c>
      <c r="AS19" s="201" t="str">
        <f>IF(OR(工资性费用预算!U21="",工资性费用预算!U21=0),"",$AK19)</f>
        <v/>
      </c>
      <c r="AT19" s="201" t="str">
        <f>IF(OR(工资性费用预算!V21="",工资性费用预算!V21=0),"",$AK19)</f>
        <v/>
      </c>
      <c r="AU19" s="201" t="str">
        <f>IF(OR(工资性费用预算!W21="",工资性费用预算!W21=0),"",$AK19)</f>
        <v/>
      </c>
      <c r="AV19" s="201" t="str">
        <f>IF(OR(工资性费用预算!X21="",工资性费用预算!X21=0),"",$AK19)</f>
        <v/>
      </c>
      <c r="AW19" s="201" t="str">
        <f>IF(OR(工资性费用预算!Y21="",工资性费用预算!Y21=0),"",$AK19)</f>
        <v/>
      </c>
      <c r="AX19" s="220">
        <f t="shared" si="27"/>
        <v>0</v>
      </c>
      <c r="AY19" s="215" t="str">
        <f>IF($B19="","",VLOOKUP($B19,工资性费用预算!$B$7:$AN$206,39,0))</f>
        <v/>
      </c>
      <c r="AZ19" s="204"/>
      <c r="BA19" s="204"/>
      <c r="BB19" s="204"/>
      <c r="BC19" s="204"/>
      <c r="BD19" s="201"/>
      <c r="BE19" s="201" t="str">
        <f>IF(OR(工资性费用预算!S21="",工资性费用预算!S21=0),"",$AY19)</f>
        <v/>
      </c>
      <c r="BF19" s="201" t="str">
        <f>IF(OR(工资性费用预算!T21="",工资性费用预算!T21=0),"",$AY19)</f>
        <v/>
      </c>
      <c r="BG19" s="201" t="str">
        <f>IF(OR(工资性费用预算!U21="",工资性费用预算!U21=0),"",$AY19)</f>
        <v/>
      </c>
      <c r="BH19" s="201" t="str">
        <f>IF(OR(工资性费用预算!V21="",工资性费用预算!V21=0),"",$AY19)</f>
        <v/>
      </c>
      <c r="BI19" s="201" t="str">
        <f>IF(OR(工资性费用预算!W21="",工资性费用预算!W21=0),"",$AY19)</f>
        <v/>
      </c>
      <c r="BJ19" s="219"/>
      <c r="BK19" s="219"/>
      <c r="BL19" s="219">
        <f t="shared" si="28"/>
        <v>0</v>
      </c>
      <c r="BM19" s="215" t="str">
        <f>IF($B19="","",VLOOKUP($B19,工资性费用预算!$B$7:$AP$206,41,0))</f>
        <v/>
      </c>
      <c r="BN19" s="201" t="str">
        <f>IF(OR(工资性费用预算!N21="",工资性费用预算!N21=0),"",$BM19)</f>
        <v/>
      </c>
      <c r="BO19" s="201" t="str">
        <f>IF(OR(工资性费用预算!O21="",工资性费用预算!O21=0),"",$BM19)</f>
        <v/>
      </c>
      <c r="BP19" s="201" t="str">
        <f>IF(OR(工资性费用预算!P21="",工资性费用预算!P21=0),"",$BM19)</f>
        <v/>
      </c>
      <c r="BQ19" s="201"/>
      <c r="BR19" s="201" t="str">
        <f>IF(OR(工资性费用预算!Q21="",工资性费用预算!Q21=0),"",$BM19)</f>
        <v/>
      </c>
      <c r="BS19" s="201" t="str">
        <f>IF(OR(工资性费用预算!R21="",工资性费用预算!R21=0),"",$BM19)</f>
        <v/>
      </c>
      <c r="BT19" s="201" t="str">
        <f>IF(OR(工资性费用预算!S21="",工资性费用预算!S21=0),"",$BM19)</f>
        <v/>
      </c>
      <c r="BU19" s="201"/>
      <c r="BV19" s="201" t="str">
        <f>IF(OR(工资性费用预算!T21="",工资性费用预算!T21=0),"",$BM19)</f>
        <v/>
      </c>
      <c r="BW19" s="201" t="str">
        <f>IF(OR(工资性费用预算!U21="",工资性费用预算!U21=0),"",$BM19)</f>
        <v/>
      </c>
      <c r="BX19" s="201" t="str">
        <f>IF(OR(工资性费用预算!V21="",工资性费用预算!V21=0),"",$BM19)</f>
        <v/>
      </c>
      <c r="BY19" s="201"/>
      <c r="BZ19" s="201" t="str">
        <f>IF(OR(工资性费用预算!W21="",工资性费用预算!W21=0),"",$BM19)</f>
        <v/>
      </c>
      <c r="CA19" s="201" t="str">
        <f>IF(OR(工资性费用预算!X21="",工资性费用预算!X21=0),"",$BM19)</f>
        <v/>
      </c>
      <c r="CB19" s="201" t="str">
        <f>IF(OR(工资性费用预算!Y21="",工资性费用预算!Y21=0),"",$BM19)</f>
        <v/>
      </c>
      <c r="CC19" s="193">
        <f t="shared" si="29"/>
        <v>0</v>
      </c>
      <c r="CD19" s="215" t="str">
        <f>IF($B19="","",VLOOKUP($B19,工资性费用预算!$B$7:$AT$206,45,0))</f>
        <v/>
      </c>
      <c r="CE19" s="201" t="str">
        <f>IF(OR(工资性费用预算!N21="",工资性费用预算!N21=0),"",$CD19)</f>
        <v/>
      </c>
      <c r="CF19" s="201" t="str">
        <f>IF(OR(工资性费用预算!O21="",工资性费用预算!O21=0),"",$CD19)</f>
        <v/>
      </c>
      <c r="CG19" s="201" t="str">
        <f>IF(OR(工资性费用预算!P21="",工资性费用预算!P21=0),"",$CD19)</f>
        <v/>
      </c>
      <c r="CH19" s="201" t="str">
        <f>IF(OR(工资性费用预算!Q21="",工资性费用预算!Q21=0),"",$CD19)</f>
        <v/>
      </c>
      <c r="CI19" s="201" t="str">
        <f>IF(OR(工资性费用预算!R21="",工资性费用预算!R21=0),"",$CD19)</f>
        <v/>
      </c>
      <c r="CJ19" s="201" t="str">
        <f>IF(OR(工资性费用预算!S21="",工资性费用预算!S21=0),"",$CD19)</f>
        <v/>
      </c>
      <c r="CK19" s="201" t="str">
        <f>IF(OR(工资性费用预算!T21="",工资性费用预算!T21=0),"",$CD19)</f>
        <v/>
      </c>
      <c r="CL19" s="201" t="str">
        <f>IF(OR(工资性费用预算!U21="",工资性费用预算!U21=0),"",$CD19)</f>
        <v/>
      </c>
      <c r="CM19" s="201" t="str">
        <f>IF(OR(工资性费用预算!V21="",工资性费用预算!V21=0),"",$CD19)</f>
        <v/>
      </c>
      <c r="CN19" s="201" t="str">
        <f>IF(OR(工资性费用预算!W21="",工资性费用预算!W21=0),"",$CD19)</f>
        <v/>
      </c>
      <c r="CO19" s="201" t="str">
        <f>IF(OR(工资性费用预算!X21="",工资性费用预算!X21=0),"",$CD19)</f>
        <v/>
      </c>
      <c r="CP19" s="201" t="str">
        <f>IF(OR(工资性费用预算!Y21="",工资性费用预算!Y21=0),"",$CD19)</f>
        <v/>
      </c>
      <c r="CQ19" s="193">
        <f t="shared" si="30"/>
        <v>0</v>
      </c>
      <c r="CR19" s="215" t="str">
        <f>IF($B19="","",VLOOKUP($B19,工资性费用预算!$B$7:$AV$206,47,0))</f>
        <v/>
      </c>
      <c r="CS19" s="201" t="str">
        <f>IF(OR(工资性费用预算!N21="",工资性费用预算!N21=0),"",$CR19)</f>
        <v/>
      </c>
      <c r="CT19" s="201" t="str">
        <f>IF(OR(工资性费用预算!O21="",工资性费用预算!O21=0),"",$CR19)</f>
        <v/>
      </c>
      <c r="CU19" s="201" t="str">
        <f>IF(OR(工资性费用预算!P21="",工资性费用预算!P21=0),"",$CR19)</f>
        <v/>
      </c>
      <c r="CV19" s="201" t="str">
        <f>IF(OR(工资性费用预算!Q21="",工资性费用预算!Q21=0),"",$CR19)</f>
        <v/>
      </c>
      <c r="CW19" s="201" t="str">
        <f>IF(OR(工资性费用预算!R21="",工资性费用预算!R21=0),"",$CR19)</f>
        <v/>
      </c>
      <c r="CX19" s="201" t="str">
        <f>IF(OR(工资性费用预算!S21="",工资性费用预算!S21=0),"",$CR19)</f>
        <v/>
      </c>
      <c r="CY19" s="201" t="str">
        <f>IF(OR(工资性费用预算!T21="",工资性费用预算!T21=0),"",$CR19)</f>
        <v/>
      </c>
      <c r="CZ19" s="201" t="str">
        <f>IF(OR(工资性费用预算!U21="",工资性费用预算!U21=0),"",$CR19)</f>
        <v/>
      </c>
      <c r="DA19" s="201" t="str">
        <f>IF(OR(工资性费用预算!V21="",工资性费用预算!V21=0),"",$CR19)</f>
        <v/>
      </c>
      <c r="DB19" s="201" t="str">
        <f>IF(OR(工资性费用预算!W21="",工资性费用预算!W21=0),"",$CR19)</f>
        <v/>
      </c>
      <c r="DC19" s="201" t="str">
        <f>IF(OR(工资性费用预算!X21="",工资性费用预算!X21=0),"",$CR19)</f>
        <v/>
      </c>
      <c r="DD19" s="201" t="str">
        <f>IF(OR(工资性费用预算!Y21="",工资性费用预算!Y21=0),"",$CR19)</f>
        <v/>
      </c>
      <c r="DE19" s="193">
        <f t="shared" si="31"/>
        <v>0</v>
      </c>
      <c r="DF19" s="215" t="str">
        <f>IF($B19="","",VLOOKUP($B19,工资性费用预算!$B$7:$AR$206,43,0))</f>
        <v/>
      </c>
      <c r="DG19" s="215" t="str">
        <f>IF($B19="","",VLOOKUP($B19,工资性费用预算!$B$7:$AS$206,44,0))</f>
        <v/>
      </c>
      <c r="DH19" s="215" t="str">
        <f>IF($B19="","",VLOOKUP($B19,工资性费用预算!$B$7:$AX$206,49,0))</f>
        <v/>
      </c>
      <c r="DI19" s="215" t="str">
        <f>IF($B19="","",VLOOKUP($B19,工资性费用预算!$B$7:$AY$206,50,0))</f>
        <v/>
      </c>
      <c r="DJ19" s="215" t="str">
        <f>IF($B19="","",VLOOKUP($B19,工资性费用预算!$B$7:$BB$206,51,0))</f>
        <v/>
      </c>
      <c r="DK19" s="215" t="str">
        <f>IF($B19="","",VLOOKUP($B19,工资性费用预算!$B$7:$BB$206,52,0))</f>
        <v/>
      </c>
      <c r="DL19" s="225" t="str">
        <f>IF($B19="","",VLOOKUP($B19,工资性费用预算!$B$7:$BB$206,53,0))</f>
        <v/>
      </c>
      <c r="DM19" s="222">
        <f t="shared" si="32"/>
        <v>0</v>
      </c>
      <c r="DN19" s="191">
        <f t="shared" si="33"/>
        <v>0</v>
      </c>
      <c r="DO19" s="191">
        <f t="shared" si="34"/>
        <v>0</v>
      </c>
      <c r="DP19" s="191">
        <f t="shared" si="35"/>
        <v>0</v>
      </c>
      <c r="DQ19" s="191">
        <f t="shared" si="36"/>
        <v>0</v>
      </c>
      <c r="DR19" s="191">
        <f t="shared" si="37"/>
        <v>0</v>
      </c>
      <c r="DS19" s="191">
        <f t="shared" si="38"/>
        <v>0</v>
      </c>
      <c r="DT19" s="191">
        <f t="shared" si="39"/>
        <v>0</v>
      </c>
      <c r="DU19" s="191">
        <f t="shared" si="40"/>
        <v>0</v>
      </c>
      <c r="DV19" s="191">
        <f t="shared" si="41"/>
        <v>0</v>
      </c>
      <c r="DW19" s="191">
        <f t="shared" si="42"/>
        <v>0</v>
      </c>
      <c r="DX19" s="191">
        <f t="shared" si="43"/>
        <v>0</v>
      </c>
      <c r="DY19" s="227">
        <f t="shared" si="44"/>
        <v>0</v>
      </c>
      <c r="DZ19" s="191">
        <f t="shared" si="45"/>
        <v>0</v>
      </c>
      <c r="EA19" s="193">
        <f t="shared" si="46"/>
        <v>0</v>
      </c>
    </row>
    <row r="20" spans="1:131">
      <c r="A20" s="200" t="str">
        <f t="shared" si="24"/>
        <v/>
      </c>
      <c r="B20" s="191" t="str">
        <f>IF(工资性费用预算!A22="","",工资性费用预算!B22)</f>
        <v/>
      </c>
      <c r="C20" s="195" t="str">
        <f>IF(B20="","",VLOOKUP(B20,工资性费用预算!$B$7:$C$206,2,0))</f>
        <v/>
      </c>
      <c r="D20" s="276" t="str">
        <f>IF(工资性费用预算!BH22&gt;0,IF(工资性费用预算!BE22&gt;0,工资性费用预算!$BE$6,IF(工资性费用预算!BF22&gt;0,工资性费用预算!$BF$6,工资性费用预算!$BG$6)),"")</f>
        <v/>
      </c>
      <c r="E20" s="194" t="str">
        <f>IF($B20="","",VLOOKUP($B20,工资性费用预算!$B$7:$AC$206,27,0))</f>
        <v/>
      </c>
      <c r="F20" s="519">
        <f>IF($B20="",0,VLOOKUP($B20,社保费!$B$5:$Q$15,16,0))</f>
        <v>0</v>
      </c>
      <c r="G20" s="201" t="str">
        <f>IF(OR(工资性费用预算!N22="",工资性费用预算!N22=0),"",ROUND($E20*$F20,2))</f>
        <v/>
      </c>
      <c r="H20" s="201" t="str">
        <f>IF(OR(工资性费用预算!O22="",工资性费用预算!O22=0),"",ROUND($E20*$F20,2))</f>
        <v/>
      </c>
      <c r="I20" s="201" t="str">
        <f>IF(OR(工资性费用预算!P22="",工资性费用预算!P22=0),"",ROUND($E20*$F20,2))</f>
        <v/>
      </c>
      <c r="J20" s="201" t="str">
        <f>IF(OR(工资性费用预算!Q22="",工资性费用预算!Q22=0),"",ROUND($E20*$F20,2))</f>
        <v/>
      </c>
      <c r="K20" s="201" t="str">
        <f>IF(OR(工资性费用预算!R22="",工资性费用预算!R22=0),"",ROUND($E20*$F20,2))</f>
        <v/>
      </c>
      <c r="L20" s="201" t="str">
        <f>IF(OR(工资性费用预算!S22="",工资性费用预算!S22=0),"",ROUND($E20*$F20,2))</f>
        <v/>
      </c>
      <c r="M20" s="201" t="str">
        <f>IF(OR(工资性费用预算!T22="",工资性费用预算!T22=0),"",ROUND($E20*$F20,2))</f>
        <v/>
      </c>
      <c r="N20" s="201" t="str">
        <f>IF(OR(工资性费用预算!U22="",工资性费用预算!U22=0),"",ROUND($E20*$F20,2))</f>
        <v/>
      </c>
      <c r="O20" s="201" t="str">
        <f>IF(OR(工资性费用预算!V22="",工资性费用预算!V22=0),"",ROUND($E20*$F20,2))</f>
        <v/>
      </c>
      <c r="P20" s="201" t="str">
        <f>IF(OR(工资性费用预算!W22="",工资性费用预算!W22=0),"",ROUND($E20*$F20,2))</f>
        <v/>
      </c>
      <c r="Q20" s="201" t="str">
        <f>IF(OR(工资性费用预算!X22="",工资性费用预算!X22=0),"",ROUND($E20*$F20,2))</f>
        <v/>
      </c>
      <c r="R20" s="201" t="str">
        <f>IF(OR(工资性费用预算!Y22="",工资性费用预算!Y22=0),"",ROUND($E20*$F20,2))</f>
        <v/>
      </c>
      <c r="S20" s="193">
        <f t="shared" si="25"/>
        <v>0</v>
      </c>
      <c r="T20" s="199" t="str">
        <f>IF($B20="","",VLOOKUP($B20,工资性费用预算!$B$7:$AF$206,30,0))</f>
        <v/>
      </c>
      <c r="U20" s="197" t="str">
        <f>IF($B20="","",VLOOKUP($B20,工资性费用预算!$B$7:$AF$206,31,0))</f>
        <v/>
      </c>
      <c r="V20" s="191" t="str">
        <f>IF(OR(工资性费用预算!N22="",工资性费用预算!N22=0),"",$T20*$U20)</f>
        <v/>
      </c>
      <c r="W20" s="191" t="str">
        <f>IF(OR(工资性费用预算!O22="",工资性费用预算!O22=0),"",$T20*$U20)</f>
        <v/>
      </c>
      <c r="X20" s="191" t="str">
        <f>IF(OR(工资性费用预算!P22="",工资性费用预算!P22=0),"",$T20*$U20)</f>
        <v/>
      </c>
      <c r="Y20" s="191" t="str">
        <f>IF(OR(工资性费用预算!Q22="",工资性费用预算!Q22=0),"",$T20*$U20)</f>
        <v/>
      </c>
      <c r="Z20" s="191" t="str">
        <f>IF(OR(工资性费用预算!R22="",工资性费用预算!R22=0),"",$T20*$U20)</f>
        <v/>
      </c>
      <c r="AA20" s="191" t="str">
        <f>IF(OR(工资性费用预算!S22="",工资性费用预算!S22=0),"",$T20*$U20)</f>
        <v/>
      </c>
      <c r="AB20" s="191" t="str">
        <f>IF(OR(工资性费用预算!T22="",工资性费用预算!T22=0),"",$T20*$U20)</f>
        <v/>
      </c>
      <c r="AC20" s="191" t="str">
        <f>IF(OR(工资性费用预算!U22="",工资性费用预算!U22=0),"",$T20*$U20)</f>
        <v/>
      </c>
      <c r="AD20" s="191" t="str">
        <f>IF(OR(工资性费用预算!V22="",工资性费用预算!V22=0),"",$T20*$U20)</f>
        <v/>
      </c>
      <c r="AE20" s="191" t="str">
        <f>IF(OR(工资性费用预算!W22="",工资性费用预算!W22=0),"",$T20*$U20)</f>
        <v/>
      </c>
      <c r="AF20" s="191" t="str">
        <f>IF(OR(工资性费用预算!X22="",工资性费用预算!X22=0),"",$T20*$U20)</f>
        <v/>
      </c>
      <c r="AG20" s="191" t="str">
        <f>IF(OR(工资性费用预算!Y22="",工资性费用预算!Y22=0),"",$T20*$U20)</f>
        <v/>
      </c>
      <c r="AH20" s="193">
        <f t="shared" si="26"/>
        <v>0</v>
      </c>
      <c r="AI20" s="217" t="str">
        <f>IF($B20="","",VLOOKUP($B20,工资性费用预算!$B$7:$AJ$206,33,0))</f>
        <v/>
      </c>
      <c r="AJ20" s="218" t="str">
        <f>IF($B20="","",VLOOKUP($B20,工资性费用预算!$B$7:$AJ$206,35,0))</f>
        <v/>
      </c>
      <c r="AK20" s="215" t="str">
        <f>IF($B20="","",VLOOKUP($B20,工资性费用预算!$B$7:$AL$206,37,0))</f>
        <v/>
      </c>
      <c r="AL20" s="270" t="str">
        <f>IF(OR(工资性费用预算!N22="",工资性费用预算!N22=0),"",$AK20)</f>
        <v/>
      </c>
      <c r="AM20" s="201" t="str">
        <f>IF(OR(工资性费用预算!O22="",工资性费用预算!O22=0),"",$AK20)</f>
        <v/>
      </c>
      <c r="AN20" s="201" t="str">
        <f>IF(OR(工资性费用预算!P22="",工资性费用预算!P22=0),"",$AK20)</f>
        <v/>
      </c>
      <c r="AO20" s="201" t="str">
        <f>IF(OR(工资性费用预算!Q22="",工资性费用预算!Q22=0),"",$AK20)</f>
        <v/>
      </c>
      <c r="AP20" s="201" t="str">
        <f>IF(OR(工资性费用预算!R22="",工资性费用预算!R22=0),"",$AK20)</f>
        <v/>
      </c>
      <c r="AQ20" s="201" t="str">
        <f>IF(OR(工资性费用预算!S22="",工资性费用预算!S22=0),"",$AK20)</f>
        <v/>
      </c>
      <c r="AR20" s="201" t="str">
        <f>IF(OR(工资性费用预算!T22="",工资性费用预算!T22=0),"",$AK20)</f>
        <v/>
      </c>
      <c r="AS20" s="201" t="str">
        <f>IF(OR(工资性费用预算!U22="",工资性费用预算!U22=0),"",$AK20)</f>
        <v/>
      </c>
      <c r="AT20" s="201" t="str">
        <f>IF(OR(工资性费用预算!V22="",工资性费用预算!V22=0),"",$AK20)</f>
        <v/>
      </c>
      <c r="AU20" s="201" t="str">
        <f>IF(OR(工资性费用预算!W22="",工资性费用预算!W22=0),"",$AK20)</f>
        <v/>
      </c>
      <c r="AV20" s="201" t="str">
        <f>IF(OR(工资性费用预算!X22="",工资性费用预算!X22=0),"",$AK20)</f>
        <v/>
      </c>
      <c r="AW20" s="201" t="str">
        <f>IF(OR(工资性费用预算!Y22="",工资性费用预算!Y22=0),"",$AK20)</f>
        <v/>
      </c>
      <c r="AX20" s="220">
        <f t="shared" si="27"/>
        <v>0</v>
      </c>
      <c r="AY20" s="215" t="str">
        <f>IF($B20="","",VLOOKUP($B20,工资性费用预算!$B$7:$AN$206,39,0))</f>
        <v/>
      </c>
      <c r="AZ20" s="204"/>
      <c r="BA20" s="204"/>
      <c r="BB20" s="204"/>
      <c r="BC20" s="204"/>
      <c r="BD20" s="201"/>
      <c r="BE20" s="201" t="str">
        <f>IF(OR(工资性费用预算!S22="",工资性费用预算!S22=0),"",$AY20)</f>
        <v/>
      </c>
      <c r="BF20" s="201" t="str">
        <f>IF(OR(工资性费用预算!T22="",工资性费用预算!T22=0),"",$AY20)</f>
        <v/>
      </c>
      <c r="BG20" s="201" t="str">
        <f>IF(OR(工资性费用预算!U22="",工资性费用预算!U22=0),"",$AY20)</f>
        <v/>
      </c>
      <c r="BH20" s="201" t="str">
        <f>IF(OR(工资性费用预算!V22="",工资性费用预算!V22=0),"",$AY20)</f>
        <v/>
      </c>
      <c r="BI20" s="201" t="str">
        <f>IF(OR(工资性费用预算!W22="",工资性费用预算!W22=0),"",$AY20)</f>
        <v/>
      </c>
      <c r="BJ20" s="219"/>
      <c r="BK20" s="219"/>
      <c r="BL20" s="219">
        <f t="shared" si="28"/>
        <v>0</v>
      </c>
      <c r="BM20" s="215" t="str">
        <f>IF($B20="","",VLOOKUP($B20,工资性费用预算!$B$7:$AP$206,41,0))</f>
        <v/>
      </c>
      <c r="BN20" s="201" t="str">
        <f>IF(OR(工资性费用预算!N22="",工资性费用预算!N22=0),"",$BM20)</f>
        <v/>
      </c>
      <c r="BO20" s="201" t="str">
        <f>IF(OR(工资性费用预算!O22="",工资性费用预算!O22=0),"",$BM20)</f>
        <v/>
      </c>
      <c r="BP20" s="201" t="str">
        <f>IF(OR(工资性费用预算!P22="",工资性费用预算!P22=0),"",$BM20)</f>
        <v/>
      </c>
      <c r="BQ20" s="201"/>
      <c r="BR20" s="201" t="str">
        <f>IF(OR(工资性费用预算!Q22="",工资性费用预算!Q22=0),"",$BM20)</f>
        <v/>
      </c>
      <c r="BS20" s="201" t="str">
        <f>IF(OR(工资性费用预算!R22="",工资性费用预算!R22=0),"",$BM20)</f>
        <v/>
      </c>
      <c r="BT20" s="201" t="str">
        <f>IF(OR(工资性费用预算!S22="",工资性费用预算!S22=0),"",$BM20)</f>
        <v/>
      </c>
      <c r="BU20" s="201"/>
      <c r="BV20" s="201" t="str">
        <f>IF(OR(工资性费用预算!T22="",工资性费用预算!T22=0),"",$BM20)</f>
        <v/>
      </c>
      <c r="BW20" s="201" t="str">
        <f>IF(OR(工资性费用预算!U22="",工资性费用预算!U22=0),"",$BM20)</f>
        <v/>
      </c>
      <c r="BX20" s="201" t="str">
        <f>IF(OR(工资性费用预算!V22="",工资性费用预算!V22=0),"",$BM20)</f>
        <v/>
      </c>
      <c r="BY20" s="201"/>
      <c r="BZ20" s="201" t="str">
        <f>IF(OR(工资性费用预算!W22="",工资性费用预算!W22=0),"",$BM20)</f>
        <v/>
      </c>
      <c r="CA20" s="201" t="str">
        <f>IF(OR(工资性费用预算!X22="",工资性费用预算!X22=0),"",$BM20)</f>
        <v/>
      </c>
      <c r="CB20" s="201" t="str">
        <f>IF(OR(工资性费用预算!Y22="",工资性费用预算!Y22=0),"",$BM20)</f>
        <v/>
      </c>
      <c r="CC20" s="193">
        <f t="shared" si="29"/>
        <v>0</v>
      </c>
      <c r="CD20" s="215" t="str">
        <f>IF($B20="","",VLOOKUP($B20,工资性费用预算!$B$7:$AT$206,45,0))</f>
        <v/>
      </c>
      <c r="CE20" s="201" t="str">
        <f>IF(OR(工资性费用预算!N22="",工资性费用预算!N22=0),"",$CD20)</f>
        <v/>
      </c>
      <c r="CF20" s="201" t="str">
        <f>IF(OR(工资性费用预算!O22="",工资性费用预算!O22=0),"",$CD20)</f>
        <v/>
      </c>
      <c r="CG20" s="201" t="str">
        <f>IF(OR(工资性费用预算!P22="",工资性费用预算!P22=0),"",$CD20)</f>
        <v/>
      </c>
      <c r="CH20" s="201" t="str">
        <f>IF(OR(工资性费用预算!Q22="",工资性费用预算!Q22=0),"",$CD20)</f>
        <v/>
      </c>
      <c r="CI20" s="201" t="str">
        <f>IF(OR(工资性费用预算!R22="",工资性费用预算!R22=0),"",$CD20)</f>
        <v/>
      </c>
      <c r="CJ20" s="201" t="str">
        <f>IF(OR(工资性费用预算!S22="",工资性费用预算!S22=0),"",$CD20)</f>
        <v/>
      </c>
      <c r="CK20" s="201" t="str">
        <f>IF(OR(工资性费用预算!T22="",工资性费用预算!T22=0),"",$CD20)</f>
        <v/>
      </c>
      <c r="CL20" s="201" t="str">
        <f>IF(OR(工资性费用预算!U22="",工资性费用预算!U22=0),"",$CD20)</f>
        <v/>
      </c>
      <c r="CM20" s="201" t="str">
        <f>IF(OR(工资性费用预算!V22="",工资性费用预算!V22=0),"",$CD20)</f>
        <v/>
      </c>
      <c r="CN20" s="201" t="str">
        <f>IF(OR(工资性费用预算!W22="",工资性费用预算!W22=0),"",$CD20)</f>
        <v/>
      </c>
      <c r="CO20" s="201" t="str">
        <f>IF(OR(工资性费用预算!X22="",工资性费用预算!X22=0),"",$CD20)</f>
        <v/>
      </c>
      <c r="CP20" s="201" t="str">
        <f>IF(OR(工资性费用预算!Y22="",工资性费用预算!Y22=0),"",$CD20)</f>
        <v/>
      </c>
      <c r="CQ20" s="193">
        <f t="shared" si="30"/>
        <v>0</v>
      </c>
      <c r="CR20" s="215" t="str">
        <f>IF($B20="","",VLOOKUP($B20,工资性费用预算!$B$7:$AV$206,47,0))</f>
        <v/>
      </c>
      <c r="CS20" s="201" t="str">
        <f>IF(OR(工资性费用预算!N22="",工资性费用预算!N22=0),"",$CR20)</f>
        <v/>
      </c>
      <c r="CT20" s="201" t="str">
        <f>IF(OR(工资性费用预算!O22="",工资性费用预算!O22=0),"",$CR20)</f>
        <v/>
      </c>
      <c r="CU20" s="201" t="str">
        <f>IF(OR(工资性费用预算!P22="",工资性费用预算!P22=0),"",$CR20)</f>
        <v/>
      </c>
      <c r="CV20" s="201" t="str">
        <f>IF(OR(工资性费用预算!Q22="",工资性费用预算!Q22=0),"",$CR20)</f>
        <v/>
      </c>
      <c r="CW20" s="201" t="str">
        <f>IF(OR(工资性费用预算!R22="",工资性费用预算!R22=0),"",$CR20)</f>
        <v/>
      </c>
      <c r="CX20" s="201" t="str">
        <f>IF(OR(工资性费用预算!S22="",工资性费用预算!S22=0),"",$CR20)</f>
        <v/>
      </c>
      <c r="CY20" s="201" t="str">
        <f>IF(OR(工资性费用预算!T22="",工资性费用预算!T22=0),"",$CR20)</f>
        <v/>
      </c>
      <c r="CZ20" s="201" t="str">
        <f>IF(OR(工资性费用预算!U22="",工资性费用预算!U22=0),"",$CR20)</f>
        <v/>
      </c>
      <c r="DA20" s="201" t="str">
        <f>IF(OR(工资性费用预算!V22="",工资性费用预算!V22=0),"",$CR20)</f>
        <v/>
      </c>
      <c r="DB20" s="201" t="str">
        <f>IF(OR(工资性费用预算!W22="",工资性费用预算!W22=0),"",$CR20)</f>
        <v/>
      </c>
      <c r="DC20" s="201" t="str">
        <f>IF(OR(工资性费用预算!X22="",工资性费用预算!X22=0),"",$CR20)</f>
        <v/>
      </c>
      <c r="DD20" s="201" t="str">
        <f>IF(OR(工资性费用预算!Y22="",工资性费用预算!Y22=0),"",$CR20)</f>
        <v/>
      </c>
      <c r="DE20" s="193">
        <f t="shared" si="31"/>
        <v>0</v>
      </c>
      <c r="DF20" s="215" t="str">
        <f>IF($B20="","",VLOOKUP($B20,工资性费用预算!$B$7:$AR$206,43,0))</f>
        <v/>
      </c>
      <c r="DG20" s="215" t="str">
        <f>IF($B20="","",VLOOKUP($B20,工资性费用预算!$B$7:$AS$206,44,0))</f>
        <v/>
      </c>
      <c r="DH20" s="215" t="str">
        <f>IF($B20="","",VLOOKUP($B20,工资性费用预算!$B$7:$AX$206,49,0))</f>
        <v/>
      </c>
      <c r="DI20" s="215" t="str">
        <f>IF($B20="","",VLOOKUP($B20,工资性费用预算!$B$7:$AY$206,50,0))</f>
        <v/>
      </c>
      <c r="DJ20" s="215" t="str">
        <f>IF($B20="","",VLOOKUP($B20,工资性费用预算!$B$7:$BB$206,51,0))</f>
        <v/>
      </c>
      <c r="DK20" s="215" t="str">
        <f>IF($B20="","",VLOOKUP($B20,工资性费用预算!$B$7:$BB$206,52,0))</f>
        <v/>
      </c>
      <c r="DL20" s="225" t="str">
        <f>IF($B20="","",VLOOKUP($B20,工资性费用预算!$B$7:$BB$206,53,0))</f>
        <v/>
      </c>
      <c r="DM20" s="222">
        <f t="shared" si="32"/>
        <v>0</v>
      </c>
      <c r="DN20" s="191">
        <f t="shared" si="33"/>
        <v>0</v>
      </c>
      <c r="DO20" s="191">
        <f t="shared" si="34"/>
        <v>0</v>
      </c>
      <c r="DP20" s="191">
        <f t="shared" si="35"/>
        <v>0</v>
      </c>
      <c r="DQ20" s="191">
        <f t="shared" si="36"/>
        <v>0</v>
      </c>
      <c r="DR20" s="191">
        <f t="shared" si="37"/>
        <v>0</v>
      </c>
      <c r="DS20" s="191">
        <f t="shared" si="38"/>
        <v>0</v>
      </c>
      <c r="DT20" s="191">
        <f t="shared" si="39"/>
        <v>0</v>
      </c>
      <c r="DU20" s="191">
        <f t="shared" si="40"/>
        <v>0</v>
      </c>
      <c r="DV20" s="191">
        <f t="shared" si="41"/>
        <v>0</v>
      </c>
      <c r="DW20" s="191">
        <f t="shared" si="42"/>
        <v>0</v>
      </c>
      <c r="DX20" s="191">
        <f t="shared" si="43"/>
        <v>0</v>
      </c>
      <c r="DY20" s="227">
        <f t="shared" si="44"/>
        <v>0</v>
      </c>
      <c r="DZ20" s="191">
        <f t="shared" si="45"/>
        <v>0</v>
      </c>
      <c r="EA20" s="193">
        <f t="shared" si="46"/>
        <v>0</v>
      </c>
    </row>
    <row r="21" spans="1:131">
      <c r="A21" s="200" t="str">
        <f t="shared" si="24"/>
        <v/>
      </c>
      <c r="B21" s="191" t="str">
        <f>IF(工资性费用预算!A23="","",工资性费用预算!B23)</f>
        <v/>
      </c>
      <c r="C21" s="195" t="str">
        <f>IF(B21="","",VLOOKUP(B21,工资性费用预算!$B$7:$C$206,2,0))</f>
        <v/>
      </c>
      <c r="D21" s="276" t="str">
        <f>IF(工资性费用预算!BH23&gt;0,IF(工资性费用预算!BE23&gt;0,工资性费用预算!$BE$6,IF(工资性费用预算!BF23&gt;0,工资性费用预算!$BF$6,工资性费用预算!$BG$6)),"")</f>
        <v/>
      </c>
      <c r="E21" s="194" t="str">
        <f>IF($B21="","",VLOOKUP($B21,工资性费用预算!$B$7:$AC$206,27,0))</f>
        <v/>
      </c>
      <c r="F21" s="519">
        <f>IF($B21="",0,VLOOKUP($B21,社保费!$B$5:$Q$15,16,0))</f>
        <v>0</v>
      </c>
      <c r="G21" s="201" t="str">
        <f>IF(OR(工资性费用预算!N23="",工资性费用预算!N23=0),"",ROUND($E21*$F21,2))</f>
        <v/>
      </c>
      <c r="H21" s="201" t="str">
        <f>IF(OR(工资性费用预算!O23="",工资性费用预算!O23=0),"",ROUND($E21*$F21,2))</f>
        <v/>
      </c>
      <c r="I21" s="201" t="str">
        <f>IF(OR(工资性费用预算!P23="",工资性费用预算!P23=0),"",ROUND($E21*$F21,2))</f>
        <v/>
      </c>
      <c r="J21" s="201" t="str">
        <f>IF(OR(工资性费用预算!Q23="",工资性费用预算!Q23=0),"",ROUND($E21*$F21,2))</f>
        <v/>
      </c>
      <c r="K21" s="201" t="str">
        <f>IF(OR(工资性费用预算!R23="",工资性费用预算!R23=0),"",ROUND($E21*$F21,2))</f>
        <v/>
      </c>
      <c r="L21" s="201" t="str">
        <f>IF(OR(工资性费用预算!S23="",工资性费用预算!S23=0),"",ROUND($E21*$F21,2))</f>
        <v/>
      </c>
      <c r="M21" s="201" t="str">
        <f>IF(OR(工资性费用预算!T23="",工资性费用预算!T23=0),"",ROUND($E21*$F21,2))</f>
        <v/>
      </c>
      <c r="N21" s="201" t="str">
        <f>IF(OR(工资性费用预算!U23="",工资性费用预算!U23=0),"",ROUND($E21*$F21,2))</f>
        <v/>
      </c>
      <c r="O21" s="201" t="str">
        <f>IF(OR(工资性费用预算!V23="",工资性费用预算!V23=0),"",ROUND($E21*$F21,2))</f>
        <v/>
      </c>
      <c r="P21" s="201" t="str">
        <f>IF(OR(工资性费用预算!W23="",工资性费用预算!W23=0),"",ROUND($E21*$F21,2))</f>
        <v/>
      </c>
      <c r="Q21" s="201" t="str">
        <f>IF(OR(工资性费用预算!X23="",工资性费用预算!X23=0),"",ROUND($E21*$F21,2))</f>
        <v/>
      </c>
      <c r="R21" s="201" t="str">
        <f>IF(OR(工资性费用预算!Y23="",工资性费用预算!Y23=0),"",ROUND($E21*$F21,2))</f>
        <v/>
      </c>
      <c r="S21" s="193">
        <f t="shared" si="25"/>
        <v>0</v>
      </c>
      <c r="T21" s="199" t="str">
        <f>IF($B21="","",VLOOKUP($B21,工资性费用预算!$B$7:$AF$206,30,0))</f>
        <v/>
      </c>
      <c r="U21" s="197" t="str">
        <f>IF($B21="","",VLOOKUP($B21,工资性费用预算!$B$7:$AF$206,31,0))</f>
        <v/>
      </c>
      <c r="V21" s="191" t="str">
        <f>IF(OR(工资性费用预算!N23="",工资性费用预算!N23=0),"",$T21*$U21)</f>
        <v/>
      </c>
      <c r="W21" s="191" t="str">
        <f>IF(OR(工资性费用预算!O23="",工资性费用预算!O23=0),"",$T21*$U21)</f>
        <v/>
      </c>
      <c r="X21" s="191" t="str">
        <f>IF(OR(工资性费用预算!P23="",工资性费用预算!P23=0),"",$T21*$U21)</f>
        <v/>
      </c>
      <c r="Y21" s="191" t="str">
        <f>IF(OR(工资性费用预算!Q23="",工资性费用预算!Q23=0),"",$T21*$U21)</f>
        <v/>
      </c>
      <c r="Z21" s="191" t="str">
        <f>IF(OR(工资性费用预算!R23="",工资性费用预算!R23=0),"",$T21*$U21)</f>
        <v/>
      </c>
      <c r="AA21" s="191" t="str">
        <f>IF(OR(工资性费用预算!S23="",工资性费用预算!S23=0),"",$T21*$U21)</f>
        <v/>
      </c>
      <c r="AB21" s="191" t="str">
        <f>IF(OR(工资性费用预算!T23="",工资性费用预算!T23=0),"",$T21*$U21)</f>
        <v/>
      </c>
      <c r="AC21" s="191" t="str">
        <f>IF(OR(工资性费用预算!U23="",工资性费用预算!U23=0),"",$T21*$U21)</f>
        <v/>
      </c>
      <c r="AD21" s="191" t="str">
        <f>IF(OR(工资性费用预算!V23="",工资性费用预算!V23=0),"",$T21*$U21)</f>
        <v/>
      </c>
      <c r="AE21" s="191" t="str">
        <f>IF(OR(工资性费用预算!W23="",工资性费用预算!W23=0),"",$T21*$U21)</f>
        <v/>
      </c>
      <c r="AF21" s="191" t="str">
        <f>IF(OR(工资性费用预算!X23="",工资性费用预算!X23=0),"",$T21*$U21)</f>
        <v/>
      </c>
      <c r="AG21" s="191" t="str">
        <f>IF(OR(工资性费用预算!Y23="",工资性费用预算!Y23=0),"",$T21*$U21)</f>
        <v/>
      </c>
      <c r="AH21" s="193">
        <f t="shared" si="26"/>
        <v>0</v>
      </c>
      <c r="AI21" s="217" t="str">
        <f>IF($B21="","",VLOOKUP($B21,工资性费用预算!$B$7:$AJ$206,33,0))</f>
        <v/>
      </c>
      <c r="AJ21" s="218" t="str">
        <f>IF($B21="","",VLOOKUP($B21,工资性费用预算!$B$7:$AJ$206,35,0))</f>
        <v/>
      </c>
      <c r="AK21" s="215" t="str">
        <f>IF($B21="","",VLOOKUP($B21,工资性费用预算!$B$7:$AL$206,37,0))</f>
        <v/>
      </c>
      <c r="AL21" s="270" t="str">
        <f>IF(OR(工资性费用预算!N23="",工资性费用预算!N23=0),"",$AK21)</f>
        <v/>
      </c>
      <c r="AM21" s="201" t="str">
        <f>IF(OR(工资性费用预算!O23="",工资性费用预算!O23=0),"",$AK21)</f>
        <v/>
      </c>
      <c r="AN21" s="201" t="str">
        <f>IF(OR(工资性费用预算!P23="",工资性费用预算!P23=0),"",$AK21)</f>
        <v/>
      </c>
      <c r="AO21" s="201" t="str">
        <f>IF(OR(工资性费用预算!Q23="",工资性费用预算!Q23=0),"",$AK21)</f>
        <v/>
      </c>
      <c r="AP21" s="201" t="str">
        <f>IF(OR(工资性费用预算!R23="",工资性费用预算!R23=0),"",$AK21)</f>
        <v/>
      </c>
      <c r="AQ21" s="201" t="str">
        <f>IF(OR(工资性费用预算!S23="",工资性费用预算!S23=0),"",$AK21)</f>
        <v/>
      </c>
      <c r="AR21" s="201" t="str">
        <f>IF(OR(工资性费用预算!T23="",工资性费用预算!T23=0),"",$AK21)</f>
        <v/>
      </c>
      <c r="AS21" s="201" t="str">
        <f>IF(OR(工资性费用预算!U23="",工资性费用预算!U23=0),"",$AK21)</f>
        <v/>
      </c>
      <c r="AT21" s="201" t="str">
        <f>IF(OR(工资性费用预算!V23="",工资性费用预算!V23=0),"",$AK21)</f>
        <v/>
      </c>
      <c r="AU21" s="201" t="str">
        <f>IF(OR(工资性费用预算!W23="",工资性费用预算!W23=0),"",$AK21)</f>
        <v/>
      </c>
      <c r="AV21" s="201" t="str">
        <f>IF(OR(工资性费用预算!X23="",工资性费用预算!X23=0),"",$AK21)</f>
        <v/>
      </c>
      <c r="AW21" s="201" t="str">
        <f>IF(OR(工资性费用预算!Y23="",工资性费用预算!Y23=0),"",$AK21)</f>
        <v/>
      </c>
      <c r="AX21" s="220">
        <f t="shared" si="27"/>
        <v>0</v>
      </c>
      <c r="AY21" s="215" t="str">
        <f>IF($B21="","",VLOOKUP($B21,工资性费用预算!$B$7:$AN$206,39,0))</f>
        <v/>
      </c>
      <c r="AZ21" s="204"/>
      <c r="BA21" s="204"/>
      <c r="BB21" s="204"/>
      <c r="BC21" s="204"/>
      <c r="BD21" s="201"/>
      <c r="BE21" s="201" t="str">
        <f>IF(OR(工资性费用预算!S23="",工资性费用预算!S23=0),"",$AY21)</f>
        <v/>
      </c>
      <c r="BF21" s="201" t="str">
        <f>IF(OR(工资性费用预算!T23="",工资性费用预算!T23=0),"",$AY21)</f>
        <v/>
      </c>
      <c r="BG21" s="201" t="str">
        <f>IF(OR(工资性费用预算!U23="",工资性费用预算!U23=0),"",$AY21)</f>
        <v/>
      </c>
      <c r="BH21" s="201" t="str">
        <f>IF(OR(工资性费用预算!V23="",工资性费用预算!V23=0),"",$AY21)</f>
        <v/>
      </c>
      <c r="BI21" s="201" t="str">
        <f>IF(OR(工资性费用预算!W23="",工资性费用预算!W23=0),"",$AY21)</f>
        <v/>
      </c>
      <c r="BJ21" s="219"/>
      <c r="BK21" s="219"/>
      <c r="BL21" s="219">
        <f t="shared" si="28"/>
        <v>0</v>
      </c>
      <c r="BM21" s="215" t="str">
        <f>IF($B21="","",VLOOKUP($B21,工资性费用预算!$B$7:$AP$206,41,0))</f>
        <v/>
      </c>
      <c r="BN21" s="201" t="str">
        <f>IF(OR(工资性费用预算!N23="",工资性费用预算!N23=0),"",$BM21)</f>
        <v/>
      </c>
      <c r="BO21" s="201" t="str">
        <f>IF(OR(工资性费用预算!O23="",工资性费用预算!O23=0),"",$BM21)</f>
        <v/>
      </c>
      <c r="BP21" s="201" t="str">
        <f>IF(OR(工资性费用预算!P23="",工资性费用预算!P23=0),"",$BM21)</f>
        <v/>
      </c>
      <c r="BQ21" s="201"/>
      <c r="BR21" s="201" t="str">
        <f>IF(OR(工资性费用预算!Q23="",工资性费用预算!Q23=0),"",$BM21)</f>
        <v/>
      </c>
      <c r="BS21" s="201" t="str">
        <f>IF(OR(工资性费用预算!R23="",工资性费用预算!R23=0),"",$BM21)</f>
        <v/>
      </c>
      <c r="BT21" s="201" t="str">
        <f>IF(OR(工资性费用预算!S23="",工资性费用预算!S23=0),"",$BM21)</f>
        <v/>
      </c>
      <c r="BU21" s="201"/>
      <c r="BV21" s="201" t="str">
        <f>IF(OR(工资性费用预算!T23="",工资性费用预算!T23=0),"",$BM21)</f>
        <v/>
      </c>
      <c r="BW21" s="201" t="str">
        <f>IF(OR(工资性费用预算!U23="",工资性费用预算!U23=0),"",$BM21)</f>
        <v/>
      </c>
      <c r="BX21" s="201" t="str">
        <f>IF(OR(工资性费用预算!V23="",工资性费用预算!V23=0),"",$BM21)</f>
        <v/>
      </c>
      <c r="BY21" s="201"/>
      <c r="BZ21" s="201" t="str">
        <f>IF(OR(工资性费用预算!W23="",工资性费用预算!W23=0),"",$BM21)</f>
        <v/>
      </c>
      <c r="CA21" s="201" t="str">
        <f>IF(OR(工资性费用预算!X23="",工资性费用预算!X23=0),"",$BM21)</f>
        <v/>
      </c>
      <c r="CB21" s="201" t="str">
        <f>IF(OR(工资性费用预算!Y23="",工资性费用预算!Y23=0),"",$BM21)</f>
        <v/>
      </c>
      <c r="CC21" s="193">
        <f t="shared" si="29"/>
        <v>0</v>
      </c>
      <c r="CD21" s="215" t="str">
        <f>IF($B21="","",VLOOKUP($B21,工资性费用预算!$B$7:$AT$206,45,0))</f>
        <v/>
      </c>
      <c r="CE21" s="201" t="str">
        <f>IF(OR(工资性费用预算!N23="",工资性费用预算!N23=0),"",$CD21)</f>
        <v/>
      </c>
      <c r="CF21" s="201" t="str">
        <f>IF(OR(工资性费用预算!O23="",工资性费用预算!O23=0),"",$CD21)</f>
        <v/>
      </c>
      <c r="CG21" s="201" t="str">
        <f>IF(OR(工资性费用预算!P23="",工资性费用预算!P23=0),"",$CD21)</f>
        <v/>
      </c>
      <c r="CH21" s="201" t="str">
        <f>IF(OR(工资性费用预算!Q23="",工资性费用预算!Q23=0),"",$CD21)</f>
        <v/>
      </c>
      <c r="CI21" s="201" t="str">
        <f>IF(OR(工资性费用预算!R23="",工资性费用预算!R23=0),"",$CD21)</f>
        <v/>
      </c>
      <c r="CJ21" s="201" t="str">
        <f>IF(OR(工资性费用预算!S23="",工资性费用预算!S23=0),"",$CD21)</f>
        <v/>
      </c>
      <c r="CK21" s="201" t="str">
        <f>IF(OR(工资性费用预算!T23="",工资性费用预算!T23=0),"",$CD21)</f>
        <v/>
      </c>
      <c r="CL21" s="201" t="str">
        <f>IF(OR(工资性费用预算!U23="",工资性费用预算!U23=0),"",$CD21)</f>
        <v/>
      </c>
      <c r="CM21" s="201" t="str">
        <f>IF(OR(工资性费用预算!V23="",工资性费用预算!V23=0),"",$CD21)</f>
        <v/>
      </c>
      <c r="CN21" s="201" t="str">
        <f>IF(OR(工资性费用预算!W23="",工资性费用预算!W23=0),"",$CD21)</f>
        <v/>
      </c>
      <c r="CO21" s="201" t="str">
        <f>IF(OR(工资性费用预算!X23="",工资性费用预算!X23=0),"",$CD21)</f>
        <v/>
      </c>
      <c r="CP21" s="201" t="str">
        <f>IF(OR(工资性费用预算!Y23="",工资性费用预算!Y23=0),"",$CD21)</f>
        <v/>
      </c>
      <c r="CQ21" s="193">
        <f t="shared" si="30"/>
        <v>0</v>
      </c>
      <c r="CR21" s="215" t="str">
        <f>IF($B21="","",VLOOKUP($B21,工资性费用预算!$B$7:$AV$206,47,0))</f>
        <v/>
      </c>
      <c r="CS21" s="201" t="str">
        <f>IF(OR(工资性费用预算!N23="",工资性费用预算!N23=0),"",$CR21)</f>
        <v/>
      </c>
      <c r="CT21" s="201" t="str">
        <f>IF(OR(工资性费用预算!O23="",工资性费用预算!O23=0),"",$CR21)</f>
        <v/>
      </c>
      <c r="CU21" s="201" t="str">
        <f>IF(OR(工资性费用预算!P23="",工资性费用预算!P23=0),"",$CR21)</f>
        <v/>
      </c>
      <c r="CV21" s="201" t="str">
        <f>IF(OR(工资性费用预算!Q23="",工资性费用预算!Q23=0),"",$CR21)</f>
        <v/>
      </c>
      <c r="CW21" s="201" t="str">
        <f>IF(OR(工资性费用预算!R23="",工资性费用预算!R23=0),"",$CR21)</f>
        <v/>
      </c>
      <c r="CX21" s="201" t="str">
        <f>IF(OR(工资性费用预算!S23="",工资性费用预算!S23=0),"",$CR21)</f>
        <v/>
      </c>
      <c r="CY21" s="201" t="str">
        <f>IF(OR(工资性费用预算!T23="",工资性费用预算!T23=0),"",$CR21)</f>
        <v/>
      </c>
      <c r="CZ21" s="201" t="str">
        <f>IF(OR(工资性费用预算!U23="",工资性费用预算!U23=0),"",$CR21)</f>
        <v/>
      </c>
      <c r="DA21" s="201" t="str">
        <f>IF(OR(工资性费用预算!V23="",工资性费用预算!V23=0),"",$CR21)</f>
        <v/>
      </c>
      <c r="DB21" s="201" t="str">
        <f>IF(OR(工资性费用预算!W23="",工资性费用预算!W23=0),"",$CR21)</f>
        <v/>
      </c>
      <c r="DC21" s="201" t="str">
        <f>IF(OR(工资性费用预算!X23="",工资性费用预算!X23=0),"",$CR21)</f>
        <v/>
      </c>
      <c r="DD21" s="201" t="str">
        <f>IF(OR(工资性费用预算!Y23="",工资性费用预算!Y23=0),"",$CR21)</f>
        <v/>
      </c>
      <c r="DE21" s="193">
        <f t="shared" si="31"/>
        <v>0</v>
      </c>
      <c r="DF21" s="215" t="str">
        <f>IF($B21="","",VLOOKUP($B21,工资性费用预算!$B$7:$AR$206,43,0))</f>
        <v/>
      </c>
      <c r="DG21" s="215" t="str">
        <f>IF($B21="","",VLOOKUP($B21,工资性费用预算!$B$7:$AS$206,44,0))</f>
        <v/>
      </c>
      <c r="DH21" s="215" t="str">
        <f>IF($B21="","",VLOOKUP($B21,工资性费用预算!$B$7:$AX$206,49,0))</f>
        <v/>
      </c>
      <c r="DI21" s="215" t="str">
        <f>IF($B21="","",VLOOKUP($B21,工资性费用预算!$B$7:$AY$206,50,0))</f>
        <v/>
      </c>
      <c r="DJ21" s="215" t="str">
        <f>IF($B21="","",VLOOKUP($B21,工资性费用预算!$B$7:$BB$206,51,0))</f>
        <v/>
      </c>
      <c r="DK21" s="215" t="str">
        <f>IF($B21="","",VLOOKUP($B21,工资性费用预算!$B$7:$BB$206,52,0))</f>
        <v/>
      </c>
      <c r="DL21" s="225" t="str">
        <f>IF($B21="","",VLOOKUP($B21,工资性费用预算!$B$7:$BB$206,53,0))</f>
        <v/>
      </c>
      <c r="DM21" s="222">
        <f t="shared" si="32"/>
        <v>0</v>
      </c>
      <c r="DN21" s="191">
        <f t="shared" si="33"/>
        <v>0</v>
      </c>
      <c r="DO21" s="191">
        <f t="shared" si="34"/>
        <v>0</v>
      </c>
      <c r="DP21" s="191">
        <f t="shared" si="35"/>
        <v>0</v>
      </c>
      <c r="DQ21" s="191">
        <f t="shared" si="36"/>
        <v>0</v>
      </c>
      <c r="DR21" s="191">
        <f t="shared" si="37"/>
        <v>0</v>
      </c>
      <c r="DS21" s="191">
        <f t="shared" si="38"/>
        <v>0</v>
      </c>
      <c r="DT21" s="191">
        <f t="shared" si="39"/>
        <v>0</v>
      </c>
      <c r="DU21" s="191">
        <f t="shared" si="40"/>
        <v>0</v>
      </c>
      <c r="DV21" s="191">
        <f t="shared" si="41"/>
        <v>0</v>
      </c>
      <c r="DW21" s="191">
        <f t="shared" si="42"/>
        <v>0</v>
      </c>
      <c r="DX21" s="191">
        <f t="shared" si="43"/>
        <v>0</v>
      </c>
      <c r="DY21" s="227">
        <f t="shared" si="44"/>
        <v>0</v>
      </c>
      <c r="DZ21" s="191">
        <f t="shared" si="45"/>
        <v>0</v>
      </c>
      <c r="EA21" s="193">
        <f t="shared" si="46"/>
        <v>0</v>
      </c>
    </row>
    <row r="22" spans="1:131">
      <c r="A22" s="200" t="str">
        <f t="shared" si="24"/>
        <v/>
      </c>
      <c r="B22" s="191" t="str">
        <f>IF(工资性费用预算!A24="","",工资性费用预算!B24)</f>
        <v/>
      </c>
      <c r="C22" s="195" t="str">
        <f>IF(B22="","",VLOOKUP(B22,工资性费用预算!$B$7:$C$206,2,0))</f>
        <v/>
      </c>
      <c r="D22" s="276" t="str">
        <f>IF(工资性费用预算!BH24&gt;0,IF(工资性费用预算!BE24&gt;0,工资性费用预算!$BE$6,IF(工资性费用预算!BF24&gt;0,工资性费用预算!$BF$6,工资性费用预算!$BG$6)),"")</f>
        <v/>
      </c>
      <c r="E22" s="194" t="str">
        <f>IF($B22="","",VLOOKUP($B22,工资性费用预算!$B$7:$AC$206,27,0))</f>
        <v/>
      </c>
      <c r="F22" s="519">
        <f>IF($B22="",0,VLOOKUP($B22,社保费!$B$5:$Q$15,16,0))</f>
        <v>0</v>
      </c>
      <c r="G22" s="201" t="str">
        <f>IF(OR(工资性费用预算!N24="",工资性费用预算!N24=0),"",ROUND($E22*$F22,2))</f>
        <v/>
      </c>
      <c r="H22" s="201" t="str">
        <f>IF(OR(工资性费用预算!O24="",工资性费用预算!O24=0),"",ROUND($E22*$F22,2))</f>
        <v/>
      </c>
      <c r="I22" s="201" t="str">
        <f>IF(OR(工资性费用预算!P24="",工资性费用预算!P24=0),"",ROUND($E22*$F22,2))</f>
        <v/>
      </c>
      <c r="J22" s="201" t="str">
        <f>IF(OR(工资性费用预算!Q24="",工资性费用预算!Q24=0),"",ROUND($E22*$F22,2))</f>
        <v/>
      </c>
      <c r="K22" s="201" t="str">
        <f>IF(OR(工资性费用预算!R24="",工资性费用预算!R24=0),"",ROUND($E22*$F22,2))</f>
        <v/>
      </c>
      <c r="L22" s="201" t="str">
        <f>IF(OR(工资性费用预算!S24="",工资性费用预算!S24=0),"",ROUND($E22*$F22,2))</f>
        <v/>
      </c>
      <c r="M22" s="201" t="str">
        <f>IF(OR(工资性费用预算!T24="",工资性费用预算!T24=0),"",ROUND($E22*$F22,2))</f>
        <v/>
      </c>
      <c r="N22" s="201" t="str">
        <f>IF(OR(工资性费用预算!U24="",工资性费用预算!U24=0),"",ROUND($E22*$F22,2))</f>
        <v/>
      </c>
      <c r="O22" s="201" t="str">
        <f>IF(OR(工资性费用预算!V24="",工资性费用预算!V24=0),"",ROUND($E22*$F22,2))</f>
        <v/>
      </c>
      <c r="P22" s="201" t="str">
        <f>IF(OR(工资性费用预算!W24="",工资性费用预算!W24=0),"",ROUND($E22*$F22,2))</f>
        <v/>
      </c>
      <c r="Q22" s="201" t="str">
        <f>IF(OR(工资性费用预算!X24="",工资性费用预算!X24=0),"",ROUND($E22*$F22,2))</f>
        <v/>
      </c>
      <c r="R22" s="201" t="str">
        <f>IF(OR(工资性费用预算!Y24="",工资性费用预算!Y24=0),"",ROUND($E22*$F22,2))</f>
        <v/>
      </c>
      <c r="S22" s="193">
        <f t="shared" si="25"/>
        <v>0</v>
      </c>
      <c r="T22" s="199" t="str">
        <f>IF($B22="","",VLOOKUP($B22,工资性费用预算!$B$7:$AF$206,30,0))</f>
        <v/>
      </c>
      <c r="U22" s="197" t="str">
        <f>IF($B22="","",VLOOKUP($B22,工资性费用预算!$B$7:$AF$206,31,0))</f>
        <v/>
      </c>
      <c r="V22" s="191" t="str">
        <f>IF(OR(工资性费用预算!N24="",工资性费用预算!N24=0),"",$T22*$U22)</f>
        <v/>
      </c>
      <c r="W22" s="191" t="str">
        <f>IF(OR(工资性费用预算!O24="",工资性费用预算!O24=0),"",$T22*$U22)</f>
        <v/>
      </c>
      <c r="X22" s="191" t="str">
        <f>IF(OR(工资性费用预算!P24="",工资性费用预算!P24=0),"",$T22*$U22)</f>
        <v/>
      </c>
      <c r="Y22" s="191" t="str">
        <f>IF(OR(工资性费用预算!Q24="",工资性费用预算!Q24=0),"",$T22*$U22)</f>
        <v/>
      </c>
      <c r="Z22" s="191" t="str">
        <f>IF(OR(工资性费用预算!R24="",工资性费用预算!R24=0),"",$T22*$U22)</f>
        <v/>
      </c>
      <c r="AA22" s="191" t="str">
        <f>IF(OR(工资性费用预算!S24="",工资性费用预算!S24=0),"",$T22*$U22)</f>
        <v/>
      </c>
      <c r="AB22" s="191" t="str">
        <f>IF(OR(工资性费用预算!T24="",工资性费用预算!T24=0),"",$T22*$U22)</f>
        <v/>
      </c>
      <c r="AC22" s="191" t="str">
        <f>IF(OR(工资性费用预算!U24="",工资性费用预算!U24=0),"",$T22*$U22)</f>
        <v/>
      </c>
      <c r="AD22" s="191" t="str">
        <f>IF(OR(工资性费用预算!V24="",工资性费用预算!V24=0),"",$T22*$U22)</f>
        <v/>
      </c>
      <c r="AE22" s="191" t="str">
        <f>IF(OR(工资性费用预算!W24="",工资性费用预算!W24=0),"",$T22*$U22)</f>
        <v/>
      </c>
      <c r="AF22" s="191" t="str">
        <f>IF(OR(工资性费用预算!X24="",工资性费用预算!X24=0),"",$T22*$U22)</f>
        <v/>
      </c>
      <c r="AG22" s="191" t="str">
        <f>IF(OR(工资性费用预算!Y24="",工资性费用预算!Y24=0),"",$T22*$U22)</f>
        <v/>
      </c>
      <c r="AH22" s="193">
        <f t="shared" si="26"/>
        <v>0</v>
      </c>
      <c r="AI22" s="217" t="str">
        <f>IF($B22="","",VLOOKUP($B22,工资性费用预算!$B$7:$AJ$206,33,0))</f>
        <v/>
      </c>
      <c r="AJ22" s="218" t="str">
        <f>IF($B22="","",VLOOKUP($B22,工资性费用预算!$B$7:$AJ$206,35,0))</f>
        <v/>
      </c>
      <c r="AK22" s="215" t="str">
        <f>IF($B22="","",VLOOKUP($B22,工资性费用预算!$B$7:$AL$206,37,0))</f>
        <v/>
      </c>
      <c r="AL22" s="270" t="str">
        <f>IF(OR(工资性费用预算!N24="",工资性费用预算!N24=0),"",$AK22)</f>
        <v/>
      </c>
      <c r="AM22" s="201" t="str">
        <f>IF(OR(工资性费用预算!O24="",工资性费用预算!O24=0),"",$AK22)</f>
        <v/>
      </c>
      <c r="AN22" s="201" t="str">
        <f>IF(OR(工资性费用预算!P24="",工资性费用预算!P24=0),"",$AK22)</f>
        <v/>
      </c>
      <c r="AO22" s="201" t="str">
        <f>IF(OR(工资性费用预算!Q24="",工资性费用预算!Q24=0),"",$AK22)</f>
        <v/>
      </c>
      <c r="AP22" s="201" t="str">
        <f>IF(OR(工资性费用预算!R24="",工资性费用预算!R24=0),"",$AK22)</f>
        <v/>
      </c>
      <c r="AQ22" s="201" t="str">
        <f>IF(OR(工资性费用预算!S24="",工资性费用预算!S24=0),"",$AK22)</f>
        <v/>
      </c>
      <c r="AR22" s="201" t="str">
        <f>IF(OR(工资性费用预算!T24="",工资性费用预算!T24=0),"",$AK22)</f>
        <v/>
      </c>
      <c r="AS22" s="201" t="str">
        <f>IF(OR(工资性费用预算!U24="",工资性费用预算!U24=0),"",$AK22)</f>
        <v/>
      </c>
      <c r="AT22" s="201" t="str">
        <f>IF(OR(工资性费用预算!V24="",工资性费用预算!V24=0),"",$AK22)</f>
        <v/>
      </c>
      <c r="AU22" s="201" t="str">
        <f>IF(OR(工资性费用预算!W24="",工资性费用预算!W24=0),"",$AK22)</f>
        <v/>
      </c>
      <c r="AV22" s="201" t="str">
        <f>IF(OR(工资性费用预算!X24="",工资性费用预算!X24=0),"",$AK22)</f>
        <v/>
      </c>
      <c r="AW22" s="201" t="str">
        <f>IF(OR(工资性费用预算!Y24="",工资性费用预算!Y24=0),"",$AK22)</f>
        <v/>
      </c>
      <c r="AX22" s="220">
        <f t="shared" si="27"/>
        <v>0</v>
      </c>
      <c r="AY22" s="215" t="str">
        <f>IF($B22="","",VLOOKUP($B22,工资性费用预算!$B$7:$AN$206,39,0))</f>
        <v/>
      </c>
      <c r="AZ22" s="204"/>
      <c r="BA22" s="204"/>
      <c r="BB22" s="204"/>
      <c r="BC22" s="204"/>
      <c r="BD22" s="201"/>
      <c r="BE22" s="201" t="str">
        <f>IF(OR(工资性费用预算!S24="",工资性费用预算!S24=0),"",$AY22)</f>
        <v/>
      </c>
      <c r="BF22" s="201" t="str">
        <f>IF(OR(工资性费用预算!T24="",工资性费用预算!T24=0),"",$AY22)</f>
        <v/>
      </c>
      <c r="BG22" s="201" t="str">
        <f>IF(OR(工资性费用预算!U24="",工资性费用预算!U24=0),"",$AY22)</f>
        <v/>
      </c>
      <c r="BH22" s="201" t="str">
        <f>IF(OR(工资性费用预算!V24="",工资性费用预算!V24=0),"",$AY22)</f>
        <v/>
      </c>
      <c r="BI22" s="201" t="str">
        <f>IF(OR(工资性费用预算!W24="",工资性费用预算!W24=0),"",$AY22)</f>
        <v/>
      </c>
      <c r="BJ22" s="219"/>
      <c r="BK22" s="219"/>
      <c r="BL22" s="219">
        <f t="shared" si="28"/>
        <v>0</v>
      </c>
      <c r="BM22" s="215" t="str">
        <f>IF($B22="","",VLOOKUP($B22,工资性费用预算!$B$7:$AP$206,41,0))</f>
        <v/>
      </c>
      <c r="BN22" s="201" t="str">
        <f>IF(OR(工资性费用预算!N24="",工资性费用预算!N24=0),"",$BM22)</f>
        <v/>
      </c>
      <c r="BO22" s="201" t="str">
        <f>IF(OR(工资性费用预算!O24="",工资性费用预算!O24=0),"",$BM22)</f>
        <v/>
      </c>
      <c r="BP22" s="201" t="str">
        <f>IF(OR(工资性费用预算!P24="",工资性费用预算!P24=0),"",$BM22)</f>
        <v/>
      </c>
      <c r="BQ22" s="201"/>
      <c r="BR22" s="201" t="str">
        <f>IF(OR(工资性费用预算!Q24="",工资性费用预算!Q24=0),"",$BM22)</f>
        <v/>
      </c>
      <c r="BS22" s="201" t="str">
        <f>IF(OR(工资性费用预算!R24="",工资性费用预算!R24=0),"",$BM22)</f>
        <v/>
      </c>
      <c r="BT22" s="201" t="str">
        <f>IF(OR(工资性费用预算!S24="",工资性费用预算!S24=0),"",$BM22)</f>
        <v/>
      </c>
      <c r="BU22" s="201"/>
      <c r="BV22" s="201" t="str">
        <f>IF(OR(工资性费用预算!T24="",工资性费用预算!T24=0),"",$BM22)</f>
        <v/>
      </c>
      <c r="BW22" s="201" t="str">
        <f>IF(OR(工资性费用预算!U24="",工资性费用预算!U24=0),"",$BM22)</f>
        <v/>
      </c>
      <c r="BX22" s="201" t="str">
        <f>IF(OR(工资性费用预算!V24="",工资性费用预算!V24=0),"",$BM22)</f>
        <v/>
      </c>
      <c r="BY22" s="201"/>
      <c r="BZ22" s="201" t="str">
        <f>IF(OR(工资性费用预算!W24="",工资性费用预算!W24=0),"",$BM22)</f>
        <v/>
      </c>
      <c r="CA22" s="201" t="str">
        <f>IF(OR(工资性费用预算!X24="",工资性费用预算!X24=0),"",$BM22)</f>
        <v/>
      </c>
      <c r="CB22" s="201" t="str">
        <f>IF(OR(工资性费用预算!Y24="",工资性费用预算!Y24=0),"",$BM22)</f>
        <v/>
      </c>
      <c r="CC22" s="193">
        <f t="shared" si="29"/>
        <v>0</v>
      </c>
      <c r="CD22" s="215" t="str">
        <f>IF($B22="","",VLOOKUP($B22,工资性费用预算!$B$7:$AT$206,45,0))</f>
        <v/>
      </c>
      <c r="CE22" s="201" t="str">
        <f>IF(OR(工资性费用预算!N24="",工资性费用预算!N24=0),"",$CD22)</f>
        <v/>
      </c>
      <c r="CF22" s="201" t="str">
        <f>IF(OR(工资性费用预算!O24="",工资性费用预算!O24=0),"",$CD22)</f>
        <v/>
      </c>
      <c r="CG22" s="201" t="str">
        <f>IF(OR(工资性费用预算!P24="",工资性费用预算!P24=0),"",$CD22)</f>
        <v/>
      </c>
      <c r="CH22" s="201" t="str">
        <f>IF(OR(工资性费用预算!Q24="",工资性费用预算!Q24=0),"",$CD22)</f>
        <v/>
      </c>
      <c r="CI22" s="201" t="str">
        <f>IF(OR(工资性费用预算!R24="",工资性费用预算!R24=0),"",$CD22)</f>
        <v/>
      </c>
      <c r="CJ22" s="201" t="str">
        <f>IF(OR(工资性费用预算!S24="",工资性费用预算!S24=0),"",$CD22)</f>
        <v/>
      </c>
      <c r="CK22" s="201" t="str">
        <f>IF(OR(工资性费用预算!T24="",工资性费用预算!T24=0),"",$CD22)</f>
        <v/>
      </c>
      <c r="CL22" s="201" t="str">
        <f>IF(OR(工资性费用预算!U24="",工资性费用预算!U24=0),"",$CD22)</f>
        <v/>
      </c>
      <c r="CM22" s="201" t="str">
        <f>IF(OR(工资性费用预算!V24="",工资性费用预算!V24=0),"",$CD22)</f>
        <v/>
      </c>
      <c r="CN22" s="201" t="str">
        <f>IF(OR(工资性费用预算!W24="",工资性费用预算!W24=0),"",$CD22)</f>
        <v/>
      </c>
      <c r="CO22" s="201" t="str">
        <f>IF(OR(工资性费用预算!X24="",工资性费用预算!X24=0),"",$CD22)</f>
        <v/>
      </c>
      <c r="CP22" s="201" t="str">
        <f>IF(OR(工资性费用预算!Y24="",工资性费用预算!Y24=0),"",$CD22)</f>
        <v/>
      </c>
      <c r="CQ22" s="193">
        <f t="shared" si="30"/>
        <v>0</v>
      </c>
      <c r="CR22" s="215" t="str">
        <f>IF($B22="","",VLOOKUP($B22,工资性费用预算!$B$7:$AV$206,47,0))</f>
        <v/>
      </c>
      <c r="CS22" s="201" t="str">
        <f>IF(OR(工资性费用预算!N24="",工资性费用预算!N24=0),"",$CR22)</f>
        <v/>
      </c>
      <c r="CT22" s="201" t="str">
        <f>IF(OR(工资性费用预算!O24="",工资性费用预算!O24=0),"",$CR22)</f>
        <v/>
      </c>
      <c r="CU22" s="201" t="str">
        <f>IF(OR(工资性费用预算!P24="",工资性费用预算!P24=0),"",$CR22)</f>
        <v/>
      </c>
      <c r="CV22" s="201" t="str">
        <f>IF(OR(工资性费用预算!Q24="",工资性费用预算!Q24=0),"",$CR22)</f>
        <v/>
      </c>
      <c r="CW22" s="201" t="str">
        <f>IF(OR(工资性费用预算!R24="",工资性费用预算!R24=0),"",$CR22)</f>
        <v/>
      </c>
      <c r="CX22" s="201" t="str">
        <f>IF(OR(工资性费用预算!S24="",工资性费用预算!S24=0),"",$CR22)</f>
        <v/>
      </c>
      <c r="CY22" s="201" t="str">
        <f>IF(OR(工资性费用预算!T24="",工资性费用预算!T24=0),"",$CR22)</f>
        <v/>
      </c>
      <c r="CZ22" s="201" t="str">
        <f>IF(OR(工资性费用预算!U24="",工资性费用预算!U24=0),"",$CR22)</f>
        <v/>
      </c>
      <c r="DA22" s="201" t="str">
        <f>IF(OR(工资性费用预算!V24="",工资性费用预算!V24=0),"",$CR22)</f>
        <v/>
      </c>
      <c r="DB22" s="201" t="str">
        <f>IF(OR(工资性费用预算!W24="",工资性费用预算!W24=0),"",$CR22)</f>
        <v/>
      </c>
      <c r="DC22" s="201" t="str">
        <f>IF(OR(工资性费用预算!X24="",工资性费用预算!X24=0),"",$CR22)</f>
        <v/>
      </c>
      <c r="DD22" s="201" t="str">
        <f>IF(OR(工资性费用预算!Y24="",工资性费用预算!Y24=0),"",$CR22)</f>
        <v/>
      </c>
      <c r="DE22" s="193">
        <f t="shared" si="31"/>
        <v>0</v>
      </c>
      <c r="DF22" s="215" t="str">
        <f>IF($B22="","",VLOOKUP($B22,工资性费用预算!$B$7:$AR$206,43,0))</f>
        <v/>
      </c>
      <c r="DG22" s="215" t="str">
        <f>IF($B22="","",VLOOKUP($B22,工资性费用预算!$B$7:$AS$206,44,0))</f>
        <v/>
      </c>
      <c r="DH22" s="215" t="str">
        <f>IF($B22="","",VLOOKUP($B22,工资性费用预算!$B$7:$AX$206,49,0))</f>
        <v/>
      </c>
      <c r="DI22" s="215" t="str">
        <f>IF($B22="","",VLOOKUP($B22,工资性费用预算!$B$7:$AY$206,50,0))</f>
        <v/>
      </c>
      <c r="DJ22" s="215" t="str">
        <f>IF($B22="","",VLOOKUP($B22,工资性费用预算!$B$7:$BB$206,51,0))</f>
        <v/>
      </c>
      <c r="DK22" s="215" t="str">
        <f>IF($B22="","",VLOOKUP($B22,工资性费用预算!$B$7:$BB$206,52,0))</f>
        <v/>
      </c>
      <c r="DL22" s="225" t="str">
        <f>IF($B22="","",VLOOKUP($B22,工资性费用预算!$B$7:$BB$206,53,0))</f>
        <v/>
      </c>
      <c r="DM22" s="222">
        <f t="shared" si="32"/>
        <v>0</v>
      </c>
      <c r="DN22" s="191">
        <f t="shared" si="33"/>
        <v>0</v>
      </c>
      <c r="DO22" s="191">
        <f t="shared" si="34"/>
        <v>0</v>
      </c>
      <c r="DP22" s="191">
        <f t="shared" si="35"/>
        <v>0</v>
      </c>
      <c r="DQ22" s="191">
        <f t="shared" si="36"/>
        <v>0</v>
      </c>
      <c r="DR22" s="191">
        <f t="shared" si="37"/>
        <v>0</v>
      </c>
      <c r="DS22" s="191">
        <f t="shared" si="38"/>
        <v>0</v>
      </c>
      <c r="DT22" s="191">
        <f t="shared" si="39"/>
        <v>0</v>
      </c>
      <c r="DU22" s="191">
        <f t="shared" si="40"/>
        <v>0</v>
      </c>
      <c r="DV22" s="191">
        <f t="shared" si="41"/>
        <v>0</v>
      </c>
      <c r="DW22" s="191">
        <f t="shared" si="42"/>
        <v>0</v>
      </c>
      <c r="DX22" s="191">
        <f t="shared" si="43"/>
        <v>0</v>
      </c>
      <c r="DY22" s="227">
        <f t="shared" si="44"/>
        <v>0</v>
      </c>
      <c r="DZ22" s="191">
        <f t="shared" si="45"/>
        <v>0</v>
      </c>
      <c r="EA22" s="193">
        <f t="shared" si="46"/>
        <v>0</v>
      </c>
    </row>
    <row r="23" spans="1:131">
      <c r="A23" s="200" t="str">
        <f t="shared" si="24"/>
        <v/>
      </c>
      <c r="B23" s="191" t="str">
        <f>IF(工资性费用预算!A25="","",工资性费用预算!B25)</f>
        <v/>
      </c>
      <c r="C23" s="195" t="str">
        <f>IF(B23="","",VLOOKUP(B23,工资性费用预算!$B$7:$C$206,2,0))</f>
        <v/>
      </c>
      <c r="D23" s="276" t="str">
        <f>IF(工资性费用预算!BH25&gt;0,IF(工资性费用预算!BE25&gt;0,工资性费用预算!$BE$6,IF(工资性费用预算!BF25&gt;0,工资性费用预算!$BF$6,工资性费用预算!$BG$6)),"")</f>
        <v/>
      </c>
      <c r="E23" s="194" t="str">
        <f>IF($B23="","",VLOOKUP($B23,工资性费用预算!$B$7:$AC$206,27,0))</f>
        <v/>
      </c>
      <c r="F23" s="519">
        <f>IF($B23="",0,VLOOKUP($B23,社保费!$B$5:$Q$15,16,0))</f>
        <v>0</v>
      </c>
      <c r="G23" s="201" t="str">
        <f>IF(OR(工资性费用预算!N25="",工资性费用预算!N25=0),"",ROUND($E23*$F23,2))</f>
        <v/>
      </c>
      <c r="H23" s="201" t="str">
        <f>IF(OR(工资性费用预算!O25="",工资性费用预算!O25=0),"",ROUND($E23*$F23,2))</f>
        <v/>
      </c>
      <c r="I23" s="201" t="str">
        <f>IF(OR(工资性费用预算!P25="",工资性费用预算!P25=0),"",ROUND($E23*$F23,2))</f>
        <v/>
      </c>
      <c r="J23" s="201" t="str">
        <f>IF(OR(工资性费用预算!Q25="",工资性费用预算!Q25=0),"",ROUND($E23*$F23,2))</f>
        <v/>
      </c>
      <c r="K23" s="201" t="str">
        <f>IF(OR(工资性费用预算!R25="",工资性费用预算!R25=0),"",ROUND($E23*$F23,2))</f>
        <v/>
      </c>
      <c r="L23" s="201" t="str">
        <f>IF(OR(工资性费用预算!S25="",工资性费用预算!S25=0),"",ROUND($E23*$F23,2))</f>
        <v/>
      </c>
      <c r="M23" s="201" t="str">
        <f>IF(OR(工资性费用预算!T25="",工资性费用预算!T25=0),"",ROUND($E23*$F23,2))</f>
        <v/>
      </c>
      <c r="N23" s="201" t="str">
        <f>IF(OR(工资性费用预算!U25="",工资性费用预算!U25=0),"",ROUND($E23*$F23,2))</f>
        <v/>
      </c>
      <c r="O23" s="201" t="str">
        <f>IF(OR(工资性费用预算!V25="",工资性费用预算!V25=0),"",ROUND($E23*$F23,2))</f>
        <v/>
      </c>
      <c r="P23" s="201" t="str">
        <f>IF(OR(工资性费用预算!W25="",工资性费用预算!W25=0),"",ROUND($E23*$F23,2))</f>
        <v/>
      </c>
      <c r="Q23" s="201" t="str">
        <f>IF(OR(工资性费用预算!X25="",工资性费用预算!X25=0),"",ROUND($E23*$F23,2))</f>
        <v/>
      </c>
      <c r="R23" s="201" t="str">
        <f>IF(OR(工资性费用预算!Y25="",工资性费用预算!Y25=0),"",ROUND($E23*$F23,2))</f>
        <v/>
      </c>
      <c r="S23" s="193">
        <f t="shared" si="25"/>
        <v>0</v>
      </c>
      <c r="T23" s="199" t="str">
        <f>IF($B23="","",VLOOKUP($B23,工资性费用预算!$B$7:$AF$206,30,0))</f>
        <v/>
      </c>
      <c r="U23" s="197" t="str">
        <f>IF($B23="","",VLOOKUP($B23,工资性费用预算!$B$7:$AF$206,31,0))</f>
        <v/>
      </c>
      <c r="V23" s="191" t="str">
        <f>IF(OR(工资性费用预算!N25="",工资性费用预算!N25=0),"",$T23*$U23)</f>
        <v/>
      </c>
      <c r="W23" s="191" t="str">
        <f>IF(OR(工资性费用预算!O25="",工资性费用预算!O25=0),"",$T23*$U23)</f>
        <v/>
      </c>
      <c r="X23" s="191" t="str">
        <f>IF(OR(工资性费用预算!P25="",工资性费用预算!P25=0),"",$T23*$U23)</f>
        <v/>
      </c>
      <c r="Y23" s="191" t="str">
        <f>IF(OR(工资性费用预算!Q25="",工资性费用预算!Q25=0),"",$T23*$U23)</f>
        <v/>
      </c>
      <c r="Z23" s="191" t="str">
        <f>IF(OR(工资性费用预算!R25="",工资性费用预算!R25=0),"",$T23*$U23)</f>
        <v/>
      </c>
      <c r="AA23" s="191" t="str">
        <f>IF(OR(工资性费用预算!S25="",工资性费用预算!S25=0),"",$T23*$U23)</f>
        <v/>
      </c>
      <c r="AB23" s="191" t="str">
        <f>IF(OR(工资性费用预算!T25="",工资性费用预算!T25=0),"",$T23*$U23)</f>
        <v/>
      </c>
      <c r="AC23" s="191" t="str">
        <f>IF(OR(工资性费用预算!U25="",工资性费用预算!U25=0),"",$T23*$U23)</f>
        <v/>
      </c>
      <c r="AD23" s="191" t="str">
        <f>IF(OR(工资性费用预算!V25="",工资性费用预算!V25=0),"",$T23*$U23)</f>
        <v/>
      </c>
      <c r="AE23" s="191" t="str">
        <f>IF(OR(工资性费用预算!W25="",工资性费用预算!W25=0),"",$T23*$U23)</f>
        <v/>
      </c>
      <c r="AF23" s="191" t="str">
        <f>IF(OR(工资性费用预算!X25="",工资性费用预算!X25=0),"",$T23*$U23)</f>
        <v/>
      </c>
      <c r="AG23" s="191" t="str">
        <f>IF(OR(工资性费用预算!Y25="",工资性费用预算!Y25=0),"",$T23*$U23)</f>
        <v/>
      </c>
      <c r="AH23" s="193">
        <f t="shared" si="26"/>
        <v>0</v>
      </c>
      <c r="AI23" s="217" t="str">
        <f>IF($B23="","",VLOOKUP($B23,工资性费用预算!$B$7:$AJ$206,33,0))</f>
        <v/>
      </c>
      <c r="AJ23" s="218" t="str">
        <f>IF($B23="","",VLOOKUP($B23,工资性费用预算!$B$7:$AJ$206,35,0))</f>
        <v/>
      </c>
      <c r="AK23" s="215" t="str">
        <f>IF($B23="","",VLOOKUP($B23,工资性费用预算!$B$7:$AL$206,37,0))</f>
        <v/>
      </c>
      <c r="AL23" s="270" t="str">
        <f>IF(OR(工资性费用预算!N25="",工资性费用预算!N25=0),"",$AK23)</f>
        <v/>
      </c>
      <c r="AM23" s="201" t="str">
        <f>IF(OR(工资性费用预算!O25="",工资性费用预算!O25=0),"",$AK23)</f>
        <v/>
      </c>
      <c r="AN23" s="201" t="str">
        <f>IF(OR(工资性费用预算!P25="",工资性费用预算!P25=0),"",$AK23)</f>
        <v/>
      </c>
      <c r="AO23" s="201" t="str">
        <f>IF(OR(工资性费用预算!Q25="",工资性费用预算!Q25=0),"",$AK23)</f>
        <v/>
      </c>
      <c r="AP23" s="201" t="str">
        <f>IF(OR(工资性费用预算!R25="",工资性费用预算!R25=0),"",$AK23)</f>
        <v/>
      </c>
      <c r="AQ23" s="201" t="str">
        <f>IF(OR(工资性费用预算!S25="",工资性费用预算!S25=0),"",$AK23)</f>
        <v/>
      </c>
      <c r="AR23" s="201" t="str">
        <f>IF(OR(工资性费用预算!T25="",工资性费用预算!T25=0),"",$AK23)</f>
        <v/>
      </c>
      <c r="AS23" s="201" t="str">
        <f>IF(OR(工资性费用预算!U25="",工资性费用预算!U25=0),"",$AK23)</f>
        <v/>
      </c>
      <c r="AT23" s="201" t="str">
        <f>IF(OR(工资性费用预算!V25="",工资性费用预算!V25=0),"",$AK23)</f>
        <v/>
      </c>
      <c r="AU23" s="201" t="str">
        <f>IF(OR(工资性费用预算!W25="",工资性费用预算!W25=0),"",$AK23)</f>
        <v/>
      </c>
      <c r="AV23" s="201" t="str">
        <f>IF(OR(工资性费用预算!X25="",工资性费用预算!X25=0),"",$AK23)</f>
        <v/>
      </c>
      <c r="AW23" s="201" t="str">
        <f>IF(OR(工资性费用预算!Y25="",工资性费用预算!Y25=0),"",$AK23)</f>
        <v/>
      </c>
      <c r="AX23" s="220">
        <f t="shared" si="27"/>
        <v>0</v>
      </c>
      <c r="AY23" s="215" t="str">
        <f>IF($B23="","",VLOOKUP($B23,工资性费用预算!$B$7:$AN$206,39,0))</f>
        <v/>
      </c>
      <c r="AZ23" s="204"/>
      <c r="BA23" s="204"/>
      <c r="BB23" s="204"/>
      <c r="BC23" s="204"/>
      <c r="BD23" s="201"/>
      <c r="BE23" s="201" t="str">
        <f>IF(OR(工资性费用预算!S25="",工资性费用预算!S25=0),"",$AY23)</f>
        <v/>
      </c>
      <c r="BF23" s="201" t="str">
        <f>IF(OR(工资性费用预算!T25="",工资性费用预算!T25=0),"",$AY23)</f>
        <v/>
      </c>
      <c r="BG23" s="201" t="str">
        <f>IF(OR(工资性费用预算!U25="",工资性费用预算!U25=0),"",$AY23)</f>
        <v/>
      </c>
      <c r="BH23" s="201" t="str">
        <f>IF(OR(工资性费用预算!V25="",工资性费用预算!V25=0),"",$AY23)</f>
        <v/>
      </c>
      <c r="BI23" s="201" t="str">
        <f>IF(OR(工资性费用预算!W25="",工资性费用预算!W25=0),"",$AY23)</f>
        <v/>
      </c>
      <c r="BJ23" s="219"/>
      <c r="BK23" s="219"/>
      <c r="BL23" s="219">
        <f t="shared" si="28"/>
        <v>0</v>
      </c>
      <c r="BM23" s="215" t="str">
        <f>IF($B23="","",VLOOKUP($B23,工资性费用预算!$B$7:$AP$206,41,0))</f>
        <v/>
      </c>
      <c r="BN23" s="201" t="str">
        <f>IF(OR(工资性费用预算!N25="",工资性费用预算!N25=0),"",$BM23)</f>
        <v/>
      </c>
      <c r="BO23" s="201" t="str">
        <f>IF(OR(工资性费用预算!O25="",工资性费用预算!O25=0),"",$BM23)</f>
        <v/>
      </c>
      <c r="BP23" s="201" t="str">
        <f>IF(OR(工资性费用预算!P25="",工资性费用预算!P25=0),"",$BM23)</f>
        <v/>
      </c>
      <c r="BQ23" s="201"/>
      <c r="BR23" s="201" t="str">
        <f>IF(OR(工资性费用预算!Q25="",工资性费用预算!Q25=0),"",$BM23)</f>
        <v/>
      </c>
      <c r="BS23" s="201" t="str">
        <f>IF(OR(工资性费用预算!R25="",工资性费用预算!R25=0),"",$BM23)</f>
        <v/>
      </c>
      <c r="BT23" s="201" t="str">
        <f>IF(OR(工资性费用预算!S25="",工资性费用预算!S25=0),"",$BM23)</f>
        <v/>
      </c>
      <c r="BU23" s="201"/>
      <c r="BV23" s="201" t="str">
        <f>IF(OR(工资性费用预算!T25="",工资性费用预算!T25=0),"",$BM23)</f>
        <v/>
      </c>
      <c r="BW23" s="201" t="str">
        <f>IF(OR(工资性费用预算!U25="",工资性费用预算!U25=0),"",$BM23)</f>
        <v/>
      </c>
      <c r="BX23" s="201" t="str">
        <f>IF(OR(工资性费用预算!V25="",工资性费用预算!V25=0),"",$BM23)</f>
        <v/>
      </c>
      <c r="BY23" s="201"/>
      <c r="BZ23" s="201" t="str">
        <f>IF(OR(工资性费用预算!W25="",工资性费用预算!W25=0),"",$BM23)</f>
        <v/>
      </c>
      <c r="CA23" s="201" t="str">
        <f>IF(OR(工资性费用预算!X25="",工资性费用预算!X25=0),"",$BM23)</f>
        <v/>
      </c>
      <c r="CB23" s="201" t="str">
        <f>IF(OR(工资性费用预算!Y25="",工资性费用预算!Y25=0),"",$BM23)</f>
        <v/>
      </c>
      <c r="CC23" s="193">
        <f t="shared" si="29"/>
        <v>0</v>
      </c>
      <c r="CD23" s="215" t="str">
        <f>IF($B23="","",VLOOKUP($B23,工资性费用预算!$B$7:$AT$206,45,0))</f>
        <v/>
      </c>
      <c r="CE23" s="201" t="str">
        <f>IF(OR(工资性费用预算!N25="",工资性费用预算!N25=0),"",$CD23)</f>
        <v/>
      </c>
      <c r="CF23" s="201" t="str">
        <f>IF(OR(工资性费用预算!O25="",工资性费用预算!O25=0),"",$CD23)</f>
        <v/>
      </c>
      <c r="CG23" s="201" t="str">
        <f>IF(OR(工资性费用预算!P25="",工资性费用预算!P25=0),"",$CD23)</f>
        <v/>
      </c>
      <c r="CH23" s="201" t="str">
        <f>IF(OR(工资性费用预算!Q25="",工资性费用预算!Q25=0),"",$CD23)</f>
        <v/>
      </c>
      <c r="CI23" s="201" t="str">
        <f>IF(OR(工资性费用预算!R25="",工资性费用预算!R25=0),"",$CD23)</f>
        <v/>
      </c>
      <c r="CJ23" s="201" t="str">
        <f>IF(OR(工资性费用预算!S25="",工资性费用预算!S25=0),"",$CD23)</f>
        <v/>
      </c>
      <c r="CK23" s="201" t="str">
        <f>IF(OR(工资性费用预算!T25="",工资性费用预算!T25=0),"",$CD23)</f>
        <v/>
      </c>
      <c r="CL23" s="201" t="str">
        <f>IF(OR(工资性费用预算!U25="",工资性费用预算!U25=0),"",$CD23)</f>
        <v/>
      </c>
      <c r="CM23" s="201" t="str">
        <f>IF(OR(工资性费用预算!V25="",工资性费用预算!V25=0),"",$CD23)</f>
        <v/>
      </c>
      <c r="CN23" s="201" t="str">
        <f>IF(OR(工资性费用预算!W25="",工资性费用预算!W25=0),"",$CD23)</f>
        <v/>
      </c>
      <c r="CO23" s="201" t="str">
        <f>IF(OR(工资性费用预算!X25="",工资性费用预算!X25=0),"",$CD23)</f>
        <v/>
      </c>
      <c r="CP23" s="201" t="str">
        <f>IF(OR(工资性费用预算!Y25="",工资性费用预算!Y25=0),"",$CD23)</f>
        <v/>
      </c>
      <c r="CQ23" s="193">
        <f t="shared" si="30"/>
        <v>0</v>
      </c>
      <c r="CR23" s="215" t="str">
        <f>IF($B23="","",VLOOKUP($B23,工资性费用预算!$B$7:$AV$206,47,0))</f>
        <v/>
      </c>
      <c r="CS23" s="201" t="str">
        <f>IF(OR(工资性费用预算!N25="",工资性费用预算!N25=0),"",$CR23)</f>
        <v/>
      </c>
      <c r="CT23" s="201" t="str">
        <f>IF(OR(工资性费用预算!O25="",工资性费用预算!O25=0),"",$CR23)</f>
        <v/>
      </c>
      <c r="CU23" s="201" t="str">
        <f>IF(OR(工资性费用预算!P25="",工资性费用预算!P25=0),"",$CR23)</f>
        <v/>
      </c>
      <c r="CV23" s="201" t="str">
        <f>IF(OR(工资性费用预算!Q25="",工资性费用预算!Q25=0),"",$CR23)</f>
        <v/>
      </c>
      <c r="CW23" s="201" t="str">
        <f>IF(OR(工资性费用预算!R25="",工资性费用预算!R25=0),"",$CR23)</f>
        <v/>
      </c>
      <c r="CX23" s="201" t="str">
        <f>IF(OR(工资性费用预算!S25="",工资性费用预算!S25=0),"",$CR23)</f>
        <v/>
      </c>
      <c r="CY23" s="201" t="str">
        <f>IF(OR(工资性费用预算!T25="",工资性费用预算!T25=0),"",$CR23)</f>
        <v/>
      </c>
      <c r="CZ23" s="201" t="str">
        <f>IF(OR(工资性费用预算!U25="",工资性费用预算!U25=0),"",$CR23)</f>
        <v/>
      </c>
      <c r="DA23" s="201" t="str">
        <f>IF(OR(工资性费用预算!V25="",工资性费用预算!V25=0),"",$CR23)</f>
        <v/>
      </c>
      <c r="DB23" s="201" t="str">
        <f>IF(OR(工资性费用预算!W25="",工资性费用预算!W25=0),"",$CR23)</f>
        <v/>
      </c>
      <c r="DC23" s="201" t="str">
        <f>IF(OR(工资性费用预算!X25="",工资性费用预算!X25=0),"",$CR23)</f>
        <v/>
      </c>
      <c r="DD23" s="201" t="str">
        <f>IF(OR(工资性费用预算!Y25="",工资性费用预算!Y25=0),"",$CR23)</f>
        <v/>
      </c>
      <c r="DE23" s="193">
        <f t="shared" si="31"/>
        <v>0</v>
      </c>
      <c r="DF23" s="215" t="str">
        <f>IF($B23="","",VLOOKUP($B23,工资性费用预算!$B$7:$AR$206,43,0))</f>
        <v/>
      </c>
      <c r="DG23" s="215" t="str">
        <f>IF($B23="","",VLOOKUP($B23,工资性费用预算!$B$7:$AS$206,44,0))</f>
        <v/>
      </c>
      <c r="DH23" s="215" t="str">
        <f>IF($B23="","",VLOOKUP($B23,工资性费用预算!$B$7:$AX$206,49,0))</f>
        <v/>
      </c>
      <c r="DI23" s="215" t="str">
        <f>IF($B23="","",VLOOKUP($B23,工资性费用预算!$B$7:$AY$206,50,0))</f>
        <v/>
      </c>
      <c r="DJ23" s="215" t="str">
        <f>IF($B23="","",VLOOKUP($B23,工资性费用预算!$B$7:$BB$206,51,0))</f>
        <v/>
      </c>
      <c r="DK23" s="215" t="str">
        <f>IF($B23="","",VLOOKUP($B23,工资性费用预算!$B$7:$BB$206,52,0))</f>
        <v/>
      </c>
      <c r="DL23" s="225" t="str">
        <f>IF($B23="","",VLOOKUP($B23,工资性费用预算!$B$7:$BB$206,53,0))</f>
        <v/>
      </c>
      <c r="DM23" s="222">
        <f t="shared" si="32"/>
        <v>0</v>
      </c>
      <c r="DN23" s="191">
        <f t="shared" si="33"/>
        <v>0</v>
      </c>
      <c r="DO23" s="191">
        <f t="shared" si="34"/>
        <v>0</v>
      </c>
      <c r="DP23" s="191">
        <f t="shared" si="35"/>
        <v>0</v>
      </c>
      <c r="DQ23" s="191">
        <f t="shared" si="36"/>
        <v>0</v>
      </c>
      <c r="DR23" s="191">
        <f t="shared" si="37"/>
        <v>0</v>
      </c>
      <c r="DS23" s="191">
        <f t="shared" si="38"/>
        <v>0</v>
      </c>
      <c r="DT23" s="191">
        <f t="shared" si="39"/>
        <v>0</v>
      </c>
      <c r="DU23" s="191">
        <f t="shared" si="40"/>
        <v>0</v>
      </c>
      <c r="DV23" s="191">
        <f t="shared" si="41"/>
        <v>0</v>
      </c>
      <c r="DW23" s="191">
        <f t="shared" si="42"/>
        <v>0</v>
      </c>
      <c r="DX23" s="191">
        <f t="shared" si="43"/>
        <v>0</v>
      </c>
      <c r="DY23" s="227">
        <f t="shared" si="44"/>
        <v>0</v>
      </c>
      <c r="DZ23" s="191">
        <f t="shared" si="45"/>
        <v>0</v>
      </c>
      <c r="EA23" s="193">
        <f t="shared" si="46"/>
        <v>0</v>
      </c>
    </row>
    <row r="24" spans="1:131">
      <c r="A24" s="200" t="str">
        <f t="shared" si="24"/>
        <v/>
      </c>
      <c r="B24" s="191" t="str">
        <f>IF(工资性费用预算!A26="","",工资性费用预算!B26)</f>
        <v/>
      </c>
      <c r="C24" s="195" t="str">
        <f>IF(B24="","",VLOOKUP(B24,工资性费用预算!$B$7:$C$206,2,0))</f>
        <v/>
      </c>
      <c r="D24" s="276" t="str">
        <f>IF(工资性费用预算!BH26&gt;0,IF(工资性费用预算!BE26&gt;0,工资性费用预算!$BE$6,IF(工资性费用预算!BF26&gt;0,工资性费用预算!$BF$6,工资性费用预算!$BG$6)),"")</f>
        <v/>
      </c>
      <c r="E24" s="194" t="str">
        <f>IF($B24="","",VLOOKUP($B24,工资性费用预算!$B$7:$AC$206,27,0))</f>
        <v/>
      </c>
      <c r="F24" s="519">
        <f>IF($B24="",0,VLOOKUP($B24,社保费!$B$5:$Q$15,16,0))</f>
        <v>0</v>
      </c>
      <c r="G24" s="201" t="str">
        <f>IF(OR(工资性费用预算!N26="",工资性费用预算!N26=0),"",ROUND($E24*$F24,2))</f>
        <v/>
      </c>
      <c r="H24" s="201" t="str">
        <f>IF(OR(工资性费用预算!O26="",工资性费用预算!O26=0),"",ROUND($E24*$F24,2))</f>
        <v/>
      </c>
      <c r="I24" s="201" t="str">
        <f>IF(OR(工资性费用预算!P26="",工资性费用预算!P26=0),"",ROUND($E24*$F24,2))</f>
        <v/>
      </c>
      <c r="J24" s="201" t="str">
        <f>IF(OR(工资性费用预算!Q26="",工资性费用预算!Q26=0),"",ROUND($E24*$F24,2))</f>
        <v/>
      </c>
      <c r="K24" s="201" t="str">
        <f>IF(OR(工资性费用预算!R26="",工资性费用预算!R26=0),"",ROUND($E24*$F24,2))</f>
        <v/>
      </c>
      <c r="L24" s="201" t="str">
        <f>IF(OR(工资性费用预算!S26="",工资性费用预算!S26=0),"",ROUND($E24*$F24,2))</f>
        <v/>
      </c>
      <c r="M24" s="201" t="str">
        <f>IF(OR(工资性费用预算!T26="",工资性费用预算!T26=0),"",ROUND($E24*$F24,2))</f>
        <v/>
      </c>
      <c r="N24" s="201" t="str">
        <f>IF(OR(工资性费用预算!U26="",工资性费用预算!U26=0),"",ROUND($E24*$F24,2))</f>
        <v/>
      </c>
      <c r="O24" s="201" t="str">
        <f>IF(OR(工资性费用预算!V26="",工资性费用预算!V26=0),"",ROUND($E24*$F24,2))</f>
        <v/>
      </c>
      <c r="P24" s="201" t="str">
        <f>IF(OR(工资性费用预算!W26="",工资性费用预算!W26=0),"",ROUND($E24*$F24,2))</f>
        <v/>
      </c>
      <c r="Q24" s="201" t="str">
        <f>IF(OR(工资性费用预算!X26="",工资性费用预算!X26=0),"",ROUND($E24*$F24,2))</f>
        <v/>
      </c>
      <c r="R24" s="201" t="str">
        <f>IF(OR(工资性费用预算!Y26="",工资性费用预算!Y26=0),"",ROUND($E24*$F24,2))</f>
        <v/>
      </c>
      <c r="S24" s="193">
        <f t="shared" si="25"/>
        <v>0</v>
      </c>
      <c r="T24" s="199" t="str">
        <f>IF($B24="","",VLOOKUP($B24,工资性费用预算!$B$7:$AF$206,30,0))</f>
        <v/>
      </c>
      <c r="U24" s="197" t="str">
        <f>IF($B24="","",VLOOKUP($B24,工资性费用预算!$B$7:$AF$206,31,0))</f>
        <v/>
      </c>
      <c r="V24" s="191" t="str">
        <f>IF(OR(工资性费用预算!N26="",工资性费用预算!N26=0),"",$T24*$U24)</f>
        <v/>
      </c>
      <c r="W24" s="191" t="str">
        <f>IF(OR(工资性费用预算!O26="",工资性费用预算!O26=0),"",$T24*$U24)</f>
        <v/>
      </c>
      <c r="X24" s="191" t="str">
        <f>IF(OR(工资性费用预算!P26="",工资性费用预算!P26=0),"",$T24*$U24)</f>
        <v/>
      </c>
      <c r="Y24" s="191" t="str">
        <f>IF(OR(工资性费用预算!Q26="",工资性费用预算!Q26=0),"",$T24*$U24)</f>
        <v/>
      </c>
      <c r="Z24" s="191" t="str">
        <f>IF(OR(工资性费用预算!R26="",工资性费用预算!R26=0),"",$T24*$U24)</f>
        <v/>
      </c>
      <c r="AA24" s="191" t="str">
        <f>IF(OR(工资性费用预算!S26="",工资性费用预算!S26=0),"",$T24*$U24)</f>
        <v/>
      </c>
      <c r="AB24" s="191" t="str">
        <f>IF(OR(工资性费用预算!T26="",工资性费用预算!T26=0),"",$T24*$U24)</f>
        <v/>
      </c>
      <c r="AC24" s="191" t="str">
        <f>IF(OR(工资性费用预算!U26="",工资性费用预算!U26=0),"",$T24*$U24)</f>
        <v/>
      </c>
      <c r="AD24" s="191" t="str">
        <f>IF(OR(工资性费用预算!V26="",工资性费用预算!V26=0),"",$T24*$U24)</f>
        <v/>
      </c>
      <c r="AE24" s="191" t="str">
        <f>IF(OR(工资性费用预算!W26="",工资性费用预算!W26=0),"",$T24*$U24)</f>
        <v/>
      </c>
      <c r="AF24" s="191" t="str">
        <f>IF(OR(工资性费用预算!X26="",工资性费用预算!X26=0),"",$T24*$U24)</f>
        <v/>
      </c>
      <c r="AG24" s="191" t="str">
        <f>IF(OR(工资性费用预算!Y26="",工资性费用预算!Y26=0),"",$T24*$U24)</f>
        <v/>
      </c>
      <c r="AH24" s="193">
        <f t="shared" si="26"/>
        <v>0</v>
      </c>
      <c r="AI24" s="217" t="str">
        <f>IF($B24="","",VLOOKUP($B24,工资性费用预算!$B$7:$AJ$206,33,0))</f>
        <v/>
      </c>
      <c r="AJ24" s="218" t="str">
        <f>IF($B24="","",VLOOKUP($B24,工资性费用预算!$B$7:$AJ$206,35,0))</f>
        <v/>
      </c>
      <c r="AK24" s="215" t="str">
        <f>IF($B24="","",VLOOKUP($B24,工资性费用预算!$B$7:$AL$206,37,0))</f>
        <v/>
      </c>
      <c r="AL24" s="270" t="str">
        <f>IF(OR(工资性费用预算!N26="",工资性费用预算!N26=0),"",$AK24)</f>
        <v/>
      </c>
      <c r="AM24" s="201" t="str">
        <f>IF(OR(工资性费用预算!O26="",工资性费用预算!O26=0),"",$AK24)</f>
        <v/>
      </c>
      <c r="AN24" s="201" t="str">
        <f>IF(OR(工资性费用预算!P26="",工资性费用预算!P26=0),"",$AK24)</f>
        <v/>
      </c>
      <c r="AO24" s="201" t="str">
        <f>IF(OR(工资性费用预算!Q26="",工资性费用预算!Q26=0),"",$AK24)</f>
        <v/>
      </c>
      <c r="AP24" s="201" t="str">
        <f>IF(OR(工资性费用预算!R26="",工资性费用预算!R26=0),"",$AK24)</f>
        <v/>
      </c>
      <c r="AQ24" s="201" t="str">
        <f>IF(OR(工资性费用预算!S26="",工资性费用预算!S26=0),"",$AK24)</f>
        <v/>
      </c>
      <c r="AR24" s="201" t="str">
        <f>IF(OR(工资性费用预算!T26="",工资性费用预算!T26=0),"",$AK24)</f>
        <v/>
      </c>
      <c r="AS24" s="201" t="str">
        <f>IF(OR(工资性费用预算!U26="",工资性费用预算!U26=0),"",$AK24)</f>
        <v/>
      </c>
      <c r="AT24" s="201" t="str">
        <f>IF(OR(工资性费用预算!V26="",工资性费用预算!V26=0),"",$AK24)</f>
        <v/>
      </c>
      <c r="AU24" s="201" t="str">
        <f>IF(OR(工资性费用预算!W26="",工资性费用预算!W26=0),"",$AK24)</f>
        <v/>
      </c>
      <c r="AV24" s="201" t="str">
        <f>IF(OR(工资性费用预算!X26="",工资性费用预算!X26=0),"",$AK24)</f>
        <v/>
      </c>
      <c r="AW24" s="201" t="str">
        <f>IF(OR(工资性费用预算!Y26="",工资性费用预算!Y26=0),"",$AK24)</f>
        <v/>
      </c>
      <c r="AX24" s="220">
        <f t="shared" si="27"/>
        <v>0</v>
      </c>
      <c r="AY24" s="215" t="str">
        <f>IF($B24="","",VLOOKUP($B24,工资性费用预算!$B$7:$AN$206,39,0))</f>
        <v/>
      </c>
      <c r="AZ24" s="204"/>
      <c r="BA24" s="204"/>
      <c r="BB24" s="204"/>
      <c r="BC24" s="204"/>
      <c r="BD24" s="201"/>
      <c r="BE24" s="201" t="str">
        <f>IF(OR(工资性费用预算!S26="",工资性费用预算!S26=0),"",$AY24)</f>
        <v/>
      </c>
      <c r="BF24" s="201" t="str">
        <f>IF(OR(工资性费用预算!T26="",工资性费用预算!T26=0),"",$AY24)</f>
        <v/>
      </c>
      <c r="BG24" s="201" t="str">
        <f>IF(OR(工资性费用预算!U26="",工资性费用预算!U26=0),"",$AY24)</f>
        <v/>
      </c>
      <c r="BH24" s="201" t="str">
        <f>IF(OR(工资性费用预算!V26="",工资性费用预算!V26=0),"",$AY24)</f>
        <v/>
      </c>
      <c r="BI24" s="201" t="str">
        <f>IF(OR(工资性费用预算!W26="",工资性费用预算!W26=0),"",$AY24)</f>
        <v/>
      </c>
      <c r="BJ24" s="219"/>
      <c r="BK24" s="219"/>
      <c r="BL24" s="219">
        <f t="shared" si="28"/>
        <v>0</v>
      </c>
      <c r="BM24" s="215" t="str">
        <f>IF($B24="","",VLOOKUP($B24,工资性费用预算!$B$7:$AP$206,41,0))</f>
        <v/>
      </c>
      <c r="BN24" s="201" t="str">
        <f>IF(OR(工资性费用预算!N26="",工资性费用预算!N26=0),"",$BM24)</f>
        <v/>
      </c>
      <c r="BO24" s="201" t="str">
        <f>IF(OR(工资性费用预算!O26="",工资性费用预算!O26=0),"",$BM24)</f>
        <v/>
      </c>
      <c r="BP24" s="201" t="str">
        <f>IF(OR(工资性费用预算!P26="",工资性费用预算!P26=0),"",$BM24)</f>
        <v/>
      </c>
      <c r="BQ24" s="201"/>
      <c r="BR24" s="201" t="str">
        <f>IF(OR(工资性费用预算!Q26="",工资性费用预算!Q26=0),"",$BM24)</f>
        <v/>
      </c>
      <c r="BS24" s="201" t="str">
        <f>IF(OR(工资性费用预算!R26="",工资性费用预算!R26=0),"",$BM24)</f>
        <v/>
      </c>
      <c r="BT24" s="201" t="str">
        <f>IF(OR(工资性费用预算!S26="",工资性费用预算!S26=0),"",$BM24)</f>
        <v/>
      </c>
      <c r="BU24" s="201"/>
      <c r="BV24" s="201" t="str">
        <f>IF(OR(工资性费用预算!T26="",工资性费用预算!T26=0),"",$BM24)</f>
        <v/>
      </c>
      <c r="BW24" s="201" t="str">
        <f>IF(OR(工资性费用预算!U26="",工资性费用预算!U26=0),"",$BM24)</f>
        <v/>
      </c>
      <c r="BX24" s="201" t="str">
        <f>IF(OR(工资性费用预算!V26="",工资性费用预算!V26=0),"",$BM24)</f>
        <v/>
      </c>
      <c r="BY24" s="201"/>
      <c r="BZ24" s="201" t="str">
        <f>IF(OR(工资性费用预算!W26="",工资性费用预算!W26=0),"",$BM24)</f>
        <v/>
      </c>
      <c r="CA24" s="201" t="str">
        <f>IF(OR(工资性费用预算!X26="",工资性费用预算!X26=0),"",$BM24)</f>
        <v/>
      </c>
      <c r="CB24" s="201" t="str">
        <f>IF(OR(工资性费用预算!Y26="",工资性费用预算!Y26=0),"",$BM24)</f>
        <v/>
      </c>
      <c r="CC24" s="193">
        <f t="shared" si="29"/>
        <v>0</v>
      </c>
      <c r="CD24" s="215" t="str">
        <f>IF($B24="","",VLOOKUP($B24,工资性费用预算!$B$7:$AT$206,45,0))</f>
        <v/>
      </c>
      <c r="CE24" s="201" t="str">
        <f>IF(OR(工资性费用预算!N26="",工资性费用预算!N26=0),"",$CD24)</f>
        <v/>
      </c>
      <c r="CF24" s="201" t="str">
        <f>IF(OR(工资性费用预算!O26="",工资性费用预算!O26=0),"",$CD24)</f>
        <v/>
      </c>
      <c r="CG24" s="201" t="str">
        <f>IF(OR(工资性费用预算!P26="",工资性费用预算!P26=0),"",$CD24)</f>
        <v/>
      </c>
      <c r="CH24" s="201" t="str">
        <f>IF(OR(工资性费用预算!Q26="",工资性费用预算!Q26=0),"",$CD24)</f>
        <v/>
      </c>
      <c r="CI24" s="201" t="str">
        <f>IF(OR(工资性费用预算!R26="",工资性费用预算!R26=0),"",$CD24)</f>
        <v/>
      </c>
      <c r="CJ24" s="201" t="str">
        <f>IF(OR(工资性费用预算!S26="",工资性费用预算!S26=0),"",$CD24)</f>
        <v/>
      </c>
      <c r="CK24" s="201" t="str">
        <f>IF(OR(工资性费用预算!T26="",工资性费用预算!T26=0),"",$CD24)</f>
        <v/>
      </c>
      <c r="CL24" s="201" t="str">
        <f>IF(OR(工资性费用预算!U26="",工资性费用预算!U26=0),"",$CD24)</f>
        <v/>
      </c>
      <c r="CM24" s="201" t="str">
        <f>IF(OR(工资性费用预算!V26="",工资性费用预算!V26=0),"",$CD24)</f>
        <v/>
      </c>
      <c r="CN24" s="201" t="str">
        <f>IF(OR(工资性费用预算!W26="",工资性费用预算!W26=0),"",$CD24)</f>
        <v/>
      </c>
      <c r="CO24" s="201" t="str">
        <f>IF(OR(工资性费用预算!X26="",工资性费用预算!X26=0),"",$CD24)</f>
        <v/>
      </c>
      <c r="CP24" s="201" t="str">
        <f>IF(OR(工资性费用预算!Y26="",工资性费用预算!Y26=0),"",$CD24)</f>
        <v/>
      </c>
      <c r="CQ24" s="193">
        <f t="shared" si="30"/>
        <v>0</v>
      </c>
      <c r="CR24" s="215" t="str">
        <f>IF($B24="","",VLOOKUP($B24,工资性费用预算!$B$7:$AV$206,47,0))</f>
        <v/>
      </c>
      <c r="CS24" s="201" t="str">
        <f>IF(OR(工资性费用预算!N26="",工资性费用预算!N26=0),"",$CR24)</f>
        <v/>
      </c>
      <c r="CT24" s="201" t="str">
        <f>IF(OR(工资性费用预算!O26="",工资性费用预算!O26=0),"",$CR24)</f>
        <v/>
      </c>
      <c r="CU24" s="201" t="str">
        <f>IF(OR(工资性费用预算!P26="",工资性费用预算!P26=0),"",$CR24)</f>
        <v/>
      </c>
      <c r="CV24" s="201" t="str">
        <f>IF(OR(工资性费用预算!Q26="",工资性费用预算!Q26=0),"",$CR24)</f>
        <v/>
      </c>
      <c r="CW24" s="201" t="str">
        <f>IF(OR(工资性费用预算!R26="",工资性费用预算!R26=0),"",$CR24)</f>
        <v/>
      </c>
      <c r="CX24" s="201" t="str">
        <f>IF(OR(工资性费用预算!S26="",工资性费用预算!S26=0),"",$CR24)</f>
        <v/>
      </c>
      <c r="CY24" s="201" t="str">
        <f>IF(OR(工资性费用预算!T26="",工资性费用预算!T26=0),"",$CR24)</f>
        <v/>
      </c>
      <c r="CZ24" s="201" t="str">
        <f>IF(OR(工资性费用预算!U26="",工资性费用预算!U26=0),"",$CR24)</f>
        <v/>
      </c>
      <c r="DA24" s="201" t="str">
        <f>IF(OR(工资性费用预算!V26="",工资性费用预算!V26=0),"",$CR24)</f>
        <v/>
      </c>
      <c r="DB24" s="201" t="str">
        <f>IF(OR(工资性费用预算!W26="",工资性费用预算!W26=0),"",$CR24)</f>
        <v/>
      </c>
      <c r="DC24" s="201" t="str">
        <f>IF(OR(工资性费用预算!X26="",工资性费用预算!X26=0),"",$CR24)</f>
        <v/>
      </c>
      <c r="DD24" s="201" t="str">
        <f>IF(OR(工资性费用预算!Y26="",工资性费用预算!Y26=0),"",$CR24)</f>
        <v/>
      </c>
      <c r="DE24" s="193">
        <f t="shared" si="31"/>
        <v>0</v>
      </c>
      <c r="DF24" s="215" t="str">
        <f>IF($B24="","",VLOOKUP($B24,工资性费用预算!$B$7:$AR$206,43,0))</f>
        <v/>
      </c>
      <c r="DG24" s="215" t="str">
        <f>IF($B24="","",VLOOKUP($B24,工资性费用预算!$B$7:$AS$206,44,0))</f>
        <v/>
      </c>
      <c r="DH24" s="215" t="str">
        <f>IF($B24="","",VLOOKUP($B24,工资性费用预算!$B$7:$AX$206,49,0))</f>
        <v/>
      </c>
      <c r="DI24" s="215" t="str">
        <f>IF($B24="","",VLOOKUP($B24,工资性费用预算!$B$7:$AY$206,50,0))</f>
        <v/>
      </c>
      <c r="DJ24" s="215" t="str">
        <f>IF($B24="","",VLOOKUP($B24,工资性费用预算!$B$7:$BB$206,51,0))</f>
        <v/>
      </c>
      <c r="DK24" s="215" t="str">
        <f>IF($B24="","",VLOOKUP($B24,工资性费用预算!$B$7:$BB$206,52,0))</f>
        <v/>
      </c>
      <c r="DL24" s="225" t="str">
        <f>IF($B24="","",VLOOKUP($B24,工资性费用预算!$B$7:$BB$206,53,0))</f>
        <v/>
      </c>
      <c r="DM24" s="222">
        <f t="shared" si="32"/>
        <v>0</v>
      </c>
      <c r="DN24" s="191">
        <f t="shared" si="33"/>
        <v>0</v>
      </c>
      <c r="DO24" s="191">
        <f t="shared" si="34"/>
        <v>0</v>
      </c>
      <c r="DP24" s="191">
        <f t="shared" si="35"/>
        <v>0</v>
      </c>
      <c r="DQ24" s="191">
        <f t="shared" si="36"/>
        <v>0</v>
      </c>
      <c r="DR24" s="191">
        <f t="shared" si="37"/>
        <v>0</v>
      </c>
      <c r="DS24" s="191">
        <f t="shared" si="38"/>
        <v>0</v>
      </c>
      <c r="DT24" s="191">
        <f t="shared" si="39"/>
        <v>0</v>
      </c>
      <c r="DU24" s="191">
        <f t="shared" si="40"/>
        <v>0</v>
      </c>
      <c r="DV24" s="191">
        <f t="shared" si="41"/>
        <v>0</v>
      </c>
      <c r="DW24" s="191">
        <f t="shared" si="42"/>
        <v>0</v>
      </c>
      <c r="DX24" s="191">
        <f t="shared" si="43"/>
        <v>0</v>
      </c>
      <c r="DY24" s="227">
        <f t="shared" si="44"/>
        <v>0</v>
      </c>
      <c r="DZ24" s="191">
        <f t="shared" si="45"/>
        <v>0</v>
      </c>
      <c r="EA24" s="193">
        <f t="shared" si="46"/>
        <v>0</v>
      </c>
    </row>
    <row r="25" spans="1:131">
      <c r="A25" s="200" t="str">
        <f t="shared" si="24"/>
        <v/>
      </c>
      <c r="B25" s="191" t="str">
        <f>IF(工资性费用预算!A27="","",工资性费用预算!B27)</f>
        <v/>
      </c>
      <c r="C25" s="195" t="str">
        <f>IF(B25="","",VLOOKUP(B25,工资性费用预算!$B$7:$C$206,2,0))</f>
        <v/>
      </c>
      <c r="D25" s="276" t="str">
        <f>IF(工资性费用预算!BH27&gt;0,IF(工资性费用预算!BE27&gt;0,工资性费用预算!$BE$6,IF(工资性费用预算!BF27&gt;0,工资性费用预算!$BF$6,工资性费用预算!$BG$6)),"")</f>
        <v/>
      </c>
      <c r="E25" s="194" t="str">
        <f>IF($B25="","",VLOOKUP($B25,工资性费用预算!$B$7:$AC$206,27,0))</f>
        <v/>
      </c>
      <c r="F25" s="519">
        <f>IF($B25="",0,VLOOKUP($B25,社保费!$B$5:$Q$15,16,0))</f>
        <v>0</v>
      </c>
      <c r="G25" s="201" t="str">
        <f>IF(OR(工资性费用预算!N27="",工资性费用预算!N27=0),"",ROUND($E25*$F25,2))</f>
        <v/>
      </c>
      <c r="H25" s="201" t="str">
        <f>IF(OR(工资性费用预算!O27="",工资性费用预算!O27=0),"",ROUND($E25*$F25,2))</f>
        <v/>
      </c>
      <c r="I25" s="201" t="str">
        <f>IF(OR(工资性费用预算!P27="",工资性费用预算!P27=0),"",ROUND($E25*$F25,2))</f>
        <v/>
      </c>
      <c r="J25" s="201" t="str">
        <f>IF(OR(工资性费用预算!Q27="",工资性费用预算!Q27=0),"",ROUND($E25*$F25,2))</f>
        <v/>
      </c>
      <c r="K25" s="201" t="str">
        <f>IF(OR(工资性费用预算!R27="",工资性费用预算!R27=0),"",ROUND($E25*$F25,2))</f>
        <v/>
      </c>
      <c r="L25" s="201" t="str">
        <f>IF(OR(工资性费用预算!S27="",工资性费用预算!S27=0),"",ROUND($E25*$F25,2))</f>
        <v/>
      </c>
      <c r="M25" s="201" t="str">
        <f>IF(OR(工资性费用预算!T27="",工资性费用预算!T27=0),"",ROUND($E25*$F25,2))</f>
        <v/>
      </c>
      <c r="N25" s="201" t="str">
        <f>IF(OR(工资性费用预算!U27="",工资性费用预算!U27=0),"",ROUND($E25*$F25,2))</f>
        <v/>
      </c>
      <c r="O25" s="201" t="str">
        <f>IF(OR(工资性费用预算!V27="",工资性费用预算!V27=0),"",ROUND($E25*$F25,2))</f>
        <v/>
      </c>
      <c r="P25" s="201" t="str">
        <f>IF(OR(工资性费用预算!W27="",工资性费用预算!W27=0),"",ROUND($E25*$F25,2))</f>
        <v/>
      </c>
      <c r="Q25" s="201" t="str">
        <f>IF(OR(工资性费用预算!X27="",工资性费用预算!X27=0),"",ROUND($E25*$F25,2))</f>
        <v/>
      </c>
      <c r="R25" s="201" t="str">
        <f>IF(OR(工资性费用预算!Y27="",工资性费用预算!Y27=0),"",ROUND($E25*$F25,2))</f>
        <v/>
      </c>
      <c r="S25" s="193">
        <f t="shared" si="25"/>
        <v>0</v>
      </c>
      <c r="T25" s="199" t="str">
        <f>IF($B25="","",VLOOKUP($B25,工资性费用预算!$B$7:$AF$206,30,0))</f>
        <v/>
      </c>
      <c r="U25" s="197" t="str">
        <f>IF($B25="","",VLOOKUP($B25,工资性费用预算!$B$7:$AF$206,31,0))</f>
        <v/>
      </c>
      <c r="V25" s="191" t="str">
        <f>IF(OR(工资性费用预算!N27="",工资性费用预算!N27=0),"",$T25*$U25)</f>
        <v/>
      </c>
      <c r="W25" s="191" t="str">
        <f>IF(OR(工资性费用预算!O27="",工资性费用预算!O27=0),"",$T25*$U25)</f>
        <v/>
      </c>
      <c r="X25" s="191" t="str">
        <f>IF(OR(工资性费用预算!P27="",工资性费用预算!P27=0),"",$T25*$U25)</f>
        <v/>
      </c>
      <c r="Y25" s="191" t="str">
        <f>IF(OR(工资性费用预算!Q27="",工资性费用预算!Q27=0),"",$T25*$U25)</f>
        <v/>
      </c>
      <c r="Z25" s="191" t="str">
        <f>IF(OR(工资性费用预算!R27="",工资性费用预算!R27=0),"",$T25*$U25)</f>
        <v/>
      </c>
      <c r="AA25" s="191" t="str">
        <f>IF(OR(工资性费用预算!S27="",工资性费用预算!S27=0),"",$T25*$U25)</f>
        <v/>
      </c>
      <c r="AB25" s="191" t="str">
        <f>IF(OR(工资性费用预算!T27="",工资性费用预算!T27=0),"",$T25*$U25)</f>
        <v/>
      </c>
      <c r="AC25" s="191" t="str">
        <f>IF(OR(工资性费用预算!U27="",工资性费用预算!U27=0),"",$T25*$U25)</f>
        <v/>
      </c>
      <c r="AD25" s="191" t="str">
        <f>IF(OR(工资性费用预算!V27="",工资性费用预算!V27=0),"",$T25*$U25)</f>
        <v/>
      </c>
      <c r="AE25" s="191" t="str">
        <f>IF(OR(工资性费用预算!W27="",工资性费用预算!W27=0),"",$T25*$U25)</f>
        <v/>
      </c>
      <c r="AF25" s="191" t="str">
        <f>IF(OR(工资性费用预算!X27="",工资性费用预算!X27=0),"",$T25*$U25)</f>
        <v/>
      </c>
      <c r="AG25" s="191" t="str">
        <f>IF(OR(工资性费用预算!Y27="",工资性费用预算!Y27=0),"",$T25*$U25)</f>
        <v/>
      </c>
      <c r="AH25" s="193">
        <f t="shared" si="26"/>
        <v>0</v>
      </c>
      <c r="AI25" s="217" t="str">
        <f>IF($B25="","",VLOOKUP($B25,工资性费用预算!$B$7:$AJ$206,33,0))</f>
        <v/>
      </c>
      <c r="AJ25" s="218" t="str">
        <f>IF($B25="","",VLOOKUP($B25,工资性费用预算!$B$7:$AJ$206,35,0))</f>
        <v/>
      </c>
      <c r="AK25" s="215" t="str">
        <f>IF($B25="","",VLOOKUP($B25,工资性费用预算!$B$7:$AL$206,37,0))</f>
        <v/>
      </c>
      <c r="AL25" s="270" t="str">
        <f>IF(OR(工资性费用预算!N27="",工资性费用预算!N27=0),"",$AK25)</f>
        <v/>
      </c>
      <c r="AM25" s="201" t="str">
        <f>IF(OR(工资性费用预算!O27="",工资性费用预算!O27=0),"",$AK25)</f>
        <v/>
      </c>
      <c r="AN25" s="201" t="str">
        <f>IF(OR(工资性费用预算!P27="",工资性费用预算!P27=0),"",$AK25)</f>
        <v/>
      </c>
      <c r="AO25" s="201" t="str">
        <f>IF(OR(工资性费用预算!Q27="",工资性费用预算!Q27=0),"",$AK25)</f>
        <v/>
      </c>
      <c r="AP25" s="201" t="str">
        <f>IF(OR(工资性费用预算!R27="",工资性费用预算!R27=0),"",$AK25)</f>
        <v/>
      </c>
      <c r="AQ25" s="201" t="str">
        <f>IF(OR(工资性费用预算!S27="",工资性费用预算!S27=0),"",$AK25)</f>
        <v/>
      </c>
      <c r="AR25" s="201" t="str">
        <f>IF(OR(工资性费用预算!T27="",工资性费用预算!T27=0),"",$AK25)</f>
        <v/>
      </c>
      <c r="AS25" s="201" t="str">
        <f>IF(OR(工资性费用预算!U27="",工资性费用预算!U27=0),"",$AK25)</f>
        <v/>
      </c>
      <c r="AT25" s="201" t="str">
        <f>IF(OR(工资性费用预算!V27="",工资性费用预算!V27=0),"",$AK25)</f>
        <v/>
      </c>
      <c r="AU25" s="201" t="str">
        <f>IF(OR(工资性费用预算!W27="",工资性费用预算!W27=0),"",$AK25)</f>
        <v/>
      </c>
      <c r="AV25" s="201" t="str">
        <f>IF(OR(工资性费用预算!X27="",工资性费用预算!X27=0),"",$AK25)</f>
        <v/>
      </c>
      <c r="AW25" s="201" t="str">
        <f>IF(OR(工资性费用预算!Y27="",工资性费用预算!Y27=0),"",$AK25)</f>
        <v/>
      </c>
      <c r="AX25" s="220">
        <f t="shared" si="27"/>
        <v>0</v>
      </c>
      <c r="AY25" s="215" t="str">
        <f>IF($B25="","",VLOOKUP($B25,工资性费用预算!$B$7:$AN$206,39,0))</f>
        <v/>
      </c>
      <c r="AZ25" s="204"/>
      <c r="BA25" s="204"/>
      <c r="BB25" s="204"/>
      <c r="BC25" s="204"/>
      <c r="BD25" s="201"/>
      <c r="BE25" s="201" t="str">
        <f>IF(OR(工资性费用预算!S27="",工资性费用预算!S27=0),"",$AY25)</f>
        <v/>
      </c>
      <c r="BF25" s="201" t="str">
        <f>IF(OR(工资性费用预算!T27="",工资性费用预算!T27=0),"",$AY25)</f>
        <v/>
      </c>
      <c r="BG25" s="201" t="str">
        <f>IF(OR(工资性费用预算!U27="",工资性费用预算!U27=0),"",$AY25)</f>
        <v/>
      </c>
      <c r="BH25" s="201" t="str">
        <f>IF(OR(工资性费用预算!V27="",工资性费用预算!V27=0),"",$AY25)</f>
        <v/>
      </c>
      <c r="BI25" s="201" t="str">
        <f>IF(OR(工资性费用预算!W27="",工资性费用预算!W27=0),"",$AY25)</f>
        <v/>
      </c>
      <c r="BJ25" s="219"/>
      <c r="BK25" s="219"/>
      <c r="BL25" s="219">
        <f t="shared" si="28"/>
        <v>0</v>
      </c>
      <c r="BM25" s="215" t="str">
        <f>IF($B25="","",VLOOKUP($B25,工资性费用预算!$B$7:$AP$206,41,0))</f>
        <v/>
      </c>
      <c r="BN25" s="201" t="str">
        <f>IF(OR(工资性费用预算!N27="",工资性费用预算!N27=0),"",$BM25)</f>
        <v/>
      </c>
      <c r="BO25" s="201" t="str">
        <f>IF(OR(工资性费用预算!O27="",工资性费用预算!O27=0),"",$BM25)</f>
        <v/>
      </c>
      <c r="BP25" s="201" t="str">
        <f>IF(OR(工资性费用预算!P27="",工资性费用预算!P27=0),"",$BM25)</f>
        <v/>
      </c>
      <c r="BQ25" s="201"/>
      <c r="BR25" s="201" t="str">
        <f>IF(OR(工资性费用预算!Q27="",工资性费用预算!Q27=0),"",$BM25)</f>
        <v/>
      </c>
      <c r="BS25" s="201" t="str">
        <f>IF(OR(工资性费用预算!R27="",工资性费用预算!R27=0),"",$BM25)</f>
        <v/>
      </c>
      <c r="BT25" s="201" t="str">
        <f>IF(OR(工资性费用预算!S27="",工资性费用预算!S27=0),"",$BM25)</f>
        <v/>
      </c>
      <c r="BU25" s="201"/>
      <c r="BV25" s="201" t="str">
        <f>IF(OR(工资性费用预算!T27="",工资性费用预算!T27=0),"",$BM25)</f>
        <v/>
      </c>
      <c r="BW25" s="201" t="str">
        <f>IF(OR(工资性费用预算!U27="",工资性费用预算!U27=0),"",$BM25)</f>
        <v/>
      </c>
      <c r="BX25" s="201" t="str">
        <f>IF(OR(工资性费用预算!V27="",工资性费用预算!V27=0),"",$BM25)</f>
        <v/>
      </c>
      <c r="BY25" s="201"/>
      <c r="BZ25" s="201" t="str">
        <f>IF(OR(工资性费用预算!W27="",工资性费用预算!W27=0),"",$BM25)</f>
        <v/>
      </c>
      <c r="CA25" s="201" t="str">
        <f>IF(OR(工资性费用预算!X27="",工资性费用预算!X27=0),"",$BM25)</f>
        <v/>
      </c>
      <c r="CB25" s="201" t="str">
        <f>IF(OR(工资性费用预算!Y27="",工资性费用预算!Y27=0),"",$BM25)</f>
        <v/>
      </c>
      <c r="CC25" s="193">
        <f t="shared" si="29"/>
        <v>0</v>
      </c>
      <c r="CD25" s="215" t="str">
        <f>IF($B25="","",VLOOKUP($B25,工资性费用预算!$B$7:$AT$206,45,0))</f>
        <v/>
      </c>
      <c r="CE25" s="201" t="str">
        <f>IF(OR(工资性费用预算!N27="",工资性费用预算!N27=0),"",$CD25)</f>
        <v/>
      </c>
      <c r="CF25" s="201" t="str">
        <f>IF(OR(工资性费用预算!O27="",工资性费用预算!O27=0),"",$CD25)</f>
        <v/>
      </c>
      <c r="CG25" s="201" t="str">
        <f>IF(OR(工资性费用预算!P27="",工资性费用预算!P27=0),"",$CD25)</f>
        <v/>
      </c>
      <c r="CH25" s="201" t="str">
        <f>IF(OR(工资性费用预算!Q27="",工资性费用预算!Q27=0),"",$CD25)</f>
        <v/>
      </c>
      <c r="CI25" s="201" t="str">
        <f>IF(OR(工资性费用预算!R27="",工资性费用预算!R27=0),"",$CD25)</f>
        <v/>
      </c>
      <c r="CJ25" s="201" t="str">
        <f>IF(OR(工资性费用预算!S27="",工资性费用预算!S27=0),"",$CD25)</f>
        <v/>
      </c>
      <c r="CK25" s="201" t="str">
        <f>IF(OR(工资性费用预算!T27="",工资性费用预算!T27=0),"",$CD25)</f>
        <v/>
      </c>
      <c r="CL25" s="201" t="str">
        <f>IF(OR(工资性费用预算!U27="",工资性费用预算!U27=0),"",$CD25)</f>
        <v/>
      </c>
      <c r="CM25" s="201" t="str">
        <f>IF(OR(工资性费用预算!V27="",工资性费用预算!V27=0),"",$CD25)</f>
        <v/>
      </c>
      <c r="CN25" s="201" t="str">
        <f>IF(OR(工资性费用预算!W27="",工资性费用预算!W27=0),"",$CD25)</f>
        <v/>
      </c>
      <c r="CO25" s="201" t="str">
        <f>IF(OR(工资性费用预算!X27="",工资性费用预算!X27=0),"",$CD25)</f>
        <v/>
      </c>
      <c r="CP25" s="201" t="str">
        <f>IF(OR(工资性费用预算!Y27="",工资性费用预算!Y27=0),"",$CD25)</f>
        <v/>
      </c>
      <c r="CQ25" s="193">
        <f t="shared" si="30"/>
        <v>0</v>
      </c>
      <c r="CR25" s="215" t="str">
        <f>IF($B25="","",VLOOKUP($B25,工资性费用预算!$B$7:$AV$206,47,0))</f>
        <v/>
      </c>
      <c r="CS25" s="201" t="str">
        <f>IF(OR(工资性费用预算!N27="",工资性费用预算!N27=0),"",$CR25)</f>
        <v/>
      </c>
      <c r="CT25" s="201" t="str">
        <f>IF(OR(工资性费用预算!O27="",工资性费用预算!O27=0),"",$CR25)</f>
        <v/>
      </c>
      <c r="CU25" s="201" t="str">
        <f>IF(OR(工资性费用预算!P27="",工资性费用预算!P27=0),"",$CR25)</f>
        <v/>
      </c>
      <c r="CV25" s="201" t="str">
        <f>IF(OR(工资性费用预算!Q27="",工资性费用预算!Q27=0),"",$CR25)</f>
        <v/>
      </c>
      <c r="CW25" s="201" t="str">
        <f>IF(OR(工资性费用预算!R27="",工资性费用预算!R27=0),"",$CR25)</f>
        <v/>
      </c>
      <c r="CX25" s="201" t="str">
        <f>IF(OR(工资性费用预算!S27="",工资性费用预算!S27=0),"",$CR25)</f>
        <v/>
      </c>
      <c r="CY25" s="201" t="str">
        <f>IF(OR(工资性费用预算!T27="",工资性费用预算!T27=0),"",$CR25)</f>
        <v/>
      </c>
      <c r="CZ25" s="201" t="str">
        <f>IF(OR(工资性费用预算!U27="",工资性费用预算!U27=0),"",$CR25)</f>
        <v/>
      </c>
      <c r="DA25" s="201" t="str">
        <f>IF(OR(工资性费用预算!V27="",工资性费用预算!V27=0),"",$CR25)</f>
        <v/>
      </c>
      <c r="DB25" s="201" t="str">
        <f>IF(OR(工资性费用预算!W27="",工资性费用预算!W27=0),"",$CR25)</f>
        <v/>
      </c>
      <c r="DC25" s="201" t="str">
        <f>IF(OR(工资性费用预算!X27="",工资性费用预算!X27=0),"",$CR25)</f>
        <v/>
      </c>
      <c r="DD25" s="201" t="str">
        <f>IF(OR(工资性费用预算!Y27="",工资性费用预算!Y27=0),"",$CR25)</f>
        <v/>
      </c>
      <c r="DE25" s="193">
        <f t="shared" si="31"/>
        <v>0</v>
      </c>
      <c r="DF25" s="215" t="str">
        <f>IF($B25="","",VLOOKUP($B25,工资性费用预算!$B$7:$AR$206,43,0))</f>
        <v/>
      </c>
      <c r="DG25" s="215" t="str">
        <f>IF($B25="","",VLOOKUP($B25,工资性费用预算!$B$7:$AS$206,44,0))</f>
        <v/>
      </c>
      <c r="DH25" s="215" t="str">
        <f>IF($B25="","",VLOOKUP($B25,工资性费用预算!$B$7:$AX$206,49,0))</f>
        <v/>
      </c>
      <c r="DI25" s="215" t="str">
        <f>IF($B25="","",VLOOKUP($B25,工资性费用预算!$B$7:$AY$206,50,0))</f>
        <v/>
      </c>
      <c r="DJ25" s="215" t="str">
        <f>IF($B25="","",VLOOKUP($B25,工资性费用预算!$B$7:$BB$206,51,0))</f>
        <v/>
      </c>
      <c r="DK25" s="215" t="str">
        <f>IF($B25="","",VLOOKUP($B25,工资性费用预算!$B$7:$BB$206,52,0))</f>
        <v/>
      </c>
      <c r="DL25" s="225" t="str">
        <f>IF($B25="","",VLOOKUP($B25,工资性费用预算!$B$7:$BB$206,53,0))</f>
        <v/>
      </c>
      <c r="DM25" s="222">
        <f t="shared" si="32"/>
        <v>0</v>
      </c>
      <c r="DN25" s="191">
        <f t="shared" si="33"/>
        <v>0</v>
      </c>
      <c r="DO25" s="191">
        <f t="shared" si="34"/>
        <v>0</v>
      </c>
      <c r="DP25" s="191">
        <f t="shared" si="35"/>
        <v>0</v>
      </c>
      <c r="DQ25" s="191">
        <f t="shared" si="36"/>
        <v>0</v>
      </c>
      <c r="DR25" s="191">
        <f t="shared" si="37"/>
        <v>0</v>
      </c>
      <c r="DS25" s="191">
        <f t="shared" si="38"/>
        <v>0</v>
      </c>
      <c r="DT25" s="191">
        <f t="shared" si="39"/>
        <v>0</v>
      </c>
      <c r="DU25" s="191">
        <f t="shared" si="40"/>
        <v>0</v>
      </c>
      <c r="DV25" s="191">
        <f t="shared" si="41"/>
        <v>0</v>
      </c>
      <c r="DW25" s="191">
        <f t="shared" si="42"/>
        <v>0</v>
      </c>
      <c r="DX25" s="191">
        <f t="shared" si="43"/>
        <v>0</v>
      </c>
      <c r="DY25" s="227">
        <f t="shared" si="44"/>
        <v>0</v>
      </c>
      <c r="DZ25" s="191">
        <f t="shared" si="45"/>
        <v>0</v>
      </c>
      <c r="EA25" s="193">
        <f t="shared" si="46"/>
        <v>0</v>
      </c>
    </row>
    <row r="26" spans="1:131">
      <c r="A26" s="200" t="str">
        <f t="shared" si="24"/>
        <v/>
      </c>
      <c r="B26" s="191" t="str">
        <f>IF(工资性费用预算!A28="","",工资性费用预算!B28)</f>
        <v/>
      </c>
      <c r="C26" s="195" t="str">
        <f>IF(B26="","",VLOOKUP(B26,工资性费用预算!$B$7:$C$206,2,0))</f>
        <v/>
      </c>
      <c r="D26" s="276" t="str">
        <f>IF(工资性费用预算!BH28&gt;0,IF(工资性费用预算!BE28&gt;0,工资性费用预算!$BE$6,IF(工资性费用预算!BF28&gt;0,工资性费用预算!$BF$6,工资性费用预算!$BG$6)),"")</f>
        <v/>
      </c>
      <c r="E26" s="194" t="str">
        <f>IF($B26="","",VLOOKUP($B26,工资性费用预算!$B$7:$AC$206,27,0))</f>
        <v/>
      </c>
      <c r="F26" s="519">
        <f>IF($B26="",0,VLOOKUP($B26,社保费!$B$5:$Q$15,16,0))</f>
        <v>0</v>
      </c>
      <c r="G26" s="201" t="str">
        <f>IF(OR(工资性费用预算!N28="",工资性费用预算!N28=0),"",ROUND($E26*$F26,2))</f>
        <v/>
      </c>
      <c r="H26" s="201" t="str">
        <f>IF(OR(工资性费用预算!O28="",工资性费用预算!O28=0),"",ROUND($E26*$F26,2))</f>
        <v/>
      </c>
      <c r="I26" s="201" t="str">
        <f>IF(OR(工资性费用预算!P28="",工资性费用预算!P28=0),"",ROUND($E26*$F26,2))</f>
        <v/>
      </c>
      <c r="J26" s="201" t="str">
        <f>IF(OR(工资性费用预算!Q28="",工资性费用预算!Q28=0),"",ROUND($E26*$F26,2))</f>
        <v/>
      </c>
      <c r="K26" s="201" t="str">
        <f>IF(OR(工资性费用预算!R28="",工资性费用预算!R28=0),"",ROUND($E26*$F26,2))</f>
        <v/>
      </c>
      <c r="L26" s="201" t="str">
        <f>IF(OR(工资性费用预算!S28="",工资性费用预算!S28=0),"",ROUND($E26*$F26,2))</f>
        <v/>
      </c>
      <c r="M26" s="201" t="str">
        <f>IF(OR(工资性费用预算!T28="",工资性费用预算!T28=0),"",ROUND($E26*$F26,2))</f>
        <v/>
      </c>
      <c r="N26" s="201" t="str">
        <f>IF(OR(工资性费用预算!U28="",工资性费用预算!U28=0),"",ROUND($E26*$F26,2))</f>
        <v/>
      </c>
      <c r="O26" s="201" t="str">
        <f>IF(OR(工资性费用预算!V28="",工资性费用预算!V28=0),"",ROUND($E26*$F26,2))</f>
        <v/>
      </c>
      <c r="P26" s="201" t="str">
        <f>IF(OR(工资性费用预算!W28="",工资性费用预算!W28=0),"",ROUND($E26*$F26,2))</f>
        <v/>
      </c>
      <c r="Q26" s="201" t="str">
        <f>IF(OR(工资性费用预算!X28="",工资性费用预算!X28=0),"",ROUND($E26*$F26,2))</f>
        <v/>
      </c>
      <c r="R26" s="201" t="str">
        <f>IF(OR(工资性费用预算!Y28="",工资性费用预算!Y28=0),"",ROUND($E26*$F26,2))</f>
        <v/>
      </c>
      <c r="S26" s="193">
        <f t="shared" si="25"/>
        <v>0</v>
      </c>
      <c r="T26" s="199" t="str">
        <f>IF($B26="","",VLOOKUP($B26,工资性费用预算!$B$7:$AF$206,30,0))</f>
        <v/>
      </c>
      <c r="U26" s="197" t="str">
        <f>IF($B26="","",VLOOKUP($B26,工资性费用预算!$B$7:$AF$206,31,0))</f>
        <v/>
      </c>
      <c r="V26" s="191" t="str">
        <f>IF(OR(工资性费用预算!N28="",工资性费用预算!N28=0),"",$T26*$U26)</f>
        <v/>
      </c>
      <c r="W26" s="191" t="str">
        <f>IF(OR(工资性费用预算!O28="",工资性费用预算!O28=0),"",$T26*$U26)</f>
        <v/>
      </c>
      <c r="X26" s="191" t="str">
        <f>IF(OR(工资性费用预算!P28="",工资性费用预算!P28=0),"",$T26*$U26)</f>
        <v/>
      </c>
      <c r="Y26" s="191" t="str">
        <f>IF(OR(工资性费用预算!Q28="",工资性费用预算!Q28=0),"",$T26*$U26)</f>
        <v/>
      </c>
      <c r="Z26" s="191" t="str">
        <f>IF(OR(工资性费用预算!R28="",工资性费用预算!R28=0),"",$T26*$U26)</f>
        <v/>
      </c>
      <c r="AA26" s="191" t="str">
        <f>IF(OR(工资性费用预算!S28="",工资性费用预算!S28=0),"",$T26*$U26)</f>
        <v/>
      </c>
      <c r="AB26" s="191" t="str">
        <f>IF(OR(工资性费用预算!T28="",工资性费用预算!T28=0),"",$T26*$U26)</f>
        <v/>
      </c>
      <c r="AC26" s="191" t="str">
        <f>IF(OR(工资性费用预算!U28="",工资性费用预算!U28=0),"",$T26*$U26)</f>
        <v/>
      </c>
      <c r="AD26" s="191" t="str">
        <f>IF(OR(工资性费用预算!V28="",工资性费用预算!V28=0),"",$T26*$U26)</f>
        <v/>
      </c>
      <c r="AE26" s="191" t="str">
        <f>IF(OR(工资性费用预算!W28="",工资性费用预算!W28=0),"",$T26*$U26)</f>
        <v/>
      </c>
      <c r="AF26" s="191" t="str">
        <f>IF(OR(工资性费用预算!X28="",工资性费用预算!X28=0),"",$T26*$U26)</f>
        <v/>
      </c>
      <c r="AG26" s="191" t="str">
        <f>IF(OR(工资性费用预算!Y28="",工资性费用预算!Y28=0),"",$T26*$U26)</f>
        <v/>
      </c>
      <c r="AH26" s="193">
        <f t="shared" si="26"/>
        <v>0</v>
      </c>
      <c r="AI26" s="217" t="str">
        <f>IF($B26="","",VLOOKUP($B26,工资性费用预算!$B$7:$AJ$206,33,0))</f>
        <v/>
      </c>
      <c r="AJ26" s="218" t="str">
        <f>IF($B26="","",VLOOKUP($B26,工资性费用预算!$B$7:$AJ$206,35,0))</f>
        <v/>
      </c>
      <c r="AK26" s="215" t="str">
        <f>IF($B26="","",VLOOKUP($B26,工资性费用预算!$B$7:$AL$206,37,0))</f>
        <v/>
      </c>
      <c r="AL26" s="270" t="str">
        <f>IF(OR(工资性费用预算!N28="",工资性费用预算!N28=0),"",$AK26)</f>
        <v/>
      </c>
      <c r="AM26" s="201" t="str">
        <f>IF(OR(工资性费用预算!O28="",工资性费用预算!O28=0),"",$AK26)</f>
        <v/>
      </c>
      <c r="AN26" s="201" t="str">
        <f>IF(OR(工资性费用预算!P28="",工资性费用预算!P28=0),"",$AK26)</f>
        <v/>
      </c>
      <c r="AO26" s="201" t="str">
        <f>IF(OR(工资性费用预算!Q28="",工资性费用预算!Q28=0),"",$AK26)</f>
        <v/>
      </c>
      <c r="AP26" s="201" t="str">
        <f>IF(OR(工资性费用预算!R28="",工资性费用预算!R28=0),"",$AK26)</f>
        <v/>
      </c>
      <c r="AQ26" s="201" t="str">
        <f>IF(OR(工资性费用预算!S28="",工资性费用预算!S28=0),"",$AK26)</f>
        <v/>
      </c>
      <c r="AR26" s="201" t="str">
        <f>IF(OR(工资性费用预算!T28="",工资性费用预算!T28=0),"",$AK26)</f>
        <v/>
      </c>
      <c r="AS26" s="201" t="str">
        <f>IF(OR(工资性费用预算!U28="",工资性费用预算!U28=0),"",$AK26)</f>
        <v/>
      </c>
      <c r="AT26" s="201" t="str">
        <f>IF(OR(工资性费用预算!V28="",工资性费用预算!V28=0),"",$AK26)</f>
        <v/>
      </c>
      <c r="AU26" s="201" t="str">
        <f>IF(OR(工资性费用预算!W28="",工资性费用预算!W28=0),"",$AK26)</f>
        <v/>
      </c>
      <c r="AV26" s="201" t="str">
        <f>IF(OR(工资性费用预算!X28="",工资性费用预算!X28=0),"",$AK26)</f>
        <v/>
      </c>
      <c r="AW26" s="201" t="str">
        <f>IF(OR(工资性费用预算!Y28="",工资性费用预算!Y28=0),"",$AK26)</f>
        <v/>
      </c>
      <c r="AX26" s="220">
        <f t="shared" si="27"/>
        <v>0</v>
      </c>
      <c r="AY26" s="215" t="str">
        <f>IF($B26="","",VLOOKUP($B26,工资性费用预算!$B$7:$AN$206,39,0))</f>
        <v/>
      </c>
      <c r="AZ26" s="204"/>
      <c r="BA26" s="204"/>
      <c r="BB26" s="204"/>
      <c r="BC26" s="204"/>
      <c r="BD26" s="201"/>
      <c r="BE26" s="201" t="str">
        <f>IF(OR(工资性费用预算!S28="",工资性费用预算!S28=0),"",$AY26)</f>
        <v/>
      </c>
      <c r="BF26" s="201" t="str">
        <f>IF(OR(工资性费用预算!T28="",工资性费用预算!T28=0),"",$AY26)</f>
        <v/>
      </c>
      <c r="BG26" s="201" t="str">
        <f>IF(OR(工资性费用预算!U28="",工资性费用预算!U28=0),"",$AY26)</f>
        <v/>
      </c>
      <c r="BH26" s="201" t="str">
        <f>IF(OR(工资性费用预算!V28="",工资性费用预算!V28=0),"",$AY26)</f>
        <v/>
      </c>
      <c r="BI26" s="201" t="str">
        <f>IF(OR(工资性费用预算!W28="",工资性费用预算!W28=0),"",$AY26)</f>
        <v/>
      </c>
      <c r="BJ26" s="219"/>
      <c r="BK26" s="219"/>
      <c r="BL26" s="219">
        <f t="shared" si="28"/>
        <v>0</v>
      </c>
      <c r="BM26" s="215" t="str">
        <f>IF($B26="","",VLOOKUP($B26,工资性费用预算!$B$7:$AP$206,41,0))</f>
        <v/>
      </c>
      <c r="BN26" s="201" t="str">
        <f>IF(OR(工资性费用预算!N28="",工资性费用预算!N28=0),"",$BM26)</f>
        <v/>
      </c>
      <c r="BO26" s="201" t="str">
        <f>IF(OR(工资性费用预算!O28="",工资性费用预算!O28=0),"",$BM26)</f>
        <v/>
      </c>
      <c r="BP26" s="201" t="str">
        <f>IF(OR(工资性费用预算!P28="",工资性费用预算!P28=0),"",$BM26)</f>
        <v/>
      </c>
      <c r="BQ26" s="201"/>
      <c r="BR26" s="201" t="str">
        <f>IF(OR(工资性费用预算!Q28="",工资性费用预算!Q28=0),"",$BM26)</f>
        <v/>
      </c>
      <c r="BS26" s="201" t="str">
        <f>IF(OR(工资性费用预算!R28="",工资性费用预算!R28=0),"",$BM26)</f>
        <v/>
      </c>
      <c r="BT26" s="201" t="str">
        <f>IF(OR(工资性费用预算!S28="",工资性费用预算!S28=0),"",$BM26)</f>
        <v/>
      </c>
      <c r="BU26" s="201"/>
      <c r="BV26" s="201" t="str">
        <f>IF(OR(工资性费用预算!T28="",工资性费用预算!T28=0),"",$BM26)</f>
        <v/>
      </c>
      <c r="BW26" s="201" t="str">
        <f>IF(OR(工资性费用预算!U28="",工资性费用预算!U28=0),"",$BM26)</f>
        <v/>
      </c>
      <c r="BX26" s="201" t="str">
        <f>IF(OR(工资性费用预算!V28="",工资性费用预算!V28=0),"",$BM26)</f>
        <v/>
      </c>
      <c r="BY26" s="201"/>
      <c r="BZ26" s="201" t="str">
        <f>IF(OR(工资性费用预算!W28="",工资性费用预算!W28=0),"",$BM26)</f>
        <v/>
      </c>
      <c r="CA26" s="201" t="str">
        <f>IF(OR(工资性费用预算!X28="",工资性费用预算!X28=0),"",$BM26)</f>
        <v/>
      </c>
      <c r="CB26" s="201" t="str">
        <f>IF(OR(工资性费用预算!Y28="",工资性费用预算!Y28=0),"",$BM26)</f>
        <v/>
      </c>
      <c r="CC26" s="193">
        <f t="shared" si="29"/>
        <v>0</v>
      </c>
      <c r="CD26" s="215" t="str">
        <f>IF($B26="","",VLOOKUP($B26,工资性费用预算!$B$7:$AT$206,45,0))</f>
        <v/>
      </c>
      <c r="CE26" s="201" t="str">
        <f>IF(OR(工资性费用预算!N28="",工资性费用预算!N28=0),"",$CD26)</f>
        <v/>
      </c>
      <c r="CF26" s="201" t="str">
        <f>IF(OR(工资性费用预算!O28="",工资性费用预算!O28=0),"",$CD26)</f>
        <v/>
      </c>
      <c r="CG26" s="201" t="str">
        <f>IF(OR(工资性费用预算!P28="",工资性费用预算!P28=0),"",$CD26)</f>
        <v/>
      </c>
      <c r="CH26" s="201" t="str">
        <f>IF(OR(工资性费用预算!Q28="",工资性费用预算!Q28=0),"",$CD26)</f>
        <v/>
      </c>
      <c r="CI26" s="201" t="str">
        <f>IF(OR(工资性费用预算!R28="",工资性费用预算!R28=0),"",$CD26)</f>
        <v/>
      </c>
      <c r="CJ26" s="201" t="str">
        <f>IF(OR(工资性费用预算!S28="",工资性费用预算!S28=0),"",$CD26)</f>
        <v/>
      </c>
      <c r="CK26" s="201" t="str">
        <f>IF(OR(工资性费用预算!T28="",工资性费用预算!T28=0),"",$CD26)</f>
        <v/>
      </c>
      <c r="CL26" s="201" t="str">
        <f>IF(OR(工资性费用预算!U28="",工资性费用预算!U28=0),"",$CD26)</f>
        <v/>
      </c>
      <c r="CM26" s="201" t="str">
        <f>IF(OR(工资性费用预算!V28="",工资性费用预算!V28=0),"",$CD26)</f>
        <v/>
      </c>
      <c r="CN26" s="201" t="str">
        <f>IF(OR(工资性费用预算!W28="",工资性费用预算!W28=0),"",$CD26)</f>
        <v/>
      </c>
      <c r="CO26" s="201" t="str">
        <f>IF(OR(工资性费用预算!X28="",工资性费用预算!X28=0),"",$CD26)</f>
        <v/>
      </c>
      <c r="CP26" s="201" t="str">
        <f>IF(OR(工资性费用预算!Y28="",工资性费用预算!Y28=0),"",$CD26)</f>
        <v/>
      </c>
      <c r="CQ26" s="193">
        <f t="shared" si="30"/>
        <v>0</v>
      </c>
      <c r="CR26" s="215" t="str">
        <f>IF($B26="","",VLOOKUP($B26,工资性费用预算!$B$7:$AV$206,47,0))</f>
        <v/>
      </c>
      <c r="CS26" s="201" t="str">
        <f>IF(OR(工资性费用预算!N28="",工资性费用预算!N28=0),"",$CR26)</f>
        <v/>
      </c>
      <c r="CT26" s="201" t="str">
        <f>IF(OR(工资性费用预算!O28="",工资性费用预算!O28=0),"",$CR26)</f>
        <v/>
      </c>
      <c r="CU26" s="201" t="str">
        <f>IF(OR(工资性费用预算!P28="",工资性费用预算!P28=0),"",$CR26)</f>
        <v/>
      </c>
      <c r="CV26" s="201" t="str">
        <f>IF(OR(工资性费用预算!Q28="",工资性费用预算!Q28=0),"",$CR26)</f>
        <v/>
      </c>
      <c r="CW26" s="201" t="str">
        <f>IF(OR(工资性费用预算!R28="",工资性费用预算!R28=0),"",$CR26)</f>
        <v/>
      </c>
      <c r="CX26" s="201" t="str">
        <f>IF(OR(工资性费用预算!S28="",工资性费用预算!S28=0),"",$CR26)</f>
        <v/>
      </c>
      <c r="CY26" s="201" t="str">
        <f>IF(OR(工资性费用预算!T28="",工资性费用预算!T28=0),"",$CR26)</f>
        <v/>
      </c>
      <c r="CZ26" s="201" t="str">
        <f>IF(OR(工资性费用预算!U28="",工资性费用预算!U28=0),"",$CR26)</f>
        <v/>
      </c>
      <c r="DA26" s="201" t="str">
        <f>IF(OR(工资性费用预算!V28="",工资性费用预算!V28=0),"",$CR26)</f>
        <v/>
      </c>
      <c r="DB26" s="201" t="str">
        <f>IF(OR(工资性费用预算!W28="",工资性费用预算!W28=0),"",$CR26)</f>
        <v/>
      </c>
      <c r="DC26" s="201" t="str">
        <f>IF(OR(工资性费用预算!X28="",工资性费用预算!X28=0),"",$CR26)</f>
        <v/>
      </c>
      <c r="DD26" s="201" t="str">
        <f>IF(OR(工资性费用预算!Y28="",工资性费用预算!Y28=0),"",$CR26)</f>
        <v/>
      </c>
      <c r="DE26" s="193">
        <f t="shared" si="31"/>
        <v>0</v>
      </c>
      <c r="DF26" s="215" t="str">
        <f>IF($B26="","",VLOOKUP($B26,工资性费用预算!$B$7:$AR$206,43,0))</f>
        <v/>
      </c>
      <c r="DG26" s="215" t="str">
        <f>IF($B26="","",VLOOKUP($B26,工资性费用预算!$B$7:$AS$206,44,0))</f>
        <v/>
      </c>
      <c r="DH26" s="215" t="str">
        <f>IF($B26="","",VLOOKUP($B26,工资性费用预算!$B$7:$AX$206,49,0))</f>
        <v/>
      </c>
      <c r="DI26" s="215" t="str">
        <f>IF($B26="","",VLOOKUP($B26,工资性费用预算!$B$7:$AY$206,50,0))</f>
        <v/>
      </c>
      <c r="DJ26" s="215" t="str">
        <f>IF($B26="","",VLOOKUP($B26,工资性费用预算!$B$7:$BB$206,51,0))</f>
        <v/>
      </c>
      <c r="DK26" s="215" t="str">
        <f>IF($B26="","",VLOOKUP($B26,工资性费用预算!$B$7:$BB$206,52,0))</f>
        <v/>
      </c>
      <c r="DL26" s="225" t="str">
        <f>IF($B26="","",VLOOKUP($B26,工资性费用预算!$B$7:$BB$206,53,0))</f>
        <v/>
      </c>
      <c r="DM26" s="222">
        <f t="shared" si="32"/>
        <v>0</v>
      </c>
      <c r="DN26" s="191">
        <f t="shared" si="33"/>
        <v>0</v>
      </c>
      <c r="DO26" s="191">
        <f t="shared" si="34"/>
        <v>0</v>
      </c>
      <c r="DP26" s="191">
        <f t="shared" si="35"/>
        <v>0</v>
      </c>
      <c r="DQ26" s="191">
        <f t="shared" si="36"/>
        <v>0</v>
      </c>
      <c r="DR26" s="191">
        <f t="shared" si="37"/>
        <v>0</v>
      </c>
      <c r="DS26" s="191">
        <f t="shared" si="38"/>
        <v>0</v>
      </c>
      <c r="DT26" s="191">
        <f t="shared" si="39"/>
        <v>0</v>
      </c>
      <c r="DU26" s="191">
        <f t="shared" si="40"/>
        <v>0</v>
      </c>
      <c r="DV26" s="191">
        <f t="shared" si="41"/>
        <v>0</v>
      </c>
      <c r="DW26" s="191">
        <f t="shared" si="42"/>
        <v>0</v>
      </c>
      <c r="DX26" s="191">
        <f t="shared" si="43"/>
        <v>0</v>
      </c>
      <c r="DY26" s="227">
        <f t="shared" si="44"/>
        <v>0</v>
      </c>
      <c r="DZ26" s="191">
        <f t="shared" si="45"/>
        <v>0</v>
      </c>
      <c r="EA26" s="193">
        <f t="shared" si="46"/>
        <v>0</v>
      </c>
    </row>
    <row r="27" spans="1:131">
      <c r="A27" s="200" t="str">
        <f t="shared" si="24"/>
        <v/>
      </c>
      <c r="B27" s="191" t="str">
        <f>IF(工资性费用预算!A29="","",工资性费用预算!B29)</f>
        <v/>
      </c>
      <c r="C27" s="195" t="str">
        <f>IF(B27="","",VLOOKUP(B27,工资性费用预算!$B$7:$C$206,2,0))</f>
        <v/>
      </c>
      <c r="D27" s="276" t="str">
        <f>IF(工资性费用预算!BH29&gt;0,IF(工资性费用预算!BE29&gt;0,工资性费用预算!$BE$6,IF(工资性费用预算!BF29&gt;0,工资性费用预算!$BF$6,工资性费用预算!$BG$6)),"")</f>
        <v/>
      </c>
      <c r="E27" s="194" t="str">
        <f>IF($B27="","",VLOOKUP($B27,工资性费用预算!$B$7:$AC$206,27,0))</f>
        <v/>
      </c>
      <c r="F27" s="519">
        <f>IF($B27="",0,VLOOKUP($B27,社保费!$B$5:$Q$15,16,0))</f>
        <v>0</v>
      </c>
      <c r="G27" s="201" t="str">
        <f>IF(OR(工资性费用预算!N29="",工资性费用预算!N29=0),"",ROUND($E27*$F27,2))</f>
        <v/>
      </c>
      <c r="H27" s="201" t="str">
        <f>IF(OR(工资性费用预算!O29="",工资性费用预算!O29=0),"",ROUND($E27*$F27,2))</f>
        <v/>
      </c>
      <c r="I27" s="201" t="str">
        <f>IF(OR(工资性费用预算!P29="",工资性费用预算!P29=0),"",ROUND($E27*$F27,2))</f>
        <v/>
      </c>
      <c r="J27" s="201" t="str">
        <f>IF(OR(工资性费用预算!Q29="",工资性费用预算!Q29=0),"",ROUND($E27*$F27,2))</f>
        <v/>
      </c>
      <c r="K27" s="201" t="str">
        <f>IF(OR(工资性费用预算!R29="",工资性费用预算!R29=0),"",ROUND($E27*$F27,2))</f>
        <v/>
      </c>
      <c r="L27" s="201" t="str">
        <f>IF(OR(工资性费用预算!S29="",工资性费用预算!S29=0),"",ROUND($E27*$F27,2))</f>
        <v/>
      </c>
      <c r="M27" s="201" t="str">
        <f>IF(OR(工资性费用预算!T29="",工资性费用预算!T29=0),"",ROUND($E27*$F27,2))</f>
        <v/>
      </c>
      <c r="N27" s="201" t="str">
        <f>IF(OR(工资性费用预算!U29="",工资性费用预算!U29=0),"",ROUND($E27*$F27,2))</f>
        <v/>
      </c>
      <c r="O27" s="201" t="str">
        <f>IF(OR(工资性费用预算!V29="",工资性费用预算!V29=0),"",ROUND($E27*$F27,2))</f>
        <v/>
      </c>
      <c r="P27" s="201" t="str">
        <f>IF(OR(工资性费用预算!W29="",工资性费用预算!W29=0),"",ROUND($E27*$F27,2))</f>
        <v/>
      </c>
      <c r="Q27" s="201" t="str">
        <f>IF(OR(工资性费用预算!X29="",工资性费用预算!X29=0),"",ROUND($E27*$F27,2))</f>
        <v/>
      </c>
      <c r="R27" s="201" t="str">
        <f>IF(OR(工资性费用预算!Y29="",工资性费用预算!Y29=0),"",ROUND($E27*$F27,2))</f>
        <v/>
      </c>
      <c r="S27" s="193">
        <f t="shared" si="25"/>
        <v>0</v>
      </c>
      <c r="T27" s="199" t="str">
        <f>IF($B27="","",VLOOKUP($B27,工资性费用预算!$B$7:$AF$206,30,0))</f>
        <v/>
      </c>
      <c r="U27" s="197" t="str">
        <f>IF($B27="","",VLOOKUP($B27,工资性费用预算!$B$7:$AF$206,31,0))</f>
        <v/>
      </c>
      <c r="V27" s="191" t="str">
        <f>IF(OR(工资性费用预算!N29="",工资性费用预算!N29=0),"",$T27*$U27)</f>
        <v/>
      </c>
      <c r="W27" s="191" t="str">
        <f>IF(OR(工资性费用预算!O29="",工资性费用预算!O29=0),"",$T27*$U27)</f>
        <v/>
      </c>
      <c r="X27" s="191" t="str">
        <f>IF(OR(工资性费用预算!P29="",工资性费用预算!P29=0),"",$T27*$U27)</f>
        <v/>
      </c>
      <c r="Y27" s="191" t="str">
        <f>IF(OR(工资性费用预算!Q29="",工资性费用预算!Q29=0),"",$T27*$U27)</f>
        <v/>
      </c>
      <c r="Z27" s="191" t="str">
        <f>IF(OR(工资性费用预算!R29="",工资性费用预算!R29=0),"",$T27*$U27)</f>
        <v/>
      </c>
      <c r="AA27" s="191" t="str">
        <f>IF(OR(工资性费用预算!S29="",工资性费用预算!S29=0),"",$T27*$U27)</f>
        <v/>
      </c>
      <c r="AB27" s="191" t="str">
        <f>IF(OR(工资性费用预算!T29="",工资性费用预算!T29=0),"",$T27*$U27)</f>
        <v/>
      </c>
      <c r="AC27" s="191" t="str">
        <f>IF(OR(工资性费用预算!U29="",工资性费用预算!U29=0),"",$T27*$U27)</f>
        <v/>
      </c>
      <c r="AD27" s="191" t="str">
        <f>IF(OR(工资性费用预算!V29="",工资性费用预算!V29=0),"",$T27*$U27)</f>
        <v/>
      </c>
      <c r="AE27" s="191" t="str">
        <f>IF(OR(工资性费用预算!W29="",工资性费用预算!W29=0),"",$T27*$U27)</f>
        <v/>
      </c>
      <c r="AF27" s="191" t="str">
        <f>IF(OR(工资性费用预算!X29="",工资性费用预算!X29=0),"",$T27*$U27)</f>
        <v/>
      </c>
      <c r="AG27" s="191" t="str">
        <f>IF(OR(工资性费用预算!Y29="",工资性费用预算!Y29=0),"",$T27*$U27)</f>
        <v/>
      </c>
      <c r="AH27" s="193">
        <f t="shared" si="26"/>
        <v>0</v>
      </c>
      <c r="AI27" s="217" t="str">
        <f>IF($B27="","",VLOOKUP($B27,工资性费用预算!$B$7:$AJ$206,33,0))</f>
        <v/>
      </c>
      <c r="AJ27" s="218" t="str">
        <f>IF($B27="","",VLOOKUP($B27,工资性费用预算!$B$7:$AJ$206,35,0))</f>
        <v/>
      </c>
      <c r="AK27" s="215" t="str">
        <f>IF($B27="","",VLOOKUP($B27,工资性费用预算!$B$7:$AL$206,37,0))</f>
        <v/>
      </c>
      <c r="AL27" s="270" t="str">
        <f>IF(OR(工资性费用预算!N29="",工资性费用预算!N29=0),"",$AK27)</f>
        <v/>
      </c>
      <c r="AM27" s="201" t="str">
        <f>IF(OR(工资性费用预算!O29="",工资性费用预算!O29=0),"",$AK27)</f>
        <v/>
      </c>
      <c r="AN27" s="201" t="str">
        <f>IF(OR(工资性费用预算!P29="",工资性费用预算!P29=0),"",$AK27)</f>
        <v/>
      </c>
      <c r="AO27" s="201" t="str">
        <f>IF(OR(工资性费用预算!Q29="",工资性费用预算!Q29=0),"",$AK27)</f>
        <v/>
      </c>
      <c r="AP27" s="201" t="str">
        <f>IF(OR(工资性费用预算!R29="",工资性费用预算!R29=0),"",$AK27)</f>
        <v/>
      </c>
      <c r="AQ27" s="201" t="str">
        <f>IF(OR(工资性费用预算!S29="",工资性费用预算!S29=0),"",$AK27)</f>
        <v/>
      </c>
      <c r="AR27" s="201" t="str">
        <f>IF(OR(工资性费用预算!T29="",工资性费用预算!T29=0),"",$AK27)</f>
        <v/>
      </c>
      <c r="AS27" s="201" t="str">
        <f>IF(OR(工资性费用预算!U29="",工资性费用预算!U29=0),"",$AK27)</f>
        <v/>
      </c>
      <c r="AT27" s="201" t="str">
        <f>IF(OR(工资性费用预算!V29="",工资性费用预算!V29=0),"",$AK27)</f>
        <v/>
      </c>
      <c r="AU27" s="201" t="str">
        <f>IF(OR(工资性费用预算!W29="",工资性费用预算!W29=0),"",$AK27)</f>
        <v/>
      </c>
      <c r="AV27" s="201" t="str">
        <f>IF(OR(工资性费用预算!X29="",工资性费用预算!X29=0),"",$AK27)</f>
        <v/>
      </c>
      <c r="AW27" s="201" t="str">
        <f>IF(OR(工资性费用预算!Y29="",工资性费用预算!Y29=0),"",$AK27)</f>
        <v/>
      </c>
      <c r="AX27" s="220">
        <f t="shared" si="27"/>
        <v>0</v>
      </c>
      <c r="AY27" s="215" t="str">
        <f>IF($B27="","",VLOOKUP($B27,工资性费用预算!$B$7:$AN$206,39,0))</f>
        <v/>
      </c>
      <c r="AZ27" s="204"/>
      <c r="BA27" s="204"/>
      <c r="BB27" s="204"/>
      <c r="BC27" s="204"/>
      <c r="BD27" s="201"/>
      <c r="BE27" s="201" t="str">
        <f>IF(OR(工资性费用预算!S29="",工资性费用预算!S29=0),"",$AY27)</f>
        <v/>
      </c>
      <c r="BF27" s="201" t="str">
        <f>IF(OR(工资性费用预算!T29="",工资性费用预算!T29=0),"",$AY27)</f>
        <v/>
      </c>
      <c r="BG27" s="201" t="str">
        <f>IF(OR(工资性费用预算!U29="",工资性费用预算!U29=0),"",$AY27)</f>
        <v/>
      </c>
      <c r="BH27" s="201" t="str">
        <f>IF(OR(工资性费用预算!V29="",工资性费用预算!V29=0),"",$AY27)</f>
        <v/>
      </c>
      <c r="BI27" s="201" t="str">
        <f>IF(OR(工资性费用预算!W29="",工资性费用预算!W29=0),"",$AY27)</f>
        <v/>
      </c>
      <c r="BJ27" s="219"/>
      <c r="BK27" s="219"/>
      <c r="BL27" s="219">
        <f t="shared" si="28"/>
        <v>0</v>
      </c>
      <c r="BM27" s="215" t="str">
        <f>IF($B27="","",VLOOKUP($B27,工资性费用预算!$B$7:$AP$206,41,0))</f>
        <v/>
      </c>
      <c r="BN27" s="201" t="str">
        <f>IF(OR(工资性费用预算!N29="",工资性费用预算!N29=0),"",$BM27)</f>
        <v/>
      </c>
      <c r="BO27" s="201" t="str">
        <f>IF(OR(工资性费用预算!O29="",工资性费用预算!O29=0),"",$BM27)</f>
        <v/>
      </c>
      <c r="BP27" s="201" t="str">
        <f>IF(OR(工资性费用预算!P29="",工资性费用预算!P29=0),"",$BM27)</f>
        <v/>
      </c>
      <c r="BQ27" s="201"/>
      <c r="BR27" s="201" t="str">
        <f>IF(OR(工资性费用预算!Q29="",工资性费用预算!Q29=0),"",$BM27)</f>
        <v/>
      </c>
      <c r="BS27" s="201" t="str">
        <f>IF(OR(工资性费用预算!R29="",工资性费用预算!R29=0),"",$BM27)</f>
        <v/>
      </c>
      <c r="BT27" s="201" t="str">
        <f>IF(OR(工资性费用预算!S29="",工资性费用预算!S29=0),"",$BM27)</f>
        <v/>
      </c>
      <c r="BU27" s="201"/>
      <c r="BV27" s="201" t="str">
        <f>IF(OR(工资性费用预算!T29="",工资性费用预算!T29=0),"",$BM27)</f>
        <v/>
      </c>
      <c r="BW27" s="201" t="str">
        <f>IF(OR(工资性费用预算!U29="",工资性费用预算!U29=0),"",$BM27)</f>
        <v/>
      </c>
      <c r="BX27" s="201" t="str">
        <f>IF(OR(工资性费用预算!V29="",工资性费用预算!V29=0),"",$BM27)</f>
        <v/>
      </c>
      <c r="BY27" s="201"/>
      <c r="BZ27" s="201" t="str">
        <f>IF(OR(工资性费用预算!W29="",工资性费用预算!W29=0),"",$BM27)</f>
        <v/>
      </c>
      <c r="CA27" s="201" t="str">
        <f>IF(OR(工资性费用预算!X29="",工资性费用预算!X29=0),"",$BM27)</f>
        <v/>
      </c>
      <c r="CB27" s="201" t="str">
        <f>IF(OR(工资性费用预算!Y29="",工资性费用预算!Y29=0),"",$BM27)</f>
        <v/>
      </c>
      <c r="CC27" s="193">
        <f t="shared" si="29"/>
        <v>0</v>
      </c>
      <c r="CD27" s="215" t="str">
        <f>IF($B27="","",VLOOKUP($B27,工资性费用预算!$B$7:$AT$206,45,0))</f>
        <v/>
      </c>
      <c r="CE27" s="201" t="str">
        <f>IF(OR(工资性费用预算!N29="",工资性费用预算!N29=0),"",$CD27)</f>
        <v/>
      </c>
      <c r="CF27" s="201" t="str">
        <f>IF(OR(工资性费用预算!O29="",工资性费用预算!O29=0),"",$CD27)</f>
        <v/>
      </c>
      <c r="CG27" s="201" t="str">
        <f>IF(OR(工资性费用预算!P29="",工资性费用预算!P29=0),"",$CD27)</f>
        <v/>
      </c>
      <c r="CH27" s="201" t="str">
        <f>IF(OR(工资性费用预算!Q29="",工资性费用预算!Q29=0),"",$CD27)</f>
        <v/>
      </c>
      <c r="CI27" s="201" t="str">
        <f>IF(OR(工资性费用预算!R29="",工资性费用预算!R29=0),"",$CD27)</f>
        <v/>
      </c>
      <c r="CJ27" s="201" t="str">
        <f>IF(OR(工资性费用预算!S29="",工资性费用预算!S29=0),"",$CD27)</f>
        <v/>
      </c>
      <c r="CK27" s="201" t="str">
        <f>IF(OR(工资性费用预算!T29="",工资性费用预算!T29=0),"",$CD27)</f>
        <v/>
      </c>
      <c r="CL27" s="201" t="str">
        <f>IF(OR(工资性费用预算!U29="",工资性费用预算!U29=0),"",$CD27)</f>
        <v/>
      </c>
      <c r="CM27" s="201" t="str">
        <f>IF(OR(工资性费用预算!V29="",工资性费用预算!V29=0),"",$CD27)</f>
        <v/>
      </c>
      <c r="CN27" s="201" t="str">
        <f>IF(OR(工资性费用预算!W29="",工资性费用预算!W29=0),"",$CD27)</f>
        <v/>
      </c>
      <c r="CO27" s="201" t="str">
        <f>IF(OR(工资性费用预算!X29="",工资性费用预算!X29=0),"",$CD27)</f>
        <v/>
      </c>
      <c r="CP27" s="201" t="str">
        <f>IF(OR(工资性费用预算!Y29="",工资性费用预算!Y29=0),"",$CD27)</f>
        <v/>
      </c>
      <c r="CQ27" s="193">
        <f t="shared" si="30"/>
        <v>0</v>
      </c>
      <c r="CR27" s="215" t="str">
        <f>IF($B27="","",VLOOKUP($B27,工资性费用预算!$B$7:$AV$206,47,0))</f>
        <v/>
      </c>
      <c r="CS27" s="201" t="str">
        <f>IF(OR(工资性费用预算!N29="",工资性费用预算!N29=0),"",$CR27)</f>
        <v/>
      </c>
      <c r="CT27" s="201" t="str">
        <f>IF(OR(工资性费用预算!O29="",工资性费用预算!O29=0),"",$CR27)</f>
        <v/>
      </c>
      <c r="CU27" s="201" t="str">
        <f>IF(OR(工资性费用预算!P29="",工资性费用预算!P29=0),"",$CR27)</f>
        <v/>
      </c>
      <c r="CV27" s="201" t="str">
        <f>IF(OR(工资性费用预算!Q29="",工资性费用预算!Q29=0),"",$CR27)</f>
        <v/>
      </c>
      <c r="CW27" s="201" t="str">
        <f>IF(OR(工资性费用预算!R29="",工资性费用预算!R29=0),"",$CR27)</f>
        <v/>
      </c>
      <c r="CX27" s="201" t="str">
        <f>IF(OR(工资性费用预算!S29="",工资性费用预算!S29=0),"",$CR27)</f>
        <v/>
      </c>
      <c r="CY27" s="201" t="str">
        <f>IF(OR(工资性费用预算!T29="",工资性费用预算!T29=0),"",$CR27)</f>
        <v/>
      </c>
      <c r="CZ27" s="201" t="str">
        <f>IF(OR(工资性费用预算!U29="",工资性费用预算!U29=0),"",$CR27)</f>
        <v/>
      </c>
      <c r="DA27" s="201" t="str">
        <f>IF(OR(工资性费用预算!V29="",工资性费用预算!V29=0),"",$CR27)</f>
        <v/>
      </c>
      <c r="DB27" s="201" t="str">
        <f>IF(OR(工资性费用预算!W29="",工资性费用预算!W29=0),"",$CR27)</f>
        <v/>
      </c>
      <c r="DC27" s="201" t="str">
        <f>IF(OR(工资性费用预算!X29="",工资性费用预算!X29=0),"",$CR27)</f>
        <v/>
      </c>
      <c r="DD27" s="201" t="str">
        <f>IF(OR(工资性费用预算!Y29="",工资性费用预算!Y29=0),"",$CR27)</f>
        <v/>
      </c>
      <c r="DE27" s="193">
        <f t="shared" si="31"/>
        <v>0</v>
      </c>
      <c r="DF27" s="215" t="str">
        <f>IF($B27="","",VLOOKUP($B27,工资性费用预算!$B$7:$AR$206,43,0))</f>
        <v/>
      </c>
      <c r="DG27" s="215" t="str">
        <f>IF($B27="","",VLOOKUP($B27,工资性费用预算!$B$7:$AS$206,44,0))</f>
        <v/>
      </c>
      <c r="DH27" s="215" t="str">
        <f>IF($B27="","",VLOOKUP($B27,工资性费用预算!$B$7:$AX$206,49,0))</f>
        <v/>
      </c>
      <c r="DI27" s="215" t="str">
        <f>IF($B27="","",VLOOKUP($B27,工资性费用预算!$B$7:$AY$206,50,0))</f>
        <v/>
      </c>
      <c r="DJ27" s="215" t="str">
        <f>IF($B27="","",VLOOKUP($B27,工资性费用预算!$B$7:$BB$206,51,0))</f>
        <v/>
      </c>
      <c r="DK27" s="215" t="str">
        <f>IF($B27="","",VLOOKUP($B27,工资性费用预算!$B$7:$BB$206,52,0))</f>
        <v/>
      </c>
      <c r="DL27" s="225" t="str">
        <f>IF($B27="","",VLOOKUP($B27,工资性费用预算!$B$7:$BB$206,53,0))</f>
        <v/>
      </c>
      <c r="DM27" s="222">
        <f t="shared" si="32"/>
        <v>0</v>
      </c>
      <c r="DN27" s="191">
        <f t="shared" si="33"/>
        <v>0</v>
      </c>
      <c r="DO27" s="191">
        <f t="shared" si="34"/>
        <v>0</v>
      </c>
      <c r="DP27" s="191">
        <f t="shared" si="35"/>
        <v>0</v>
      </c>
      <c r="DQ27" s="191">
        <f t="shared" si="36"/>
        <v>0</v>
      </c>
      <c r="DR27" s="191">
        <f t="shared" si="37"/>
        <v>0</v>
      </c>
      <c r="DS27" s="191">
        <f t="shared" si="38"/>
        <v>0</v>
      </c>
      <c r="DT27" s="191">
        <f t="shared" si="39"/>
        <v>0</v>
      </c>
      <c r="DU27" s="191">
        <f t="shared" si="40"/>
        <v>0</v>
      </c>
      <c r="DV27" s="191">
        <f t="shared" si="41"/>
        <v>0</v>
      </c>
      <c r="DW27" s="191">
        <f t="shared" si="42"/>
        <v>0</v>
      </c>
      <c r="DX27" s="191">
        <f t="shared" si="43"/>
        <v>0</v>
      </c>
      <c r="DY27" s="227">
        <f t="shared" si="44"/>
        <v>0</v>
      </c>
      <c r="DZ27" s="191">
        <f t="shared" si="45"/>
        <v>0</v>
      </c>
      <c r="EA27" s="193">
        <f t="shared" si="46"/>
        <v>0</v>
      </c>
    </row>
    <row r="28" spans="1:131">
      <c r="A28" s="200" t="str">
        <f t="shared" si="24"/>
        <v/>
      </c>
      <c r="B28" s="191" t="str">
        <f>IF(工资性费用预算!A30="","",工资性费用预算!B30)</f>
        <v/>
      </c>
      <c r="C28" s="195" t="str">
        <f>IF(B28="","",VLOOKUP(B28,工资性费用预算!$B$7:$C$206,2,0))</f>
        <v/>
      </c>
      <c r="D28" s="276" t="str">
        <f>IF(工资性费用预算!BH30&gt;0,IF(工资性费用预算!BE30&gt;0,工资性费用预算!$BE$6,IF(工资性费用预算!BF30&gt;0,工资性费用预算!$BF$6,工资性费用预算!$BG$6)),"")</f>
        <v/>
      </c>
      <c r="E28" s="194" t="str">
        <f>IF($B28="","",VLOOKUP($B28,工资性费用预算!$B$7:$AC$206,27,0))</f>
        <v/>
      </c>
      <c r="F28" s="519">
        <f>IF($B28="",0,VLOOKUP($B28,社保费!$B$5:$Q$15,16,0))</f>
        <v>0</v>
      </c>
      <c r="G28" s="201" t="str">
        <f>IF(OR(工资性费用预算!N30="",工资性费用预算!N30=0),"",ROUND($E28*$F28,2))</f>
        <v/>
      </c>
      <c r="H28" s="201" t="str">
        <f>IF(OR(工资性费用预算!O30="",工资性费用预算!O30=0),"",ROUND($E28*$F28,2))</f>
        <v/>
      </c>
      <c r="I28" s="201" t="str">
        <f>IF(OR(工资性费用预算!P30="",工资性费用预算!P30=0),"",ROUND($E28*$F28,2))</f>
        <v/>
      </c>
      <c r="J28" s="201" t="str">
        <f>IF(OR(工资性费用预算!Q30="",工资性费用预算!Q30=0),"",ROUND($E28*$F28,2))</f>
        <v/>
      </c>
      <c r="K28" s="201" t="str">
        <f>IF(OR(工资性费用预算!R30="",工资性费用预算!R30=0),"",ROUND($E28*$F28,2))</f>
        <v/>
      </c>
      <c r="L28" s="201" t="str">
        <f>IF(OR(工资性费用预算!S30="",工资性费用预算!S30=0),"",ROUND($E28*$F28,2))</f>
        <v/>
      </c>
      <c r="M28" s="201" t="str">
        <f>IF(OR(工资性费用预算!T30="",工资性费用预算!T30=0),"",ROUND($E28*$F28,2))</f>
        <v/>
      </c>
      <c r="N28" s="201" t="str">
        <f>IF(OR(工资性费用预算!U30="",工资性费用预算!U30=0),"",ROUND($E28*$F28,2))</f>
        <v/>
      </c>
      <c r="O28" s="201" t="str">
        <f>IF(OR(工资性费用预算!V30="",工资性费用预算!V30=0),"",ROUND($E28*$F28,2))</f>
        <v/>
      </c>
      <c r="P28" s="201" t="str">
        <f>IF(OR(工资性费用预算!W30="",工资性费用预算!W30=0),"",ROUND($E28*$F28,2))</f>
        <v/>
      </c>
      <c r="Q28" s="201" t="str">
        <f>IF(OR(工资性费用预算!X30="",工资性费用预算!X30=0),"",ROUND($E28*$F28,2))</f>
        <v/>
      </c>
      <c r="R28" s="201" t="str">
        <f>IF(OR(工资性费用预算!Y30="",工资性费用预算!Y30=0),"",ROUND($E28*$F28,2))</f>
        <v/>
      </c>
      <c r="S28" s="193">
        <f t="shared" si="25"/>
        <v>0</v>
      </c>
      <c r="T28" s="199" t="str">
        <f>IF($B28="","",VLOOKUP($B28,工资性费用预算!$B$7:$AF$206,30,0))</f>
        <v/>
      </c>
      <c r="U28" s="197" t="str">
        <f>IF($B28="","",VLOOKUP($B28,工资性费用预算!$B$7:$AF$206,31,0))</f>
        <v/>
      </c>
      <c r="V28" s="191" t="str">
        <f>IF(OR(工资性费用预算!N30="",工资性费用预算!N30=0),"",$T28*$U28)</f>
        <v/>
      </c>
      <c r="W28" s="191" t="str">
        <f>IF(OR(工资性费用预算!O30="",工资性费用预算!O30=0),"",$T28*$U28)</f>
        <v/>
      </c>
      <c r="X28" s="191" t="str">
        <f>IF(OR(工资性费用预算!P30="",工资性费用预算!P30=0),"",$T28*$U28)</f>
        <v/>
      </c>
      <c r="Y28" s="191" t="str">
        <f>IF(OR(工资性费用预算!Q30="",工资性费用预算!Q30=0),"",$T28*$U28)</f>
        <v/>
      </c>
      <c r="Z28" s="191" t="str">
        <f>IF(OR(工资性费用预算!R30="",工资性费用预算!R30=0),"",$T28*$U28)</f>
        <v/>
      </c>
      <c r="AA28" s="191" t="str">
        <f>IF(OR(工资性费用预算!S30="",工资性费用预算!S30=0),"",$T28*$U28)</f>
        <v/>
      </c>
      <c r="AB28" s="191" t="str">
        <f>IF(OR(工资性费用预算!T30="",工资性费用预算!T30=0),"",$T28*$U28)</f>
        <v/>
      </c>
      <c r="AC28" s="191" t="str">
        <f>IF(OR(工资性费用预算!U30="",工资性费用预算!U30=0),"",$T28*$U28)</f>
        <v/>
      </c>
      <c r="AD28" s="191" t="str">
        <f>IF(OR(工资性费用预算!V30="",工资性费用预算!V30=0),"",$T28*$U28)</f>
        <v/>
      </c>
      <c r="AE28" s="191" t="str">
        <f>IF(OR(工资性费用预算!W30="",工资性费用预算!W30=0),"",$T28*$U28)</f>
        <v/>
      </c>
      <c r="AF28" s="191" t="str">
        <f>IF(OR(工资性费用预算!X30="",工资性费用预算!X30=0),"",$T28*$U28)</f>
        <v/>
      </c>
      <c r="AG28" s="191" t="str">
        <f>IF(OR(工资性费用预算!Y30="",工资性费用预算!Y30=0),"",$T28*$U28)</f>
        <v/>
      </c>
      <c r="AH28" s="193">
        <f t="shared" si="26"/>
        <v>0</v>
      </c>
      <c r="AI28" s="217" t="str">
        <f>IF($B28="","",VLOOKUP($B28,工资性费用预算!$B$7:$AJ$206,33,0))</f>
        <v/>
      </c>
      <c r="AJ28" s="218" t="str">
        <f>IF($B28="","",VLOOKUP($B28,工资性费用预算!$B$7:$AJ$206,35,0))</f>
        <v/>
      </c>
      <c r="AK28" s="215" t="str">
        <f>IF($B28="","",VLOOKUP($B28,工资性费用预算!$B$7:$AL$206,37,0))</f>
        <v/>
      </c>
      <c r="AL28" s="270" t="str">
        <f>IF(OR(工资性费用预算!N30="",工资性费用预算!N30=0),"",$AK28)</f>
        <v/>
      </c>
      <c r="AM28" s="201" t="str">
        <f>IF(OR(工资性费用预算!O30="",工资性费用预算!O30=0),"",$AK28)</f>
        <v/>
      </c>
      <c r="AN28" s="201" t="str">
        <f>IF(OR(工资性费用预算!P30="",工资性费用预算!P30=0),"",$AK28)</f>
        <v/>
      </c>
      <c r="AO28" s="201" t="str">
        <f>IF(OR(工资性费用预算!Q30="",工资性费用预算!Q30=0),"",$AK28)</f>
        <v/>
      </c>
      <c r="AP28" s="201" t="str">
        <f>IF(OR(工资性费用预算!R30="",工资性费用预算!R30=0),"",$AK28)</f>
        <v/>
      </c>
      <c r="AQ28" s="201" t="str">
        <f>IF(OR(工资性费用预算!S30="",工资性费用预算!S30=0),"",$AK28)</f>
        <v/>
      </c>
      <c r="AR28" s="201" t="str">
        <f>IF(OR(工资性费用预算!T30="",工资性费用预算!T30=0),"",$AK28)</f>
        <v/>
      </c>
      <c r="AS28" s="201" t="str">
        <f>IF(OR(工资性费用预算!U30="",工资性费用预算!U30=0),"",$AK28)</f>
        <v/>
      </c>
      <c r="AT28" s="201" t="str">
        <f>IF(OR(工资性费用预算!V30="",工资性费用预算!V30=0),"",$AK28)</f>
        <v/>
      </c>
      <c r="AU28" s="201" t="str">
        <f>IF(OR(工资性费用预算!W30="",工资性费用预算!W30=0),"",$AK28)</f>
        <v/>
      </c>
      <c r="AV28" s="201" t="str">
        <f>IF(OR(工资性费用预算!X30="",工资性费用预算!X30=0),"",$AK28)</f>
        <v/>
      </c>
      <c r="AW28" s="201" t="str">
        <f>IF(OR(工资性费用预算!Y30="",工资性费用预算!Y30=0),"",$AK28)</f>
        <v/>
      </c>
      <c r="AX28" s="220">
        <f t="shared" si="27"/>
        <v>0</v>
      </c>
      <c r="AY28" s="215" t="str">
        <f>IF($B28="","",VLOOKUP($B28,工资性费用预算!$B$7:$AN$206,39,0))</f>
        <v/>
      </c>
      <c r="AZ28" s="204"/>
      <c r="BA28" s="204"/>
      <c r="BB28" s="204"/>
      <c r="BC28" s="204"/>
      <c r="BD28" s="201"/>
      <c r="BE28" s="201" t="str">
        <f>IF(OR(工资性费用预算!S30="",工资性费用预算!S30=0),"",$AY28)</f>
        <v/>
      </c>
      <c r="BF28" s="201" t="str">
        <f>IF(OR(工资性费用预算!T30="",工资性费用预算!T30=0),"",$AY28)</f>
        <v/>
      </c>
      <c r="BG28" s="201" t="str">
        <f>IF(OR(工资性费用预算!U30="",工资性费用预算!U30=0),"",$AY28)</f>
        <v/>
      </c>
      <c r="BH28" s="201" t="str">
        <f>IF(OR(工资性费用预算!V30="",工资性费用预算!V30=0),"",$AY28)</f>
        <v/>
      </c>
      <c r="BI28" s="201" t="str">
        <f>IF(OR(工资性费用预算!W30="",工资性费用预算!W30=0),"",$AY28)</f>
        <v/>
      </c>
      <c r="BJ28" s="219"/>
      <c r="BK28" s="219"/>
      <c r="BL28" s="219">
        <f t="shared" si="28"/>
        <v>0</v>
      </c>
      <c r="BM28" s="215" t="str">
        <f>IF($B28="","",VLOOKUP($B28,工资性费用预算!$B$7:$AP$206,41,0))</f>
        <v/>
      </c>
      <c r="BN28" s="201" t="str">
        <f>IF(OR(工资性费用预算!N30="",工资性费用预算!N30=0),"",$BM28)</f>
        <v/>
      </c>
      <c r="BO28" s="201" t="str">
        <f>IF(OR(工资性费用预算!O30="",工资性费用预算!O30=0),"",$BM28)</f>
        <v/>
      </c>
      <c r="BP28" s="201" t="str">
        <f>IF(OR(工资性费用预算!P30="",工资性费用预算!P30=0),"",$BM28)</f>
        <v/>
      </c>
      <c r="BQ28" s="201"/>
      <c r="BR28" s="201" t="str">
        <f>IF(OR(工资性费用预算!Q30="",工资性费用预算!Q30=0),"",$BM28)</f>
        <v/>
      </c>
      <c r="BS28" s="201" t="str">
        <f>IF(OR(工资性费用预算!R30="",工资性费用预算!R30=0),"",$BM28)</f>
        <v/>
      </c>
      <c r="BT28" s="201" t="str">
        <f>IF(OR(工资性费用预算!S30="",工资性费用预算!S30=0),"",$BM28)</f>
        <v/>
      </c>
      <c r="BU28" s="201"/>
      <c r="BV28" s="201" t="str">
        <f>IF(OR(工资性费用预算!T30="",工资性费用预算!T30=0),"",$BM28)</f>
        <v/>
      </c>
      <c r="BW28" s="201" t="str">
        <f>IF(OR(工资性费用预算!U30="",工资性费用预算!U30=0),"",$BM28)</f>
        <v/>
      </c>
      <c r="BX28" s="201" t="str">
        <f>IF(OR(工资性费用预算!V30="",工资性费用预算!V30=0),"",$BM28)</f>
        <v/>
      </c>
      <c r="BY28" s="201"/>
      <c r="BZ28" s="201" t="str">
        <f>IF(OR(工资性费用预算!W30="",工资性费用预算!W30=0),"",$BM28)</f>
        <v/>
      </c>
      <c r="CA28" s="201" t="str">
        <f>IF(OR(工资性费用预算!X30="",工资性费用预算!X30=0),"",$BM28)</f>
        <v/>
      </c>
      <c r="CB28" s="201" t="str">
        <f>IF(OR(工资性费用预算!Y30="",工资性费用预算!Y30=0),"",$BM28)</f>
        <v/>
      </c>
      <c r="CC28" s="193">
        <f t="shared" si="29"/>
        <v>0</v>
      </c>
      <c r="CD28" s="215" t="str">
        <f>IF($B28="","",VLOOKUP($B28,工资性费用预算!$B$7:$AT$206,45,0))</f>
        <v/>
      </c>
      <c r="CE28" s="201" t="str">
        <f>IF(OR(工资性费用预算!N30="",工资性费用预算!N30=0),"",$CD28)</f>
        <v/>
      </c>
      <c r="CF28" s="201" t="str">
        <f>IF(OR(工资性费用预算!O30="",工资性费用预算!O30=0),"",$CD28)</f>
        <v/>
      </c>
      <c r="CG28" s="201" t="str">
        <f>IF(OR(工资性费用预算!P30="",工资性费用预算!P30=0),"",$CD28)</f>
        <v/>
      </c>
      <c r="CH28" s="201" t="str">
        <f>IF(OR(工资性费用预算!Q30="",工资性费用预算!Q30=0),"",$CD28)</f>
        <v/>
      </c>
      <c r="CI28" s="201" t="str">
        <f>IF(OR(工资性费用预算!R30="",工资性费用预算!R30=0),"",$CD28)</f>
        <v/>
      </c>
      <c r="CJ28" s="201" t="str">
        <f>IF(OR(工资性费用预算!S30="",工资性费用预算!S30=0),"",$CD28)</f>
        <v/>
      </c>
      <c r="CK28" s="201" t="str">
        <f>IF(OR(工资性费用预算!T30="",工资性费用预算!T30=0),"",$CD28)</f>
        <v/>
      </c>
      <c r="CL28" s="201" t="str">
        <f>IF(OR(工资性费用预算!U30="",工资性费用预算!U30=0),"",$CD28)</f>
        <v/>
      </c>
      <c r="CM28" s="201" t="str">
        <f>IF(OR(工资性费用预算!V30="",工资性费用预算!V30=0),"",$CD28)</f>
        <v/>
      </c>
      <c r="CN28" s="201" t="str">
        <f>IF(OR(工资性费用预算!W30="",工资性费用预算!W30=0),"",$CD28)</f>
        <v/>
      </c>
      <c r="CO28" s="201" t="str">
        <f>IF(OR(工资性费用预算!X30="",工资性费用预算!X30=0),"",$CD28)</f>
        <v/>
      </c>
      <c r="CP28" s="201" t="str">
        <f>IF(OR(工资性费用预算!Y30="",工资性费用预算!Y30=0),"",$CD28)</f>
        <v/>
      </c>
      <c r="CQ28" s="193">
        <f t="shared" si="30"/>
        <v>0</v>
      </c>
      <c r="CR28" s="215" t="str">
        <f>IF($B28="","",VLOOKUP($B28,工资性费用预算!$B$7:$AV$206,47,0))</f>
        <v/>
      </c>
      <c r="CS28" s="201" t="str">
        <f>IF(OR(工资性费用预算!N30="",工资性费用预算!N30=0),"",$CR28)</f>
        <v/>
      </c>
      <c r="CT28" s="201" t="str">
        <f>IF(OR(工资性费用预算!O30="",工资性费用预算!O30=0),"",$CR28)</f>
        <v/>
      </c>
      <c r="CU28" s="201" t="str">
        <f>IF(OR(工资性费用预算!P30="",工资性费用预算!P30=0),"",$CR28)</f>
        <v/>
      </c>
      <c r="CV28" s="201" t="str">
        <f>IF(OR(工资性费用预算!Q30="",工资性费用预算!Q30=0),"",$CR28)</f>
        <v/>
      </c>
      <c r="CW28" s="201" t="str">
        <f>IF(OR(工资性费用预算!R30="",工资性费用预算!R30=0),"",$CR28)</f>
        <v/>
      </c>
      <c r="CX28" s="201" t="str">
        <f>IF(OR(工资性费用预算!S30="",工资性费用预算!S30=0),"",$CR28)</f>
        <v/>
      </c>
      <c r="CY28" s="201" t="str">
        <f>IF(OR(工资性费用预算!T30="",工资性费用预算!T30=0),"",$CR28)</f>
        <v/>
      </c>
      <c r="CZ28" s="201" t="str">
        <f>IF(OR(工资性费用预算!U30="",工资性费用预算!U30=0),"",$CR28)</f>
        <v/>
      </c>
      <c r="DA28" s="201" t="str">
        <f>IF(OR(工资性费用预算!V30="",工资性费用预算!V30=0),"",$CR28)</f>
        <v/>
      </c>
      <c r="DB28" s="201" t="str">
        <f>IF(OR(工资性费用预算!W30="",工资性费用预算!W30=0),"",$CR28)</f>
        <v/>
      </c>
      <c r="DC28" s="201" t="str">
        <f>IF(OR(工资性费用预算!X30="",工资性费用预算!X30=0),"",$CR28)</f>
        <v/>
      </c>
      <c r="DD28" s="201" t="str">
        <f>IF(OR(工资性费用预算!Y30="",工资性费用预算!Y30=0),"",$CR28)</f>
        <v/>
      </c>
      <c r="DE28" s="193">
        <f t="shared" si="31"/>
        <v>0</v>
      </c>
      <c r="DF28" s="215" t="str">
        <f>IF($B28="","",VLOOKUP($B28,工资性费用预算!$B$7:$AR$206,43,0))</f>
        <v/>
      </c>
      <c r="DG28" s="215" t="str">
        <f>IF($B28="","",VLOOKUP($B28,工资性费用预算!$B$7:$AS$206,44,0))</f>
        <v/>
      </c>
      <c r="DH28" s="215" t="str">
        <f>IF($B28="","",VLOOKUP($B28,工资性费用预算!$B$7:$AX$206,49,0))</f>
        <v/>
      </c>
      <c r="DI28" s="215" t="str">
        <f>IF($B28="","",VLOOKUP($B28,工资性费用预算!$B$7:$AY$206,50,0))</f>
        <v/>
      </c>
      <c r="DJ28" s="215" t="str">
        <f>IF($B28="","",VLOOKUP($B28,工资性费用预算!$B$7:$BB$206,51,0))</f>
        <v/>
      </c>
      <c r="DK28" s="215" t="str">
        <f>IF($B28="","",VLOOKUP($B28,工资性费用预算!$B$7:$BB$206,52,0))</f>
        <v/>
      </c>
      <c r="DL28" s="225" t="str">
        <f>IF($B28="","",VLOOKUP($B28,工资性费用预算!$B$7:$BB$206,53,0))</f>
        <v/>
      </c>
      <c r="DM28" s="222">
        <f t="shared" si="32"/>
        <v>0</v>
      </c>
      <c r="DN28" s="191">
        <f t="shared" si="33"/>
        <v>0</v>
      </c>
      <c r="DO28" s="191">
        <f t="shared" si="34"/>
        <v>0</v>
      </c>
      <c r="DP28" s="191">
        <f t="shared" si="35"/>
        <v>0</v>
      </c>
      <c r="DQ28" s="191">
        <f t="shared" si="36"/>
        <v>0</v>
      </c>
      <c r="DR28" s="191">
        <f t="shared" si="37"/>
        <v>0</v>
      </c>
      <c r="DS28" s="191">
        <f t="shared" si="38"/>
        <v>0</v>
      </c>
      <c r="DT28" s="191">
        <f t="shared" si="39"/>
        <v>0</v>
      </c>
      <c r="DU28" s="191">
        <f t="shared" si="40"/>
        <v>0</v>
      </c>
      <c r="DV28" s="191">
        <f t="shared" si="41"/>
        <v>0</v>
      </c>
      <c r="DW28" s="191">
        <f t="shared" si="42"/>
        <v>0</v>
      </c>
      <c r="DX28" s="191">
        <f t="shared" si="43"/>
        <v>0</v>
      </c>
      <c r="DY28" s="227">
        <f t="shared" si="44"/>
        <v>0</v>
      </c>
      <c r="DZ28" s="191">
        <f t="shared" si="45"/>
        <v>0</v>
      </c>
      <c r="EA28" s="193">
        <f t="shared" si="46"/>
        <v>0</v>
      </c>
    </row>
    <row r="29" spans="1:131">
      <c r="A29" s="200" t="str">
        <f t="shared" si="24"/>
        <v/>
      </c>
      <c r="B29" s="191" t="str">
        <f>IF(工资性费用预算!A31="","",工资性费用预算!B31)</f>
        <v/>
      </c>
      <c r="C29" s="195" t="str">
        <f>IF(B29="","",VLOOKUP(B29,工资性费用预算!$B$7:$C$206,2,0))</f>
        <v/>
      </c>
      <c r="D29" s="276" t="str">
        <f>IF(工资性费用预算!BH31&gt;0,IF(工资性费用预算!BE31&gt;0,工资性费用预算!$BE$6,IF(工资性费用预算!BF31&gt;0,工资性费用预算!$BF$6,工资性费用预算!$BG$6)),"")</f>
        <v/>
      </c>
      <c r="E29" s="194" t="str">
        <f>IF($B29="","",VLOOKUP($B29,工资性费用预算!$B$7:$AC$206,27,0))</f>
        <v/>
      </c>
      <c r="F29" s="519">
        <f>IF($B29="",0,VLOOKUP($B29,社保费!$B$5:$Q$15,16,0))</f>
        <v>0</v>
      </c>
      <c r="G29" s="201" t="str">
        <f>IF(OR(工资性费用预算!N31="",工资性费用预算!N31=0),"",ROUND($E29*$F29,2))</f>
        <v/>
      </c>
      <c r="H29" s="201" t="str">
        <f>IF(OR(工资性费用预算!O31="",工资性费用预算!O31=0),"",ROUND($E29*$F29,2))</f>
        <v/>
      </c>
      <c r="I29" s="201" t="str">
        <f>IF(OR(工资性费用预算!P31="",工资性费用预算!P31=0),"",ROUND($E29*$F29,2))</f>
        <v/>
      </c>
      <c r="J29" s="201" t="str">
        <f>IF(OR(工资性费用预算!Q31="",工资性费用预算!Q31=0),"",ROUND($E29*$F29,2))</f>
        <v/>
      </c>
      <c r="K29" s="201" t="str">
        <f>IF(OR(工资性费用预算!R31="",工资性费用预算!R31=0),"",ROUND($E29*$F29,2))</f>
        <v/>
      </c>
      <c r="L29" s="201" t="str">
        <f>IF(OR(工资性费用预算!S31="",工资性费用预算!S31=0),"",ROUND($E29*$F29,2))</f>
        <v/>
      </c>
      <c r="M29" s="201" t="str">
        <f>IF(OR(工资性费用预算!T31="",工资性费用预算!T31=0),"",ROUND($E29*$F29,2))</f>
        <v/>
      </c>
      <c r="N29" s="201" t="str">
        <f>IF(OR(工资性费用预算!U31="",工资性费用预算!U31=0),"",ROUND($E29*$F29,2))</f>
        <v/>
      </c>
      <c r="O29" s="201" t="str">
        <f>IF(OR(工资性费用预算!V31="",工资性费用预算!V31=0),"",ROUND($E29*$F29,2))</f>
        <v/>
      </c>
      <c r="P29" s="201" t="str">
        <f>IF(OR(工资性费用预算!W31="",工资性费用预算!W31=0),"",ROUND($E29*$F29,2))</f>
        <v/>
      </c>
      <c r="Q29" s="201" t="str">
        <f>IF(OR(工资性费用预算!X31="",工资性费用预算!X31=0),"",ROUND($E29*$F29,2))</f>
        <v/>
      </c>
      <c r="R29" s="201" t="str">
        <f>IF(OR(工资性费用预算!Y31="",工资性费用预算!Y31=0),"",ROUND($E29*$F29,2))</f>
        <v/>
      </c>
      <c r="S29" s="193">
        <f t="shared" si="25"/>
        <v>0</v>
      </c>
      <c r="T29" s="199" t="str">
        <f>IF($B29="","",VLOOKUP($B29,工资性费用预算!$B$7:$AF$206,30,0))</f>
        <v/>
      </c>
      <c r="U29" s="197" t="str">
        <f>IF($B29="","",VLOOKUP($B29,工资性费用预算!$B$7:$AF$206,31,0))</f>
        <v/>
      </c>
      <c r="V29" s="191" t="str">
        <f>IF(OR(工资性费用预算!N31="",工资性费用预算!N31=0),"",$T29*$U29)</f>
        <v/>
      </c>
      <c r="W29" s="191" t="str">
        <f>IF(OR(工资性费用预算!O31="",工资性费用预算!O31=0),"",$T29*$U29)</f>
        <v/>
      </c>
      <c r="X29" s="191" t="str">
        <f>IF(OR(工资性费用预算!P31="",工资性费用预算!P31=0),"",$T29*$U29)</f>
        <v/>
      </c>
      <c r="Y29" s="191" t="str">
        <f>IF(OR(工资性费用预算!Q31="",工资性费用预算!Q31=0),"",$T29*$U29)</f>
        <v/>
      </c>
      <c r="Z29" s="191" t="str">
        <f>IF(OR(工资性费用预算!R31="",工资性费用预算!R31=0),"",$T29*$U29)</f>
        <v/>
      </c>
      <c r="AA29" s="191" t="str">
        <f>IF(OR(工资性费用预算!S31="",工资性费用预算!S31=0),"",$T29*$U29)</f>
        <v/>
      </c>
      <c r="AB29" s="191" t="str">
        <f>IF(OR(工资性费用预算!T31="",工资性费用预算!T31=0),"",$T29*$U29)</f>
        <v/>
      </c>
      <c r="AC29" s="191" t="str">
        <f>IF(OR(工资性费用预算!U31="",工资性费用预算!U31=0),"",$T29*$U29)</f>
        <v/>
      </c>
      <c r="AD29" s="191" t="str">
        <f>IF(OR(工资性费用预算!V31="",工资性费用预算!V31=0),"",$T29*$U29)</f>
        <v/>
      </c>
      <c r="AE29" s="191" t="str">
        <f>IF(OR(工资性费用预算!W31="",工资性费用预算!W31=0),"",$T29*$U29)</f>
        <v/>
      </c>
      <c r="AF29" s="191" t="str">
        <f>IF(OR(工资性费用预算!X31="",工资性费用预算!X31=0),"",$T29*$U29)</f>
        <v/>
      </c>
      <c r="AG29" s="191" t="str">
        <f>IF(OR(工资性费用预算!Y31="",工资性费用预算!Y31=0),"",$T29*$U29)</f>
        <v/>
      </c>
      <c r="AH29" s="193">
        <f t="shared" si="26"/>
        <v>0</v>
      </c>
      <c r="AI29" s="217" t="str">
        <f>IF($B29="","",VLOOKUP($B29,工资性费用预算!$B$7:$AJ$206,33,0))</f>
        <v/>
      </c>
      <c r="AJ29" s="218" t="str">
        <f>IF($B29="","",VLOOKUP($B29,工资性费用预算!$B$7:$AJ$206,35,0))</f>
        <v/>
      </c>
      <c r="AK29" s="215" t="str">
        <f>IF($B29="","",VLOOKUP($B29,工资性费用预算!$B$7:$AL$206,37,0))</f>
        <v/>
      </c>
      <c r="AL29" s="270" t="str">
        <f>IF(OR(工资性费用预算!N31="",工资性费用预算!N31=0),"",$AK29)</f>
        <v/>
      </c>
      <c r="AM29" s="201" t="str">
        <f>IF(OR(工资性费用预算!O31="",工资性费用预算!O31=0),"",$AK29)</f>
        <v/>
      </c>
      <c r="AN29" s="201" t="str">
        <f>IF(OR(工资性费用预算!P31="",工资性费用预算!P31=0),"",$AK29)</f>
        <v/>
      </c>
      <c r="AO29" s="201" t="str">
        <f>IF(OR(工资性费用预算!Q31="",工资性费用预算!Q31=0),"",$AK29)</f>
        <v/>
      </c>
      <c r="AP29" s="201" t="str">
        <f>IF(OR(工资性费用预算!R31="",工资性费用预算!R31=0),"",$AK29)</f>
        <v/>
      </c>
      <c r="AQ29" s="201" t="str">
        <f>IF(OR(工资性费用预算!S31="",工资性费用预算!S31=0),"",$AK29)</f>
        <v/>
      </c>
      <c r="AR29" s="201" t="str">
        <f>IF(OR(工资性费用预算!T31="",工资性费用预算!T31=0),"",$AK29)</f>
        <v/>
      </c>
      <c r="AS29" s="201" t="str">
        <f>IF(OR(工资性费用预算!U31="",工资性费用预算!U31=0),"",$AK29)</f>
        <v/>
      </c>
      <c r="AT29" s="201" t="str">
        <f>IF(OR(工资性费用预算!V31="",工资性费用预算!V31=0),"",$AK29)</f>
        <v/>
      </c>
      <c r="AU29" s="201" t="str">
        <f>IF(OR(工资性费用预算!W31="",工资性费用预算!W31=0),"",$AK29)</f>
        <v/>
      </c>
      <c r="AV29" s="201" t="str">
        <f>IF(OR(工资性费用预算!X31="",工资性费用预算!X31=0),"",$AK29)</f>
        <v/>
      </c>
      <c r="AW29" s="201" t="str">
        <f>IF(OR(工资性费用预算!Y31="",工资性费用预算!Y31=0),"",$AK29)</f>
        <v/>
      </c>
      <c r="AX29" s="220">
        <f t="shared" si="27"/>
        <v>0</v>
      </c>
      <c r="AY29" s="215" t="str">
        <f>IF($B29="","",VLOOKUP($B29,工资性费用预算!$B$7:$AN$206,39,0))</f>
        <v/>
      </c>
      <c r="AZ29" s="204"/>
      <c r="BA29" s="204"/>
      <c r="BB29" s="204"/>
      <c r="BC29" s="204"/>
      <c r="BD29" s="201"/>
      <c r="BE29" s="201" t="str">
        <f>IF(OR(工资性费用预算!S31="",工资性费用预算!S31=0),"",$AY29)</f>
        <v/>
      </c>
      <c r="BF29" s="201" t="str">
        <f>IF(OR(工资性费用预算!T31="",工资性费用预算!T31=0),"",$AY29)</f>
        <v/>
      </c>
      <c r="BG29" s="201" t="str">
        <f>IF(OR(工资性费用预算!U31="",工资性费用预算!U31=0),"",$AY29)</f>
        <v/>
      </c>
      <c r="BH29" s="201" t="str">
        <f>IF(OR(工资性费用预算!V31="",工资性费用预算!V31=0),"",$AY29)</f>
        <v/>
      </c>
      <c r="BI29" s="201" t="str">
        <f>IF(OR(工资性费用预算!W31="",工资性费用预算!W31=0),"",$AY29)</f>
        <v/>
      </c>
      <c r="BJ29" s="219"/>
      <c r="BK29" s="219"/>
      <c r="BL29" s="219">
        <f t="shared" si="28"/>
        <v>0</v>
      </c>
      <c r="BM29" s="215" t="str">
        <f>IF($B29="","",VLOOKUP($B29,工资性费用预算!$B$7:$AP$206,41,0))</f>
        <v/>
      </c>
      <c r="BN29" s="201" t="str">
        <f>IF(OR(工资性费用预算!N31="",工资性费用预算!N31=0),"",$BM29)</f>
        <v/>
      </c>
      <c r="BO29" s="201" t="str">
        <f>IF(OR(工资性费用预算!O31="",工资性费用预算!O31=0),"",$BM29)</f>
        <v/>
      </c>
      <c r="BP29" s="201" t="str">
        <f>IF(OR(工资性费用预算!P31="",工资性费用预算!P31=0),"",$BM29)</f>
        <v/>
      </c>
      <c r="BQ29" s="201"/>
      <c r="BR29" s="201" t="str">
        <f>IF(OR(工资性费用预算!Q31="",工资性费用预算!Q31=0),"",$BM29)</f>
        <v/>
      </c>
      <c r="BS29" s="201" t="str">
        <f>IF(OR(工资性费用预算!R31="",工资性费用预算!R31=0),"",$BM29)</f>
        <v/>
      </c>
      <c r="BT29" s="201" t="str">
        <f>IF(OR(工资性费用预算!S31="",工资性费用预算!S31=0),"",$BM29)</f>
        <v/>
      </c>
      <c r="BU29" s="201"/>
      <c r="BV29" s="201" t="str">
        <f>IF(OR(工资性费用预算!T31="",工资性费用预算!T31=0),"",$BM29)</f>
        <v/>
      </c>
      <c r="BW29" s="201" t="str">
        <f>IF(OR(工资性费用预算!U31="",工资性费用预算!U31=0),"",$BM29)</f>
        <v/>
      </c>
      <c r="BX29" s="201" t="str">
        <f>IF(OR(工资性费用预算!V31="",工资性费用预算!V31=0),"",$BM29)</f>
        <v/>
      </c>
      <c r="BY29" s="201"/>
      <c r="BZ29" s="201" t="str">
        <f>IF(OR(工资性费用预算!W31="",工资性费用预算!W31=0),"",$BM29)</f>
        <v/>
      </c>
      <c r="CA29" s="201" t="str">
        <f>IF(OR(工资性费用预算!X31="",工资性费用预算!X31=0),"",$BM29)</f>
        <v/>
      </c>
      <c r="CB29" s="201" t="str">
        <f>IF(OR(工资性费用预算!Y31="",工资性费用预算!Y31=0),"",$BM29)</f>
        <v/>
      </c>
      <c r="CC29" s="193">
        <f t="shared" si="29"/>
        <v>0</v>
      </c>
      <c r="CD29" s="215" t="str">
        <f>IF($B29="","",VLOOKUP($B29,工资性费用预算!$B$7:$AT$206,45,0))</f>
        <v/>
      </c>
      <c r="CE29" s="201" t="str">
        <f>IF(OR(工资性费用预算!N31="",工资性费用预算!N31=0),"",$CD29)</f>
        <v/>
      </c>
      <c r="CF29" s="201" t="str">
        <f>IF(OR(工资性费用预算!O31="",工资性费用预算!O31=0),"",$CD29)</f>
        <v/>
      </c>
      <c r="CG29" s="201" t="str">
        <f>IF(OR(工资性费用预算!P31="",工资性费用预算!P31=0),"",$CD29)</f>
        <v/>
      </c>
      <c r="CH29" s="201" t="str">
        <f>IF(OR(工资性费用预算!Q31="",工资性费用预算!Q31=0),"",$CD29)</f>
        <v/>
      </c>
      <c r="CI29" s="201" t="str">
        <f>IF(OR(工资性费用预算!R31="",工资性费用预算!R31=0),"",$CD29)</f>
        <v/>
      </c>
      <c r="CJ29" s="201" t="str">
        <f>IF(OR(工资性费用预算!S31="",工资性费用预算!S31=0),"",$CD29)</f>
        <v/>
      </c>
      <c r="CK29" s="201" t="str">
        <f>IF(OR(工资性费用预算!T31="",工资性费用预算!T31=0),"",$CD29)</f>
        <v/>
      </c>
      <c r="CL29" s="201" t="str">
        <f>IF(OR(工资性费用预算!U31="",工资性费用预算!U31=0),"",$CD29)</f>
        <v/>
      </c>
      <c r="CM29" s="201" t="str">
        <f>IF(OR(工资性费用预算!V31="",工资性费用预算!V31=0),"",$CD29)</f>
        <v/>
      </c>
      <c r="CN29" s="201" t="str">
        <f>IF(OR(工资性费用预算!W31="",工资性费用预算!W31=0),"",$CD29)</f>
        <v/>
      </c>
      <c r="CO29" s="201" t="str">
        <f>IF(OR(工资性费用预算!X31="",工资性费用预算!X31=0),"",$CD29)</f>
        <v/>
      </c>
      <c r="CP29" s="201" t="str">
        <f>IF(OR(工资性费用预算!Y31="",工资性费用预算!Y31=0),"",$CD29)</f>
        <v/>
      </c>
      <c r="CQ29" s="193">
        <f t="shared" si="30"/>
        <v>0</v>
      </c>
      <c r="CR29" s="215" t="str">
        <f>IF($B29="","",VLOOKUP($B29,工资性费用预算!$B$7:$AV$206,47,0))</f>
        <v/>
      </c>
      <c r="CS29" s="201" t="str">
        <f>IF(OR(工资性费用预算!N31="",工资性费用预算!N31=0),"",$CR29)</f>
        <v/>
      </c>
      <c r="CT29" s="201" t="str">
        <f>IF(OR(工资性费用预算!O31="",工资性费用预算!O31=0),"",$CR29)</f>
        <v/>
      </c>
      <c r="CU29" s="201" t="str">
        <f>IF(OR(工资性费用预算!P31="",工资性费用预算!P31=0),"",$CR29)</f>
        <v/>
      </c>
      <c r="CV29" s="201" t="str">
        <f>IF(OR(工资性费用预算!Q31="",工资性费用预算!Q31=0),"",$CR29)</f>
        <v/>
      </c>
      <c r="CW29" s="201" t="str">
        <f>IF(OR(工资性费用预算!R31="",工资性费用预算!R31=0),"",$CR29)</f>
        <v/>
      </c>
      <c r="CX29" s="201" t="str">
        <f>IF(OR(工资性费用预算!S31="",工资性费用预算!S31=0),"",$CR29)</f>
        <v/>
      </c>
      <c r="CY29" s="201" t="str">
        <f>IF(OR(工资性费用预算!T31="",工资性费用预算!T31=0),"",$CR29)</f>
        <v/>
      </c>
      <c r="CZ29" s="201" t="str">
        <f>IF(OR(工资性费用预算!U31="",工资性费用预算!U31=0),"",$CR29)</f>
        <v/>
      </c>
      <c r="DA29" s="201" t="str">
        <f>IF(OR(工资性费用预算!V31="",工资性费用预算!V31=0),"",$CR29)</f>
        <v/>
      </c>
      <c r="DB29" s="201" t="str">
        <f>IF(OR(工资性费用预算!W31="",工资性费用预算!W31=0),"",$CR29)</f>
        <v/>
      </c>
      <c r="DC29" s="201" t="str">
        <f>IF(OR(工资性费用预算!X31="",工资性费用预算!X31=0),"",$CR29)</f>
        <v/>
      </c>
      <c r="DD29" s="201" t="str">
        <f>IF(OR(工资性费用预算!Y31="",工资性费用预算!Y31=0),"",$CR29)</f>
        <v/>
      </c>
      <c r="DE29" s="193">
        <f t="shared" si="31"/>
        <v>0</v>
      </c>
      <c r="DF29" s="215" t="str">
        <f>IF($B29="","",VLOOKUP($B29,工资性费用预算!$B$7:$AR$206,43,0))</f>
        <v/>
      </c>
      <c r="DG29" s="215" t="str">
        <f>IF($B29="","",VLOOKUP($B29,工资性费用预算!$B$7:$AS$206,44,0))</f>
        <v/>
      </c>
      <c r="DH29" s="215" t="str">
        <f>IF($B29="","",VLOOKUP($B29,工资性费用预算!$B$7:$AX$206,49,0))</f>
        <v/>
      </c>
      <c r="DI29" s="215" t="str">
        <f>IF($B29="","",VLOOKUP($B29,工资性费用预算!$B$7:$AY$206,50,0))</f>
        <v/>
      </c>
      <c r="DJ29" s="215" t="str">
        <f>IF($B29="","",VLOOKUP($B29,工资性费用预算!$B$7:$BB$206,51,0))</f>
        <v/>
      </c>
      <c r="DK29" s="215" t="str">
        <f>IF($B29="","",VLOOKUP($B29,工资性费用预算!$B$7:$BB$206,52,0))</f>
        <v/>
      </c>
      <c r="DL29" s="225" t="str">
        <f>IF($B29="","",VLOOKUP($B29,工资性费用预算!$B$7:$BB$206,53,0))</f>
        <v/>
      </c>
      <c r="DM29" s="222">
        <f t="shared" si="32"/>
        <v>0</v>
      </c>
      <c r="DN29" s="191">
        <f t="shared" si="33"/>
        <v>0</v>
      </c>
      <c r="DO29" s="191">
        <f t="shared" si="34"/>
        <v>0</v>
      </c>
      <c r="DP29" s="191">
        <f t="shared" si="35"/>
        <v>0</v>
      </c>
      <c r="DQ29" s="191">
        <f t="shared" si="36"/>
        <v>0</v>
      </c>
      <c r="DR29" s="191">
        <f t="shared" si="37"/>
        <v>0</v>
      </c>
      <c r="DS29" s="191">
        <f t="shared" si="38"/>
        <v>0</v>
      </c>
      <c r="DT29" s="191">
        <f t="shared" si="39"/>
        <v>0</v>
      </c>
      <c r="DU29" s="191">
        <f t="shared" si="40"/>
        <v>0</v>
      </c>
      <c r="DV29" s="191">
        <f t="shared" si="41"/>
        <v>0</v>
      </c>
      <c r="DW29" s="191">
        <f t="shared" si="42"/>
        <v>0</v>
      </c>
      <c r="DX29" s="191">
        <f t="shared" si="43"/>
        <v>0</v>
      </c>
      <c r="DY29" s="227">
        <f t="shared" si="44"/>
        <v>0</v>
      </c>
      <c r="DZ29" s="191">
        <f t="shared" si="45"/>
        <v>0</v>
      </c>
      <c r="EA29" s="193">
        <f t="shared" si="46"/>
        <v>0</v>
      </c>
    </row>
    <row r="30" spans="1:131">
      <c r="A30" s="200" t="str">
        <f t="shared" si="24"/>
        <v/>
      </c>
      <c r="B30" s="191" t="str">
        <f>IF(工资性费用预算!A32="","",工资性费用预算!B32)</f>
        <v/>
      </c>
      <c r="C30" s="195" t="str">
        <f>IF(B30="","",VLOOKUP(B30,工资性费用预算!$B$7:$C$206,2,0))</f>
        <v/>
      </c>
      <c r="D30" s="276" t="str">
        <f>IF(工资性费用预算!BH32&gt;0,IF(工资性费用预算!BE32&gt;0,工资性费用预算!$BE$6,IF(工资性费用预算!BF32&gt;0,工资性费用预算!$BF$6,工资性费用预算!$BG$6)),"")</f>
        <v/>
      </c>
      <c r="E30" s="194" t="str">
        <f>IF($B30="","",VLOOKUP($B30,工资性费用预算!$B$7:$AC$206,27,0))</f>
        <v/>
      </c>
      <c r="F30" s="519">
        <f>IF($B30="",0,VLOOKUP($B30,社保费!$B$5:$Q$15,16,0))</f>
        <v>0</v>
      </c>
      <c r="G30" s="201" t="str">
        <f>IF(OR(工资性费用预算!N32="",工资性费用预算!N32=0),"",ROUND($E30*$F30,2))</f>
        <v/>
      </c>
      <c r="H30" s="201" t="str">
        <f>IF(OR(工资性费用预算!O32="",工资性费用预算!O32=0),"",ROUND($E30*$F30,2))</f>
        <v/>
      </c>
      <c r="I30" s="201" t="str">
        <f>IF(OR(工资性费用预算!P32="",工资性费用预算!P32=0),"",ROUND($E30*$F30,2))</f>
        <v/>
      </c>
      <c r="J30" s="201" t="str">
        <f>IF(OR(工资性费用预算!Q32="",工资性费用预算!Q32=0),"",ROUND($E30*$F30,2))</f>
        <v/>
      </c>
      <c r="K30" s="201" t="str">
        <f>IF(OR(工资性费用预算!R32="",工资性费用预算!R32=0),"",ROUND($E30*$F30,2))</f>
        <v/>
      </c>
      <c r="L30" s="201" t="str">
        <f>IF(OR(工资性费用预算!S32="",工资性费用预算!S32=0),"",ROUND($E30*$F30,2))</f>
        <v/>
      </c>
      <c r="M30" s="201" t="str">
        <f>IF(OR(工资性费用预算!T32="",工资性费用预算!T32=0),"",ROUND($E30*$F30,2))</f>
        <v/>
      </c>
      <c r="N30" s="201" t="str">
        <f>IF(OR(工资性费用预算!U32="",工资性费用预算!U32=0),"",ROUND($E30*$F30,2))</f>
        <v/>
      </c>
      <c r="O30" s="201" t="str">
        <f>IF(OR(工资性费用预算!V32="",工资性费用预算!V32=0),"",ROUND($E30*$F30,2))</f>
        <v/>
      </c>
      <c r="P30" s="201" t="str">
        <f>IF(OR(工资性费用预算!W32="",工资性费用预算!W32=0),"",ROUND($E30*$F30,2))</f>
        <v/>
      </c>
      <c r="Q30" s="201" t="str">
        <f>IF(OR(工资性费用预算!X32="",工资性费用预算!X32=0),"",ROUND($E30*$F30,2))</f>
        <v/>
      </c>
      <c r="R30" s="201" t="str">
        <f>IF(OR(工资性费用预算!Y32="",工资性费用预算!Y32=0),"",ROUND($E30*$F30,2))</f>
        <v/>
      </c>
      <c r="S30" s="193">
        <f t="shared" si="25"/>
        <v>0</v>
      </c>
      <c r="T30" s="199" t="str">
        <f>IF($B30="","",VLOOKUP($B30,工资性费用预算!$B$7:$AF$206,30,0))</f>
        <v/>
      </c>
      <c r="U30" s="197" t="str">
        <f>IF($B30="","",VLOOKUP($B30,工资性费用预算!$B$7:$AF$206,31,0))</f>
        <v/>
      </c>
      <c r="V30" s="191" t="str">
        <f>IF(OR(工资性费用预算!N32="",工资性费用预算!N32=0),"",$T30*$U30)</f>
        <v/>
      </c>
      <c r="W30" s="191" t="str">
        <f>IF(OR(工资性费用预算!O32="",工资性费用预算!O32=0),"",$T30*$U30)</f>
        <v/>
      </c>
      <c r="X30" s="191" t="str">
        <f>IF(OR(工资性费用预算!P32="",工资性费用预算!P32=0),"",$T30*$U30)</f>
        <v/>
      </c>
      <c r="Y30" s="191" t="str">
        <f>IF(OR(工资性费用预算!Q32="",工资性费用预算!Q32=0),"",$T30*$U30)</f>
        <v/>
      </c>
      <c r="Z30" s="191" t="str">
        <f>IF(OR(工资性费用预算!R32="",工资性费用预算!R32=0),"",$T30*$U30)</f>
        <v/>
      </c>
      <c r="AA30" s="191" t="str">
        <f>IF(OR(工资性费用预算!S32="",工资性费用预算!S32=0),"",$T30*$U30)</f>
        <v/>
      </c>
      <c r="AB30" s="191" t="str">
        <f>IF(OR(工资性费用预算!T32="",工资性费用预算!T32=0),"",$T30*$U30)</f>
        <v/>
      </c>
      <c r="AC30" s="191" t="str">
        <f>IF(OR(工资性费用预算!U32="",工资性费用预算!U32=0),"",$T30*$U30)</f>
        <v/>
      </c>
      <c r="AD30" s="191" t="str">
        <f>IF(OR(工资性费用预算!V32="",工资性费用预算!V32=0),"",$T30*$U30)</f>
        <v/>
      </c>
      <c r="AE30" s="191" t="str">
        <f>IF(OR(工资性费用预算!W32="",工资性费用预算!W32=0),"",$T30*$U30)</f>
        <v/>
      </c>
      <c r="AF30" s="191" t="str">
        <f>IF(OR(工资性费用预算!X32="",工资性费用预算!X32=0),"",$T30*$U30)</f>
        <v/>
      </c>
      <c r="AG30" s="191" t="str">
        <f>IF(OR(工资性费用预算!Y32="",工资性费用预算!Y32=0),"",$T30*$U30)</f>
        <v/>
      </c>
      <c r="AH30" s="193">
        <f t="shared" si="26"/>
        <v>0</v>
      </c>
      <c r="AI30" s="217" t="str">
        <f>IF($B30="","",VLOOKUP($B30,工资性费用预算!$B$7:$AJ$206,33,0))</f>
        <v/>
      </c>
      <c r="AJ30" s="218" t="str">
        <f>IF($B30="","",VLOOKUP($B30,工资性费用预算!$B$7:$AJ$206,35,0))</f>
        <v/>
      </c>
      <c r="AK30" s="215" t="str">
        <f>IF($B30="","",VLOOKUP($B30,工资性费用预算!$B$7:$AL$206,37,0))</f>
        <v/>
      </c>
      <c r="AL30" s="270" t="str">
        <f>IF(OR(工资性费用预算!N32="",工资性费用预算!N32=0),"",$AK30)</f>
        <v/>
      </c>
      <c r="AM30" s="201" t="str">
        <f>IF(OR(工资性费用预算!O32="",工资性费用预算!O32=0),"",$AK30)</f>
        <v/>
      </c>
      <c r="AN30" s="201" t="str">
        <f>IF(OR(工资性费用预算!P32="",工资性费用预算!P32=0),"",$AK30)</f>
        <v/>
      </c>
      <c r="AO30" s="201" t="str">
        <f>IF(OR(工资性费用预算!Q32="",工资性费用预算!Q32=0),"",$AK30)</f>
        <v/>
      </c>
      <c r="AP30" s="201" t="str">
        <f>IF(OR(工资性费用预算!R32="",工资性费用预算!R32=0),"",$AK30)</f>
        <v/>
      </c>
      <c r="AQ30" s="201" t="str">
        <f>IF(OR(工资性费用预算!S32="",工资性费用预算!S32=0),"",$AK30)</f>
        <v/>
      </c>
      <c r="AR30" s="201" t="str">
        <f>IF(OR(工资性费用预算!T32="",工资性费用预算!T32=0),"",$AK30)</f>
        <v/>
      </c>
      <c r="AS30" s="201" t="str">
        <f>IF(OR(工资性费用预算!U32="",工资性费用预算!U32=0),"",$AK30)</f>
        <v/>
      </c>
      <c r="AT30" s="201" t="str">
        <f>IF(OR(工资性费用预算!V32="",工资性费用预算!V32=0),"",$AK30)</f>
        <v/>
      </c>
      <c r="AU30" s="201" t="str">
        <f>IF(OR(工资性费用预算!W32="",工资性费用预算!W32=0),"",$AK30)</f>
        <v/>
      </c>
      <c r="AV30" s="201" t="str">
        <f>IF(OR(工资性费用预算!X32="",工资性费用预算!X32=0),"",$AK30)</f>
        <v/>
      </c>
      <c r="AW30" s="201" t="str">
        <f>IF(OR(工资性费用预算!Y32="",工资性费用预算!Y32=0),"",$AK30)</f>
        <v/>
      </c>
      <c r="AX30" s="220">
        <f t="shared" si="27"/>
        <v>0</v>
      </c>
      <c r="AY30" s="215" t="str">
        <f>IF($B30="","",VLOOKUP($B30,工资性费用预算!$B$7:$AN$206,39,0))</f>
        <v/>
      </c>
      <c r="AZ30" s="204"/>
      <c r="BA30" s="204"/>
      <c r="BB30" s="204"/>
      <c r="BC30" s="204"/>
      <c r="BD30" s="201"/>
      <c r="BE30" s="201" t="str">
        <f>IF(OR(工资性费用预算!S32="",工资性费用预算!S32=0),"",$AY30)</f>
        <v/>
      </c>
      <c r="BF30" s="201" t="str">
        <f>IF(OR(工资性费用预算!T32="",工资性费用预算!T32=0),"",$AY30)</f>
        <v/>
      </c>
      <c r="BG30" s="201" t="str">
        <f>IF(OR(工资性费用预算!U32="",工资性费用预算!U32=0),"",$AY30)</f>
        <v/>
      </c>
      <c r="BH30" s="201" t="str">
        <f>IF(OR(工资性费用预算!V32="",工资性费用预算!V32=0),"",$AY30)</f>
        <v/>
      </c>
      <c r="BI30" s="201" t="str">
        <f>IF(OR(工资性费用预算!W32="",工资性费用预算!W32=0),"",$AY30)</f>
        <v/>
      </c>
      <c r="BJ30" s="219"/>
      <c r="BK30" s="219"/>
      <c r="BL30" s="219">
        <f t="shared" si="28"/>
        <v>0</v>
      </c>
      <c r="BM30" s="215" t="str">
        <f>IF($B30="","",VLOOKUP($B30,工资性费用预算!$B$7:$AP$206,41,0))</f>
        <v/>
      </c>
      <c r="BN30" s="201" t="str">
        <f>IF(OR(工资性费用预算!N32="",工资性费用预算!N32=0),"",$BM30)</f>
        <v/>
      </c>
      <c r="BO30" s="201" t="str">
        <f>IF(OR(工资性费用预算!O32="",工资性费用预算!O32=0),"",$BM30)</f>
        <v/>
      </c>
      <c r="BP30" s="201" t="str">
        <f>IF(OR(工资性费用预算!P32="",工资性费用预算!P32=0),"",$BM30)</f>
        <v/>
      </c>
      <c r="BQ30" s="201"/>
      <c r="BR30" s="201" t="str">
        <f>IF(OR(工资性费用预算!Q32="",工资性费用预算!Q32=0),"",$BM30)</f>
        <v/>
      </c>
      <c r="BS30" s="201" t="str">
        <f>IF(OR(工资性费用预算!R32="",工资性费用预算!R32=0),"",$BM30)</f>
        <v/>
      </c>
      <c r="BT30" s="201" t="str">
        <f>IF(OR(工资性费用预算!S32="",工资性费用预算!S32=0),"",$BM30)</f>
        <v/>
      </c>
      <c r="BU30" s="201"/>
      <c r="BV30" s="201" t="str">
        <f>IF(OR(工资性费用预算!T32="",工资性费用预算!T32=0),"",$BM30)</f>
        <v/>
      </c>
      <c r="BW30" s="201" t="str">
        <f>IF(OR(工资性费用预算!U32="",工资性费用预算!U32=0),"",$BM30)</f>
        <v/>
      </c>
      <c r="BX30" s="201" t="str">
        <f>IF(OR(工资性费用预算!V32="",工资性费用预算!V32=0),"",$BM30)</f>
        <v/>
      </c>
      <c r="BY30" s="201"/>
      <c r="BZ30" s="201" t="str">
        <f>IF(OR(工资性费用预算!W32="",工资性费用预算!W32=0),"",$BM30)</f>
        <v/>
      </c>
      <c r="CA30" s="201" t="str">
        <f>IF(OR(工资性费用预算!X32="",工资性费用预算!X32=0),"",$BM30)</f>
        <v/>
      </c>
      <c r="CB30" s="201" t="str">
        <f>IF(OR(工资性费用预算!Y32="",工资性费用预算!Y32=0),"",$BM30)</f>
        <v/>
      </c>
      <c r="CC30" s="193">
        <f t="shared" si="29"/>
        <v>0</v>
      </c>
      <c r="CD30" s="215" t="str">
        <f>IF($B30="","",VLOOKUP($B30,工资性费用预算!$B$7:$AT$206,45,0))</f>
        <v/>
      </c>
      <c r="CE30" s="201" t="str">
        <f>IF(OR(工资性费用预算!N32="",工资性费用预算!N32=0),"",$CD30)</f>
        <v/>
      </c>
      <c r="CF30" s="201" t="str">
        <f>IF(OR(工资性费用预算!O32="",工资性费用预算!O32=0),"",$CD30)</f>
        <v/>
      </c>
      <c r="CG30" s="201" t="str">
        <f>IF(OR(工资性费用预算!P32="",工资性费用预算!P32=0),"",$CD30)</f>
        <v/>
      </c>
      <c r="CH30" s="201" t="str">
        <f>IF(OR(工资性费用预算!Q32="",工资性费用预算!Q32=0),"",$CD30)</f>
        <v/>
      </c>
      <c r="CI30" s="201" t="str">
        <f>IF(OR(工资性费用预算!R32="",工资性费用预算!R32=0),"",$CD30)</f>
        <v/>
      </c>
      <c r="CJ30" s="201" t="str">
        <f>IF(OR(工资性费用预算!S32="",工资性费用预算!S32=0),"",$CD30)</f>
        <v/>
      </c>
      <c r="CK30" s="201" t="str">
        <f>IF(OR(工资性费用预算!T32="",工资性费用预算!T32=0),"",$CD30)</f>
        <v/>
      </c>
      <c r="CL30" s="201" t="str">
        <f>IF(OR(工资性费用预算!U32="",工资性费用预算!U32=0),"",$CD30)</f>
        <v/>
      </c>
      <c r="CM30" s="201" t="str">
        <f>IF(OR(工资性费用预算!V32="",工资性费用预算!V32=0),"",$CD30)</f>
        <v/>
      </c>
      <c r="CN30" s="201" t="str">
        <f>IF(OR(工资性费用预算!W32="",工资性费用预算!W32=0),"",$CD30)</f>
        <v/>
      </c>
      <c r="CO30" s="201" t="str">
        <f>IF(OR(工资性费用预算!X32="",工资性费用预算!X32=0),"",$CD30)</f>
        <v/>
      </c>
      <c r="CP30" s="201" t="str">
        <f>IF(OR(工资性费用预算!Y32="",工资性费用预算!Y32=0),"",$CD30)</f>
        <v/>
      </c>
      <c r="CQ30" s="193">
        <f t="shared" si="30"/>
        <v>0</v>
      </c>
      <c r="CR30" s="215" t="str">
        <f>IF($B30="","",VLOOKUP($B30,工资性费用预算!$B$7:$AV$206,47,0))</f>
        <v/>
      </c>
      <c r="CS30" s="201" t="str">
        <f>IF(OR(工资性费用预算!N32="",工资性费用预算!N32=0),"",$CR30)</f>
        <v/>
      </c>
      <c r="CT30" s="201" t="str">
        <f>IF(OR(工资性费用预算!O32="",工资性费用预算!O32=0),"",$CR30)</f>
        <v/>
      </c>
      <c r="CU30" s="201" t="str">
        <f>IF(OR(工资性费用预算!P32="",工资性费用预算!P32=0),"",$CR30)</f>
        <v/>
      </c>
      <c r="CV30" s="201" t="str">
        <f>IF(OR(工资性费用预算!Q32="",工资性费用预算!Q32=0),"",$CR30)</f>
        <v/>
      </c>
      <c r="CW30" s="201" t="str">
        <f>IF(OR(工资性费用预算!R32="",工资性费用预算!R32=0),"",$CR30)</f>
        <v/>
      </c>
      <c r="CX30" s="201" t="str">
        <f>IF(OR(工资性费用预算!S32="",工资性费用预算!S32=0),"",$CR30)</f>
        <v/>
      </c>
      <c r="CY30" s="201" t="str">
        <f>IF(OR(工资性费用预算!T32="",工资性费用预算!T32=0),"",$CR30)</f>
        <v/>
      </c>
      <c r="CZ30" s="201" t="str">
        <f>IF(OR(工资性费用预算!U32="",工资性费用预算!U32=0),"",$CR30)</f>
        <v/>
      </c>
      <c r="DA30" s="201" t="str">
        <f>IF(OR(工资性费用预算!V32="",工资性费用预算!V32=0),"",$CR30)</f>
        <v/>
      </c>
      <c r="DB30" s="201" t="str">
        <f>IF(OR(工资性费用预算!W32="",工资性费用预算!W32=0),"",$CR30)</f>
        <v/>
      </c>
      <c r="DC30" s="201" t="str">
        <f>IF(OR(工资性费用预算!X32="",工资性费用预算!X32=0),"",$CR30)</f>
        <v/>
      </c>
      <c r="DD30" s="201" t="str">
        <f>IF(OR(工资性费用预算!Y32="",工资性费用预算!Y32=0),"",$CR30)</f>
        <v/>
      </c>
      <c r="DE30" s="193">
        <f t="shared" si="31"/>
        <v>0</v>
      </c>
      <c r="DF30" s="215" t="str">
        <f>IF($B30="","",VLOOKUP($B30,工资性费用预算!$B$7:$AR$206,43,0))</f>
        <v/>
      </c>
      <c r="DG30" s="215" t="str">
        <f>IF($B30="","",VLOOKUP($B30,工资性费用预算!$B$7:$AS$206,44,0))</f>
        <v/>
      </c>
      <c r="DH30" s="215" t="str">
        <f>IF($B30="","",VLOOKUP($B30,工资性费用预算!$B$7:$AX$206,49,0))</f>
        <v/>
      </c>
      <c r="DI30" s="215" t="str">
        <f>IF($B30="","",VLOOKUP($B30,工资性费用预算!$B$7:$AY$206,50,0))</f>
        <v/>
      </c>
      <c r="DJ30" s="215" t="str">
        <f>IF($B30="","",VLOOKUP($B30,工资性费用预算!$B$7:$BB$206,51,0))</f>
        <v/>
      </c>
      <c r="DK30" s="215" t="str">
        <f>IF($B30="","",VLOOKUP($B30,工资性费用预算!$B$7:$BB$206,52,0))</f>
        <v/>
      </c>
      <c r="DL30" s="225" t="str">
        <f>IF($B30="","",VLOOKUP($B30,工资性费用预算!$B$7:$BB$206,53,0))</f>
        <v/>
      </c>
      <c r="DM30" s="222">
        <f t="shared" si="32"/>
        <v>0</v>
      </c>
      <c r="DN30" s="191">
        <f t="shared" si="33"/>
        <v>0</v>
      </c>
      <c r="DO30" s="191">
        <f t="shared" si="34"/>
        <v>0</v>
      </c>
      <c r="DP30" s="191">
        <f t="shared" si="35"/>
        <v>0</v>
      </c>
      <c r="DQ30" s="191">
        <f t="shared" si="36"/>
        <v>0</v>
      </c>
      <c r="DR30" s="191">
        <f t="shared" si="37"/>
        <v>0</v>
      </c>
      <c r="DS30" s="191">
        <f t="shared" si="38"/>
        <v>0</v>
      </c>
      <c r="DT30" s="191">
        <f t="shared" si="39"/>
        <v>0</v>
      </c>
      <c r="DU30" s="191">
        <f t="shared" si="40"/>
        <v>0</v>
      </c>
      <c r="DV30" s="191">
        <f t="shared" si="41"/>
        <v>0</v>
      </c>
      <c r="DW30" s="191">
        <f t="shared" si="42"/>
        <v>0</v>
      </c>
      <c r="DX30" s="191">
        <f t="shared" si="43"/>
        <v>0</v>
      </c>
      <c r="DY30" s="227">
        <f t="shared" si="44"/>
        <v>0</v>
      </c>
      <c r="DZ30" s="191">
        <f t="shared" si="45"/>
        <v>0</v>
      </c>
      <c r="EA30" s="193">
        <f t="shared" si="46"/>
        <v>0</v>
      </c>
    </row>
    <row r="31" spans="1:131">
      <c r="A31" s="200" t="str">
        <f t="shared" si="24"/>
        <v/>
      </c>
      <c r="B31" s="191" t="str">
        <f>IF(工资性费用预算!A33="","",工资性费用预算!B33)</f>
        <v/>
      </c>
      <c r="C31" s="195" t="str">
        <f>IF(B31="","",VLOOKUP(B31,工资性费用预算!$B$7:$C$206,2,0))</f>
        <v/>
      </c>
      <c r="D31" s="276" t="str">
        <f>IF(工资性费用预算!BH33&gt;0,IF(工资性费用预算!BE33&gt;0,工资性费用预算!$BE$6,IF(工资性费用预算!BF33&gt;0,工资性费用预算!$BF$6,工资性费用预算!$BG$6)),"")</f>
        <v/>
      </c>
      <c r="E31" s="194" t="str">
        <f>IF($B31="","",VLOOKUP($B31,工资性费用预算!$B$7:$AC$206,27,0))</f>
        <v/>
      </c>
      <c r="F31" s="519">
        <f>IF($B31="",0,VLOOKUP($B31,社保费!$B$5:$Q$15,16,0))</f>
        <v>0</v>
      </c>
      <c r="G31" s="201" t="str">
        <f>IF(OR(工资性费用预算!N33="",工资性费用预算!N33=0),"",ROUND($E31*$F31,2))</f>
        <v/>
      </c>
      <c r="H31" s="201" t="str">
        <f>IF(OR(工资性费用预算!O33="",工资性费用预算!O33=0),"",ROUND($E31*$F31,2))</f>
        <v/>
      </c>
      <c r="I31" s="201" t="str">
        <f>IF(OR(工资性费用预算!P33="",工资性费用预算!P33=0),"",ROUND($E31*$F31,2))</f>
        <v/>
      </c>
      <c r="J31" s="201" t="str">
        <f>IF(OR(工资性费用预算!Q33="",工资性费用预算!Q33=0),"",ROUND($E31*$F31,2))</f>
        <v/>
      </c>
      <c r="K31" s="201" t="str">
        <f>IF(OR(工资性费用预算!R33="",工资性费用预算!R33=0),"",ROUND($E31*$F31,2))</f>
        <v/>
      </c>
      <c r="L31" s="201" t="str">
        <f>IF(OR(工资性费用预算!S33="",工资性费用预算!S33=0),"",ROUND($E31*$F31,2))</f>
        <v/>
      </c>
      <c r="M31" s="201" t="str">
        <f>IF(OR(工资性费用预算!T33="",工资性费用预算!T33=0),"",ROUND($E31*$F31,2))</f>
        <v/>
      </c>
      <c r="N31" s="201" t="str">
        <f>IF(OR(工资性费用预算!U33="",工资性费用预算!U33=0),"",ROUND($E31*$F31,2))</f>
        <v/>
      </c>
      <c r="O31" s="201" t="str">
        <f>IF(OR(工资性费用预算!V33="",工资性费用预算!V33=0),"",ROUND($E31*$F31,2))</f>
        <v/>
      </c>
      <c r="P31" s="201" t="str">
        <f>IF(OR(工资性费用预算!W33="",工资性费用预算!W33=0),"",ROUND($E31*$F31,2))</f>
        <v/>
      </c>
      <c r="Q31" s="201" t="str">
        <f>IF(OR(工资性费用预算!X33="",工资性费用预算!X33=0),"",ROUND($E31*$F31,2))</f>
        <v/>
      </c>
      <c r="R31" s="201" t="str">
        <f>IF(OR(工资性费用预算!Y33="",工资性费用预算!Y33=0),"",ROUND($E31*$F31,2))</f>
        <v/>
      </c>
      <c r="S31" s="193">
        <f t="shared" si="25"/>
        <v>0</v>
      </c>
      <c r="T31" s="199" t="str">
        <f>IF($B31="","",VLOOKUP($B31,工资性费用预算!$B$7:$AF$206,30,0))</f>
        <v/>
      </c>
      <c r="U31" s="197" t="str">
        <f>IF($B31="","",VLOOKUP($B31,工资性费用预算!$B$7:$AF$206,31,0))</f>
        <v/>
      </c>
      <c r="V31" s="191" t="str">
        <f>IF(OR(工资性费用预算!N33="",工资性费用预算!N33=0),"",$T31*$U31)</f>
        <v/>
      </c>
      <c r="W31" s="191" t="str">
        <f>IF(OR(工资性费用预算!O33="",工资性费用预算!O33=0),"",$T31*$U31)</f>
        <v/>
      </c>
      <c r="X31" s="191" t="str">
        <f>IF(OR(工资性费用预算!P33="",工资性费用预算!P33=0),"",$T31*$U31)</f>
        <v/>
      </c>
      <c r="Y31" s="191" t="str">
        <f>IF(OR(工资性费用预算!Q33="",工资性费用预算!Q33=0),"",$T31*$U31)</f>
        <v/>
      </c>
      <c r="Z31" s="191" t="str">
        <f>IF(OR(工资性费用预算!R33="",工资性费用预算!R33=0),"",$T31*$U31)</f>
        <v/>
      </c>
      <c r="AA31" s="191" t="str">
        <f>IF(OR(工资性费用预算!S33="",工资性费用预算!S33=0),"",$T31*$U31)</f>
        <v/>
      </c>
      <c r="AB31" s="191" t="str">
        <f>IF(OR(工资性费用预算!T33="",工资性费用预算!T33=0),"",$T31*$U31)</f>
        <v/>
      </c>
      <c r="AC31" s="191" t="str">
        <f>IF(OR(工资性费用预算!U33="",工资性费用预算!U33=0),"",$T31*$U31)</f>
        <v/>
      </c>
      <c r="AD31" s="191" t="str">
        <f>IF(OR(工资性费用预算!V33="",工资性费用预算!V33=0),"",$T31*$U31)</f>
        <v/>
      </c>
      <c r="AE31" s="191" t="str">
        <f>IF(OR(工资性费用预算!W33="",工资性费用预算!W33=0),"",$T31*$U31)</f>
        <v/>
      </c>
      <c r="AF31" s="191" t="str">
        <f>IF(OR(工资性费用预算!X33="",工资性费用预算!X33=0),"",$T31*$U31)</f>
        <v/>
      </c>
      <c r="AG31" s="191" t="str">
        <f>IF(OR(工资性费用预算!Y33="",工资性费用预算!Y33=0),"",$T31*$U31)</f>
        <v/>
      </c>
      <c r="AH31" s="193">
        <f t="shared" si="26"/>
        <v>0</v>
      </c>
      <c r="AI31" s="217" t="str">
        <f>IF($B31="","",VLOOKUP($B31,工资性费用预算!$B$7:$AJ$206,33,0))</f>
        <v/>
      </c>
      <c r="AJ31" s="218" t="str">
        <f>IF($B31="","",VLOOKUP($B31,工资性费用预算!$B$7:$AJ$206,35,0))</f>
        <v/>
      </c>
      <c r="AK31" s="215" t="str">
        <f>IF($B31="","",VLOOKUP($B31,工资性费用预算!$B$7:$AL$206,37,0))</f>
        <v/>
      </c>
      <c r="AL31" s="270" t="str">
        <f>IF(OR(工资性费用预算!N33="",工资性费用预算!N33=0),"",$AK31)</f>
        <v/>
      </c>
      <c r="AM31" s="201" t="str">
        <f>IF(OR(工资性费用预算!O33="",工资性费用预算!O33=0),"",$AK31)</f>
        <v/>
      </c>
      <c r="AN31" s="201" t="str">
        <f>IF(OR(工资性费用预算!P33="",工资性费用预算!P33=0),"",$AK31)</f>
        <v/>
      </c>
      <c r="AO31" s="201" t="str">
        <f>IF(OR(工资性费用预算!Q33="",工资性费用预算!Q33=0),"",$AK31)</f>
        <v/>
      </c>
      <c r="AP31" s="201" t="str">
        <f>IF(OR(工资性费用预算!R33="",工资性费用预算!R33=0),"",$AK31)</f>
        <v/>
      </c>
      <c r="AQ31" s="201" t="str">
        <f>IF(OR(工资性费用预算!S33="",工资性费用预算!S33=0),"",$AK31)</f>
        <v/>
      </c>
      <c r="AR31" s="201" t="str">
        <f>IF(OR(工资性费用预算!T33="",工资性费用预算!T33=0),"",$AK31)</f>
        <v/>
      </c>
      <c r="AS31" s="201" t="str">
        <f>IF(OR(工资性费用预算!U33="",工资性费用预算!U33=0),"",$AK31)</f>
        <v/>
      </c>
      <c r="AT31" s="201" t="str">
        <f>IF(OR(工资性费用预算!V33="",工资性费用预算!V33=0),"",$AK31)</f>
        <v/>
      </c>
      <c r="AU31" s="201" t="str">
        <f>IF(OR(工资性费用预算!W33="",工资性费用预算!W33=0),"",$AK31)</f>
        <v/>
      </c>
      <c r="AV31" s="201" t="str">
        <f>IF(OR(工资性费用预算!X33="",工资性费用预算!X33=0),"",$AK31)</f>
        <v/>
      </c>
      <c r="AW31" s="201" t="str">
        <f>IF(OR(工资性费用预算!Y33="",工资性费用预算!Y33=0),"",$AK31)</f>
        <v/>
      </c>
      <c r="AX31" s="220">
        <f t="shared" si="27"/>
        <v>0</v>
      </c>
      <c r="AY31" s="215" t="str">
        <f>IF($B31="","",VLOOKUP($B31,工资性费用预算!$B$7:$AN$206,39,0))</f>
        <v/>
      </c>
      <c r="AZ31" s="204"/>
      <c r="BA31" s="204"/>
      <c r="BB31" s="204"/>
      <c r="BC31" s="204"/>
      <c r="BD31" s="201"/>
      <c r="BE31" s="201" t="str">
        <f>IF(OR(工资性费用预算!S33="",工资性费用预算!S33=0),"",$AY31)</f>
        <v/>
      </c>
      <c r="BF31" s="201" t="str">
        <f>IF(OR(工资性费用预算!T33="",工资性费用预算!T33=0),"",$AY31)</f>
        <v/>
      </c>
      <c r="BG31" s="201" t="str">
        <f>IF(OR(工资性费用预算!U33="",工资性费用预算!U33=0),"",$AY31)</f>
        <v/>
      </c>
      <c r="BH31" s="201" t="str">
        <f>IF(OR(工资性费用预算!V33="",工资性费用预算!V33=0),"",$AY31)</f>
        <v/>
      </c>
      <c r="BI31" s="201" t="str">
        <f>IF(OR(工资性费用预算!W33="",工资性费用预算!W33=0),"",$AY31)</f>
        <v/>
      </c>
      <c r="BJ31" s="219"/>
      <c r="BK31" s="219"/>
      <c r="BL31" s="219">
        <f t="shared" si="28"/>
        <v>0</v>
      </c>
      <c r="BM31" s="215" t="str">
        <f>IF($B31="","",VLOOKUP($B31,工资性费用预算!$B$7:$AP$206,41,0))</f>
        <v/>
      </c>
      <c r="BN31" s="201" t="str">
        <f>IF(OR(工资性费用预算!N33="",工资性费用预算!N33=0),"",$BM31)</f>
        <v/>
      </c>
      <c r="BO31" s="201" t="str">
        <f>IF(OR(工资性费用预算!O33="",工资性费用预算!O33=0),"",$BM31)</f>
        <v/>
      </c>
      <c r="BP31" s="201" t="str">
        <f>IF(OR(工资性费用预算!P33="",工资性费用预算!P33=0),"",$BM31)</f>
        <v/>
      </c>
      <c r="BQ31" s="201"/>
      <c r="BR31" s="201" t="str">
        <f>IF(OR(工资性费用预算!Q33="",工资性费用预算!Q33=0),"",$BM31)</f>
        <v/>
      </c>
      <c r="BS31" s="201" t="str">
        <f>IF(OR(工资性费用预算!R33="",工资性费用预算!R33=0),"",$BM31)</f>
        <v/>
      </c>
      <c r="BT31" s="201" t="str">
        <f>IF(OR(工资性费用预算!S33="",工资性费用预算!S33=0),"",$BM31)</f>
        <v/>
      </c>
      <c r="BU31" s="201"/>
      <c r="BV31" s="201" t="str">
        <f>IF(OR(工资性费用预算!T33="",工资性费用预算!T33=0),"",$BM31)</f>
        <v/>
      </c>
      <c r="BW31" s="201" t="str">
        <f>IF(OR(工资性费用预算!U33="",工资性费用预算!U33=0),"",$BM31)</f>
        <v/>
      </c>
      <c r="BX31" s="201" t="str">
        <f>IF(OR(工资性费用预算!V33="",工资性费用预算!V33=0),"",$BM31)</f>
        <v/>
      </c>
      <c r="BY31" s="201"/>
      <c r="BZ31" s="201" t="str">
        <f>IF(OR(工资性费用预算!W33="",工资性费用预算!W33=0),"",$BM31)</f>
        <v/>
      </c>
      <c r="CA31" s="201" t="str">
        <f>IF(OR(工资性费用预算!X33="",工资性费用预算!X33=0),"",$BM31)</f>
        <v/>
      </c>
      <c r="CB31" s="201" t="str">
        <f>IF(OR(工资性费用预算!Y33="",工资性费用预算!Y33=0),"",$BM31)</f>
        <v/>
      </c>
      <c r="CC31" s="193">
        <f t="shared" si="29"/>
        <v>0</v>
      </c>
      <c r="CD31" s="215" t="str">
        <f>IF($B31="","",VLOOKUP($B31,工资性费用预算!$B$7:$AT$206,45,0))</f>
        <v/>
      </c>
      <c r="CE31" s="201" t="str">
        <f>IF(OR(工资性费用预算!N33="",工资性费用预算!N33=0),"",$CD31)</f>
        <v/>
      </c>
      <c r="CF31" s="201" t="str">
        <f>IF(OR(工资性费用预算!O33="",工资性费用预算!O33=0),"",$CD31)</f>
        <v/>
      </c>
      <c r="CG31" s="201" t="str">
        <f>IF(OR(工资性费用预算!P33="",工资性费用预算!P33=0),"",$CD31)</f>
        <v/>
      </c>
      <c r="CH31" s="201" t="str">
        <f>IF(OR(工资性费用预算!Q33="",工资性费用预算!Q33=0),"",$CD31)</f>
        <v/>
      </c>
      <c r="CI31" s="201" t="str">
        <f>IF(OR(工资性费用预算!R33="",工资性费用预算!R33=0),"",$CD31)</f>
        <v/>
      </c>
      <c r="CJ31" s="201" t="str">
        <f>IF(OR(工资性费用预算!S33="",工资性费用预算!S33=0),"",$CD31)</f>
        <v/>
      </c>
      <c r="CK31" s="201" t="str">
        <f>IF(OR(工资性费用预算!T33="",工资性费用预算!T33=0),"",$CD31)</f>
        <v/>
      </c>
      <c r="CL31" s="201" t="str">
        <f>IF(OR(工资性费用预算!U33="",工资性费用预算!U33=0),"",$CD31)</f>
        <v/>
      </c>
      <c r="CM31" s="201" t="str">
        <f>IF(OR(工资性费用预算!V33="",工资性费用预算!V33=0),"",$CD31)</f>
        <v/>
      </c>
      <c r="CN31" s="201" t="str">
        <f>IF(OR(工资性费用预算!W33="",工资性费用预算!W33=0),"",$CD31)</f>
        <v/>
      </c>
      <c r="CO31" s="201" t="str">
        <f>IF(OR(工资性费用预算!X33="",工资性费用预算!X33=0),"",$CD31)</f>
        <v/>
      </c>
      <c r="CP31" s="201" t="str">
        <f>IF(OR(工资性费用预算!Y33="",工资性费用预算!Y33=0),"",$CD31)</f>
        <v/>
      </c>
      <c r="CQ31" s="193">
        <f t="shared" si="30"/>
        <v>0</v>
      </c>
      <c r="CR31" s="215" t="str">
        <f>IF($B31="","",VLOOKUP($B31,工资性费用预算!$B$7:$AV$206,47,0))</f>
        <v/>
      </c>
      <c r="CS31" s="201" t="str">
        <f>IF(OR(工资性费用预算!N33="",工资性费用预算!N33=0),"",$CR31)</f>
        <v/>
      </c>
      <c r="CT31" s="201" t="str">
        <f>IF(OR(工资性费用预算!O33="",工资性费用预算!O33=0),"",$CR31)</f>
        <v/>
      </c>
      <c r="CU31" s="201" t="str">
        <f>IF(OR(工资性费用预算!P33="",工资性费用预算!P33=0),"",$CR31)</f>
        <v/>
      </c>
      <c r="CV31" s="201" t="str">
        <f>IF(OR(工资性费用预算!Q33="",工资性费用预算!Q33=0),"",$CR31)</f>
        <v/>
      </c>
      <c r="CW31" s="201" t="str">
        <f>IF(OR(工资性费用预算!R33="",工资性费用预算!R33=0),"",$CR31)</f>
        <v/>
      </c>
      <c r="CX31" s="201" t="str">
        <f>IF(OR(工资性费用预算!S33="",工资性费用预算!S33=0),"",$CR31)</f>
        <v/>
      </c>
      <c r="CY31" s="201" t="str">
        <f>IF(OR(工资性费用预算!T33="",工资性费用预算!T33=0),"",$CR31)</f>
        <v/>
      </c>
      <c r="CZ31" s="201" t="str">
        <f>IF(OR(工资性费用预算!U33="",工资性费用预算!U33=0),"",$CR31)</f>
        <v/>
      </c>
      <c r="DA31" s="201" t="str">
        <f>IF(OR(工资性费用预算!V33="",工资性费用预算!V33=0),"",$CR31)</f>
        <v/>
      </c>
      <c r="DB31" s="201" t="str">
        <f>IF(OR(工资性费用预算!W33="",工资性费用预算!W33=0),"",$CR31)</f>
        <v/>
      </c>
      <c r="DC31" s="201" t="str">
        <f>IF(OR(工资性费用预算!X33="",工资性费用预算!X33=0),"",$CR31)</f>
        <v/>
      </c>
      <c r="DD31" s="201" t="str">
        <f>IF(OR(工资性费用预算!Y33="",工资性费用预算!Y33=0),"",$CR31)</f>
        <v/>
      </c>
      <c r="DE31" s="193">
        <f t="shared" si="31"/>
        <v>0</v>
      </c>
      <c r="DF31" s="215" t="str">
        <f>IF($B31="","",VLOOKUP($B31,工资性费用预算!$B$7:$AR$206,43,0))</f>
        <v/>
      </c>
      <c r="DG31" s="215" t="str">
        <f>IF($B31="","",VLOOKUP($B31,工资性费用预算!$B$7:$AS$206,44,0))</f>
        <v/>
      </c>
      <c r="DH31" s="215" t="str">
        <f>IF($B31="","",VLOOKUP($B31,工资性费用预算!$B$7:$AX$206,49,0))</f>
        <v/>
      </c>
      <c r="DI31" s="215" t="str">
        <f>IF($B31="","",VLOOKUP($B31,工资性费用预算!$B$7:$AY$206,50,0))</f>
        <v/>
      </c>
      <c r="DJ31" s="215" t="str">
        <f>IF($B31="","",VLOOKUP($B31,工资性费用预算!$B$7:$BB$206,51,0))</f>
        <v/>
      </c>
      <c r="DK31" s="215" t="str">
        <f>IF($B31="","",VLOOKUP($B31,工资性费用预算!$B$7:$BB$206,52,0))</f>
        <v/>
      </c>
      <c r="DL31" s="225" t="str">
        <f>IF($B31="","",VLOOKUP($B31,工资性费用预算!$B$7:$BB$206,53,0))</f>
        <v/>
      </c>
      <c r="DM31" s="222">
        <f t="shared" si="32"/>
        <v>0</v>
      </c>
      <c r="DN31" s="191">
        <f t="shared" si="33"/>
        <v>0</v>
      </c>
      <c r="DO31" s="191">
        <f t="shared" si="34"/>
        <v>0</v>
      </c>
      <c r="DP31" s="191">
        <f t="shared" si="35"/>
        <v>0</v>
      </c>
      <c r="DQ31" s="191">
        <f t="shared" si="36"/>
        <v>0</v>
      </c>
      <c r="DR31" s="191">
        <f t="shared" si="37"/>
        <v>0</v>
      </c>
      <c r="DS31" s="191">
        <f t="shared" si="38"/>
        <v>0</v>
      </c>
      <c r="DT31" s="191">
        <f t="shared" si="39"/>
        <v>0</v>
      </c>
      <c r="DU31" s="191">
        <f t="shared" si="40"/>
        <v>0</v>
      </c>
      <c r="DV31" s="191">
        <f t="shared" si="41"/>
        <v>0</v>
      </c>
      <c r="DW31" s="191">
        <f t="shared" si="42"/>
        <v>0</v>
      </c>
      <c r="DX31" s="191">
        <f t="shared" si="43"/>
        <v>0</v>
      </c>
      <c r="DY31" s="227">
        <f t="shared" si="44"/>
        <v>0</v>
      </c>
      <c r="DZ31" s="191">
        <f t="shared" si="45"/>
        <v>0</v>
      </c>
      <c r="EA31" s="193">
        <f t="shared" si="46"/>
        <v>0</v>
      </c>
    </row>
    <row r="32" spans="1:131">
      <c r="A32" s="200" t="str">
        <f t="shared" si="24"/>
        <v/>
      </c>
      <c r="B32" s="191" t="str">
        <f>IF(工资性费用预算!A34="","",工资性费用预算!B34)</f>
        <v/>
      </c>
      <c r="C32" s="195" t="str">
        <f>IF(B32="","",VLOOKUP(B32,工资性费用预算!$B$7:$C$206,2,0))</f>
        <v/>
      </c>
      <c r="D32" s="276" t="str">
        <f>IF(工资性费用预算!BH34&gt;0,IF(工资性费用预算!BE34&gt;0,工资性费用预算!$BE$6,IF(工资性费用预算!BF34&gt;0,工资性费用预算!$BF$6,工资性费用预算!$BG$6)),"")</f>
        <v/>
      </c>
      <c r="E32" s="194" t="str">
        <f>IF($B32="","",VLOOKUP($B32,工资性费用预算!$B$7:$AC$206,27,0))</f>
        <v/>
      </c>
      <c r="F32" s="519">
        <f>IF($B32="",0,VLOOKUP($B32,社保费!$B$5:$Q$15,16,0))</f>
        <v>0</v>
      </c>
      <c r="G32" s="201" t="str">
        <f>IF(OR(工资性费用预算!N34="",工资性费用预算!N34=0),"",ROUND($E32*$F32,2))</f>
        <v/>
      </c>
      <c r="H32" s="201" t="str">
        <f>IF(OR(工资性费用预算!O34="",工资性费用预算!O34=0),"",ROUND($E32*$F32,2))</f>
        <v/>
      </c>
      <c r="I32" s="201" t="str">
        <f>IF(OR(工资性费用预算!P34="",工资性费用预算!P34=0),"",ROUND($E32*$F32,2))</f>
        <v/>
      </c>
      <c r="J32" s="201" t="str">
        <f>IF(OR(工资性费用预算!Q34="",工资性费用预算!Q34=0),"",ROUND($E32*$F32,2))</f>
        <v/>
      </c>
      <c r="K32" s="201" t="str">
        <f>IF(OR(工资性费用预算!R34="",工资性费用预算!R34=0),"",ROUND($E32*$F32,2))</f>
        <v/>
      </c>
      <c r="L32" s="201" t="str">
        <f>IF(OR(工资性费用预算!S34="",工资性费用预算!S34=0),"",ROUND($E32*$F32,2))</f>
        <v/>
      </c>
      <c r="M32" s="201" t="str">
        <f>IF(OR(工资性费用预算!T34="",工资性费用预算!T34=0),"",ROUND($E32*$F32,2))</f>
        <v/>
      </c>
      <c r="N32" s="201" t="str">
        <f>IF(OR(工资性费用预算!U34="",工资性费用预算!U34=0),"",ROUND($E32*$F32,2))</f>
        <v/>
      </c>
      <c r="O32" s="201" t="str">
        <f>IF(OR(工资性费用预算!V34="",工资性费用预算!V34=0),"",ROUND($E32*$F32,2))</f>
        <v/>
      </c>
      <c r="P32" s="201" t="str">
        <f>IF(OR(工资性费用预算!W34="",工资性费用预算!W34=0),"",ROUND($E32*$F32,2))</f>
        <v/>
      </c>
      <c r="Q32" s="201" t="str">
        <f>IF(OR(工资性费用预算!X34="",工资性费用预算!X34=0),"",ROUND($E32*$F32,2))</f>
        <v/>
      </c>
      <c r="R32" s="201" t="str">
        <f>IF(OR(工资性费用预算!Y34="",工资性费用预算!Y34=0),"",ROUND($E32*$F32,2))</f>
        <v/>
      </c>
      <c r="S32" s="193">
        <f t="shared" si="25"/>
        <v>0</v>
      </c>
      <c r="T32" s="199" t="str">
        <f>IF($B32="","",VLOOKUP($B32,工资性费用预算!$B$7:$AF$206,30,0))</f>
        <v/>
      </c>
      <c r="U32" s="197" t="str">
        <f>IF($B32="","",VLOOKUP($B32,工资性费用预算!$B$7:$AF$206,31,0))</f>
        <v/>
      </c>
      <c r="V32" s="191" t="str">
        <f>IF(OR(工资性费用预算!N34="",工资性费用预算!N34=0),"",$T32*$U32)</f>
        <v/>
      </c>
      <c r="W32" s="191" t="str">
        <f>IF(OR(工资性费用预算!O34="",工资性费用预算!O34=0),"",$T32*$U32)</f>
        <v/>
      </c>
      <c r="X32" s="191" t="str">
        <f>IF(OR(工资性费用预算!P34="",工资性费用预算!P34=0),"",$T32*$U32)</f>
        <v/>
      </c>
      <c r="Y32" s="191" t="str">
        <f>IF(OR(工资性费用预算!Q34="",工资性费用预算!Q34=0),"",$T32*$U32)</f>
        <v/>
      </c>
      <c r="Z32" s="191" t="str">
        <f>IF(OR(工资性费用预算!R34="",工资性费用预算!R34=0),"",$T32*$U32)</f>
        <v/>
      </c>
      <c r="AA32" s="191" t="str">
        <f>IF(OR(工资性费用预算!S34="",工资性费用预算!S34=0),"",$T32*$U32)</f>
        <v/>
      </c>
      <c r="AB32" s="191" t="str">
        <f>IF(OR(工资性费用预算!T34="",工资性费用预算!T34=0),"",$T32*$U32)</f>
        <v/>
      </c>
      <c r="AC32" s="191" t="str">
        <f>IF(OR(工资性费用预算!U34="",工资性费用预算!U34=0),"",$T32*$U32)</f>
        <v/>
      </c>
      <c r="AD32" s="191" t="str">
        <f>IF(OR(工资性费用预算!V34="",工资性费用预算!V34=0),"",$T32*$U32)</f>
        <v/>
      </c>
      <c r="AE32" s="191" t="str">
        <f>IF(OR(工资性费用预算!W34="",工资性费用预算!W34=0),"",$T32*$U32)</f>
        <v/>
      </c>
      <c r="AF32" s="191" t="str">
        <f>IF(OR(工资性费用预算!X34="",工资性费用预算!X34=0),"",$T32*$U32)</f>
        <v/>
      </c>
      <c r="AG32" s="191" t="str">
        <f>IF(OR(工资性费用预算!Y34="",工资性费用预算!Y34=0),"",$T32*$U32)</f>
        <v/>
      </c>
      <c r="AH32" s="193">
        <f t="shared" si="26"/>
        <v>0</v>
      </c>
      <c r="AI32" s="217" t="str">
        <f>IF($B32="","",VLOOKUP($B32,工资性费用预算!$B$7:$AJ$206,33,0))</f>
        <v/>
      </c>
      <c r="AJ32" s="218" t="str">
        <f>IF($B32="","",VLOOKUP($B32,工资性费用预算!$B$7:$AJ$206,35,0))</f>
        <v/>
      </c>
      <c r="AK32" s="215" t="str">
        <f>IF($B32="","",VLOOKUP($B32,工资性费用预算!$B$7:$AL$206,37,0))</f>
        <v/>
      </c>
      <c r="AL32" s="270" t="str">
        <f>IF(OR(工资性费用预算!N34="",工资性费用预算!N34=0),"",$AK32)</f>
        <v/>
      </c>
      <c r="AM32" s="201" t="str">
        <f>IF(OR(工资性费用预算!O34="",工资性费用预算!O34=0),"",$AK32)</f>
        <v/>
      </c>
      <c r="AN32" s="201" t="str">
        <f>IF(OR(工资性费用预算!P34="",工资性费用预算!P34=0),"",$AK32)</f>
        <v/>
      </c>
      <c r="AO32" s="201" t="str">
        <f>IF(OR(工资性费用预算!Q34="",工资性费用预算!Q34=0),"",$AK32)</f>
        <v/>
      </c>
      <c r="AP32" s="201" t="str">
        <f>IF(OR(工资性费用预算!R34="",工资性费用预算!R34=0),"",$AK32)</f>
        <v/>
      </c>
      <c r="AQ32" s="201" t="str">
        <f>IF(OR(工资性费用预算!S34="",工资性费用预算!S34=0),"",$AK32)</f>
        <v/>
      </c>
      <c r="AR32" s="201" t="str">
        <f>IF(OR(工资性费用预算!T34="",工资性费用预算!T34=0),"",$AK32)</f>
        <v/>
      </c>
      <c r="AS32" s="201" t="str">
        <f>IF(OR(工资性费用预算!U34="",工资性费用预算!U34=0),"",$AK32)</f>
        <v/>
      </c>
      <c r="AT32" s="201" t="str">
        <f>IF(OR(工资性费用预算!V34="",工资性费用预算!V34=0),"",$AK32)</f>
        <v/>
      </c>
      <c r="AU32" s="201" t="str">
        <f>IF(OR(工资性费用预算!W34="",工资性费用预算!W34=0),"",$AK32)</f>
        <v/>
      </c>
      <c r="AV32" s="201" t="str">
        <f>IF(OR(工资性费用预算!X34="",工资性费用预算!X34=0),"",$AK32)</f>
        <v/>
      </c>
      <c r="AW32" s="201" t="str">
        <f>IF(OR(工资性费用预算!Y34="",工资性费用预算!Y34=0),"",$AK32)</f>
        <v/>
      </c>
      <c r="AX32" s="220">
        <f t="shared" si="27"/>
        <v>0</v>
      </c>
      <c r="AY32" s="215" t="str">
        <f>IF($B32="","",VLOOKUP($B32,工资性费用预算!$B$7:$AN$206,39,0))</f>
        <v/>
      </c>
      <c r="AZ32" s="204"/>
      <c r="BA32" s="204"/>
      <c r="BB32" s="204"/>
      <c r="BC32" s="204"/>
      <c r="BD32" s="201"/>
      <c r="BE32" s="201" t="str">
        <f>IF(OR(工资性费用预算!S34="",工资性费用预算!S34=0),"",$AY32)</f>
        <v/>
      </c>
      <c r="BF32" s="201" t="str">
        <f>IF(OR(工资性费用预算!T34="",工资性费用预算!T34=0),"",$AY32)</f>
        <v/>
      </c>
      <c r="BG32" s="201" t="str">
        <f>IF(OR(工资性费用预算!U34="",工资性费用预算!U34=0),"",$AY32)</f>
        <v/>
      </c>
      <c r="BH32" s="201" t="str">
        <f>IF(OR(工资性费用预算!V34="",工资性费用预算!V34=0),"",$AY32)</f>
        <v/>
      </c>
      <c r="BI32" s="201" t="str">
        <f>IF(OR(工资性费用预算!W34="",工资性费用预算!W34=0),"",$AY32)</f>
        <v/>
      </c>
      <c r="BJ32" s="219"/>
      <c r="BK32" s="219"/>
      <c r="BL32" s="219">
        <f t="shared" si="28"/>
        <v>0</v>
      </c>
      <c r="BM32" s="215" t="str">
        <f>IF($B32="","",VLOOKUP($B32,工资性费用预算!$B$7:$AP$206,41,0))</f>
        <v/>
      </c>
      <c r="BN32" s="201" t="str">
        <f>IF(OR(工资性费用预算!N34="",工资性费用预算!N34=0),"",$BM32)</f>
        <v/>
      </c>
      <c r="BO32" s="201" t="str">
        <f>IF(OR(工资性费用预算!O34="",工资性费用预算!O34=0),"",$BM32)</f>
        <v/>
      </c>
      <c r="BP32" s="201" t="str">
        <f>IF(OR(工资性费用预算!P34="",工资性费用预算!P34=0),"",$BM32)</f>
        <v/>
      </c>
      <c r="BQ32" s="201"/>
      <c r="BR32" s="201" t="str">
        <f>IF(OR(工资性费用预算!Q34="",工资性费用预算!Q34=0),"",$BM32)</f>
        <v/>
      </c>
      <c r="BS32" s="201" t="str">
        <f>IF(OR(工资性费用预算!R34="",工资性费用预算!R34=0),"",$BM32)</f>
        <v/>
      </c>
      <c r="BT32" s="201" t="str">
        <f>IF(OR(工资性费用预算!S34="",工资性费用预算!S34=0),"",$BM32)</f>
        <v/>
      </c>
      <c r="BU32" s="201"/>
      <c r="BV32" s="201" t="str">
        <f>IF(OR(工资性费用预算!T34="",工资性费用预算!T34=0),"",$BM32)</f>
        <v/>
      </c>
      <c r="BW32" s="201" t="str">
        <f>IF(OR(工资性费用预算!U34="",工资性费用预算!U34=0),"",$BM32)</f>
        <v/>
      </c>
      <c r="BX32" s="201" t="str">
        <f>IF(OR(工资性费用预算!V34="",工资性费用预算!V34=0),"",$BM32)</f>
        <v/>
      </c>
      <c r="BY32" s="201"/>
      <c r="BZ32" s="201" t="str">
        <f>IF(OR(工资性费用预算!W34="",工资性费用预算!W34=0),"",$BM32)</f>
        <v/>
      </c>
      <c r="CA32" s="201" t="str">
        <f>IF(OR(工资性费用预算!X34="",工资性费用预算!X34=0),"",$BM32)</f>
        <v/>
      </c>
      <c r="CB32" s="201" t="str">
        <f>IF(OR(工资性费用预算!Y34="",工资性费用预算!Y34=0),"",$BM32)</f>
        <v/>
      </c>
      <c r="CC32" s="193">
        <f t="shared" si="29"/>
        <v>0</v>
      </c>
      <c r="CD32" s="215" t="str">
        <f>IF($B32="","",VLOOKUP($B32,工资性费用预算!$B$7:$AT$206,45,0))</f>
        <v/>
      </c>
      <c r="CE32" s="201" t="str">
        <f>IF(OR(工资性费用预算!N34="",工资性费用预算!N34=0),"",$CD32)</f>
        <v/>
      </c>
      <c r="CF32" s="201" t="str">
        <f>IF(OR(工资性费用预算!O34="",工资性费用预算!O34=0),"",$CD32)</f>
        <v/>
      </c>
      <c r="CG32" s="201" t="str">
        <f>IF(OR(工资性费用预算!P34="",工资性费用预算!P34=0),"",$CD32)</f>
        <v/>
      </c>
      <c r="CH32" s="201" t="str">
        <f>IF(OR(工资性费用预算!Q34="",工资性费用预算!Q34=0),"",$CD32)</f>
        <v/>
      </c>
      <c r="CI32" s="201" t="str">
        <f>IF(OR(工资性费用预算!R34="",工资性费用预算!R34=0),"",$CD32)</f>
        <v/>
      </c>
      <c r="CJ32" s="201" t="str">
        <f>IF(OR(工资性费用预算!S34="",工资性费用预算!S34=0),"",$CD32)</f>
        <v/>
      </c>
      <c r="CK32" s="201" t="str">
        <f>IF(OR(工资性费用预算!T34="",工资性费用预算!T34=0),"",$CD32)</f>
        <v/>
      </c>
      <c r="CL32" s="201" t="str">
        <f>IF(OR(工资性费用预算!U34="",工资性费用预算!U34=0),"",$CD32)</f>
        <v/>
      </c>
      <c r="CM32" s="201" t="str">
        <f>IF(OR(工资性费用预算!V34="",工资性费用预算!V34=0),"",$CD32)</f>
        <v/>
      </c>
      <c r="CN32" s="201" t="str">
        <f>IF(OR(工资性费用预算!W34="",工资性费用预算!W34=0),"",$CD32)</f>
        <v/>
      </c>
      <c r="CO32" s="201" t="str">
        <f>IF(OR(工资性费用预算!X34="",工资性费用预算!X34=0),"",$CD32)</f>
        <v/>
      </c>
      <c r="CP32" s="201" t="str">
        <f>IF(OR(工资性费用预算!Y34="",工资性费用预算!Y34=0),"",$CD32)</f>
        <v/>
      </c>
      <c r="CQ32" s="193">
        <f t="shared" si="30"/>
        <v>0</v>
      </c>
      <c r="CR32" s="215" t="str">
        <f>IF($B32="","",VLOOKUP($B32,工资性费用预算!$B$7:$AV$206,47,0))</f>
        <v/>
      </c>
      <c r="CS32" s="201" t="str">
        <f>IF(OR(工资性费用预算!N34="",工资性费用预算!N34=0),"",$CR32)</f>
        <v/>
      </c>
      <c r="CT32" s="201" t="str">
        <f>IF(OR(工资性费用预算!O34="",工资性费用预算!O34=0),"",$CR32)</f>
        <v/>
      </c>
      <c r="CU32" s="201" t="str">
        <f>IF(OR(工资性费用预算!P34="",工资性费用预算!P34=0),"",$CR32)</f>
        <v/>
      </c>
      <c r="CV32" s="201" t="str">
        <f>IF(OR(工资性费用预算!Q34="",工资性费用预算!Q34=0),"",$CR32)</f>
        <v/>
      </c>
      <c r="CW32" s="201" t="str">
        <f>IF(OR(工资性费用预算!R34="",工资性费用预算!R34=0),"",$CR32)</f>
        <v/>
      </c>
      <c r="CX32" s="201" t="str">
        <f>IF(OR(工资性费用预算!S34="",工资性费用预算!S34=0),"",$CR32)</f>
        <v/>
      </c>
      <c r="CY32" s="201" t="str">
        <f>IF(OR(工资性费用预算!T34="",工资性费用预算!T34=0),"",$CR32)</f>
        <v/>
      </c>
      <c r="CZ32" s="201" t="str">
        <f>IF(OR(工资性费用预算!U34="",工资性费用预算!U34=0),"",$CR32)</f>
        <v/>
      </c>
      <c r="DA32" s="201" t="str">
        <f>IF(OR(工资性费用预算!V34="",工资性费用预算!V34=0),"",$CR32)</f>
        <v/>
      </c>
      <c r="DB32" s="201" t="str">
        <f>IF(OR(工资性费用预算!W34="",工资性费用预算!W34=0),"",$CR32)</f>
        <v/>
      </c>
      <c r="DC32" s="201" t="str">
        <f>IF(OR(工资性费用预算!X34="",工资性费用预算!X34=0),"",$CR32)</f>
        <v/>
      </c>
      <c r="DD32" s="201" t="str">
        <f>IF(OR(工资性费用预算!Y34="",工资性费用预算!Y34=0),"",$CR32)</f>
        <v/>
      </c>
      <c r="DE32" s="193">
        <f t="shared" si="31"/>
        <v>0</v>
      </c>
      <c r="DF32" s="215" t="str">
        <f>IF($B32="","",VLOOKUP($B32,工资性费用预算!$B$7:$AR$206,43,0))</f>
        <v/>
      </c>
      <c r="DG32" s="215" t="str">
        <f>IF($B32="","",VLOOKUP($B32,工资性费用预算!$B$7:$AS$206,44,0))</f>
        <v/>
      </c>
      <c r="DH32" s="215" t="str">
        <f>IF($B32="","",VLOOKUP($B32,工资性费用预算!$B$7:$AX$206,49,0))</f>
        <v/>
      </c>
      <c r="DI32" s="215" t="str">
        <f>IF($B32="","",VLOOKUP($B32,工资性费用预算!$B$7:$AY$206,50,0))</f>
        <v/>
      </c>
      <c r="DJ32" s="215" t="str">
        <f>IF($B32="","",VLOOKUP($B32,工资性费用预算!$B$7:$BB$206,51,0))</f>
        <v/>
      </c>
      <c r="DK32" s="215" t="str">
        <f>IF($B32="","",VLOOKUP($B32,工资性费用预算!$B$7:$BB$206,52,0))</f>
        <v/>
      </c>
      <c r="DL32" s="225" t="str">
        <f>IF($B32="","",VLOOKUP($B32,工资性费用预算!$B$7:$BB$206,53,0))</f>
        <v/>
      </c>
      <c r="DM32" s="222">
        <f t="shared" si="32"/>
        <v>0</v>
      </c>
      <c r="DN32" s="191">
        <f t="shared" si="33"/>
        <v>0</v>
      </c>
      <c r="DO32" s="191">
        <f t="shared" si="34"/>
        <v>0</v>
      </c>
      <c r="DP32" s="191">
        <f t="shared" si="35"/>
        <v>0</v>
      </c>
      <c r="DQ32" s="191">
        <f t="shared" si="36"/>
        <v>0</v>
      </c>
      <c r="DR32" s="191">
        <f t="shared" si="37"/>
        <v>0</v>
      </c>
      <c r="DS32" s="191">
        <f t="shared" si="38"/>
        <v>0</v>
      </c>
      <c r="DT32" s="191">
        <f t="shared" si="39"/>
        <v>0</v>
      </c>
      <c r="DU32" s="191">
        <f t="shared" si="40"/>
        <v>0</v>
      </c>
      <c r="DV32" s="191">
        <f t="shared" si="41"/>
        <v>0</v>
      </c>
      <c r="DW32" s="191">
        <f t="shared" si="42"/>
        <v>0</v>
      </c>
      <c r="DX32" s="191">
        <f t="shared" si="43"/>
        <v>0</v>
      </c>
      <c r="DY32" s="227">
        <f t="shared" si="44"/>
        <v>0</v>
      </c>
      <c r="DZ32" s="191">
        <f t="shared" si="45"/>
        <v>0</v>
      </c>
      <c r="EA32" s="193">
        <f t="shared" si="46"/>
        <v>0</v>
      </c>
    </row>
    <row r="33" spans="1:131">
      <c r="A33" s="200" t="str">
        <f t="shared" si="24"/>
        <v/>
      </c>
      <c r="B33" s="191" t="str">
        <f>IF(工资性费用预算!A35="","",工资性费用预算!B35)</f>
        <v/>
      </c>
      <c r="C33" s="195" t="str">
        <f>IF(B33="","",VLOOKUP(B33,工资性费用预算!$B$7:$C$206,2,0))</f>
        <v/>
      </c>
      <c r="D33" s="276" t="str">
        <f>IF(工资性费用预算!BH35&gt;0,IF(工资性费用预算!BE35&gt;0,工资性费用预算!$BE$6,IF(工资性费用预算!BF35&gt;0,工资性费用预算!$BF$6,工资性费用预算!$BG$6)),"")</f>
        <v/>
      </c>
      <c r="E33" s="194" t="str">
        <f>IF($B33="","",VLOOKUP($B33,工资性费用预算!$B$7:$AC$206,27,0))</f>
        <v/>
      </c>
      <c r="F33" s="519">
        <f>IF($B33="",0,VLOOKUP($B33,社保费!$B$5:$Q$15,16,0))</f>
        <v>0</v>
      </c>
      <c r="G33" s="201" t="str">
        <f>IF(OR(工资性费用预算!N35="",工资性费用预算!N35=0),"",ROUND($E33*$F33,2))</f>
        <v/>
      </c>
      <c r="H33" s="201" t="str">
        <f>IF(OR(工资性费用预算!O35="",工资性费用预算!O35=0),"",ROUND($E33*$F33,2))</f>
        <v/>
      </c>
      <c r="I33" s="201" t="str">
        <f>IF(OR(工资性费用预算!P35="",工资性费用预算!P35=0),"",ROUND($E33*$F33,2))</f>
        <v/>
      </c>
      <c r="J33" s="201" t="str">
        <f>IF(OR(工资性费用预算!Q35="",工资性费用预算!Q35=0),"",ROUND($E33*$F33,2))</f>
        <v/>
      </c>
      <c r="K33" s="201" t="str">
        <f>IF(OR(工资性费用预算!R35="",工资性费用预算!R35=0),"",ROUND($E33*$F33,2))</f>
        <v/>
      </c>
      <c r="L33" s="201" t="str">
        <f>IF(OR(工资性费用预算!S35="",工资性费用预算!S35=0),"",ROUND($E33*$F33,2))</f>
        <v/>
      </c>
      <c r="M33" s="201" t="str">
        <f>IF(OR(工资性费用预算!T35="",工资性费用预算!T35=0),"",ROUND($E33*$F33,2))</f>
        <v/>
      </c>
      <c r="N33" s="201" t="str">
        <f>IF(OR(工资性费用预算!U35="",工资性费用预算!U35=0),"",ROUND($E33*$F33,2))</f>
        <v/>
      </c>
      <c r="O33" s="201" t="str">
        <f>IF(OR(工资性费用预算!V35="",工资性费用预算!V35=0),"",ROUND($E33*$F33,2))</f>
        <v/>
      </c>
      <c r="P33" s="201" t="str">
        <f>IF(OR(工资性费用预算!W35="",工资性费用预算!W35=0),"",ROUND($E33*$F33,2))</f>
        <v/>
      </c>
      <c r="Q33" s="201" t="str">
        <f>IF(OR(工资性费用预算!X35="",工资性费用预算!X35=0),"",ROUND($E33*$F33,2))</f>
        <v/>
      </c>
      <c r="R33" s="201" t="str">
        <f>IF(OR(工资性费用预算!Y35="",工资性费用预算!Y35=0),"",ROUND($E33*$F33,2))</f>
        <v/>
      </c>
      <c r="S33" s="193">
        <f t="shared" si="25"/>
        <v>0</v>
      </c>
      <c r="T33" s="199" t="str">
        <f>IF($B33="","",VLOOKUP($B33,工资性费用预算!$B$7:$AF$206,30,0))</f>
        <v/>
      </c>
      <c r="U33" s="197" t="str">
        <f>IF($B33="","",VLOOKUP($B33,工资性费用预算!$B$7:$AF$206,31,0))</f>
        <v/>
      </c>
      <c r="V33" s="191" t="str">
        <f>IF(OR(工资性费用预算!N35="",工资性费用预算!N35=0),"",$T33*$U33)</f>
        <v/>
      </c>
      <c r="W33" s="191" t="str">
        <f>IF(OR(工资性费用预算!O35="",工资性费用预算!O35=0),"",$T33*$U33)</f>
        <v/>
      </c>
      <c r="X33" s="191" t="str">
        <f>IF(OR(工资性费用预算!P35="",工资性费用预算!P35=0),"",$T33*$U33)</f>
        <v/>
      </c>
      <c r="Y33" s="191" t="str">
        <f>IF(OR(工资性费用预算!Q35="",工资性费用预算!Q35=0),"",$T33*$U33)</f>
        <v/>
      </c>
      <c r="Z33" s="191" t="str">
        <f>IF(OR(工资性费用预算!R35="",工资性费用预算!R35=0),"",$T33*$U33)</f>
        <v/>
      </c>
      <c r="AA33" s="191" t="str">
        <f>IF(OR(工资性费用预算!S35="",工资性费用预算!S35=0),"",$T33*$U33)</f>
        <v/>
      </c>
      <c r="AB33" s="191" t="str">
        <f>IF(OR(工资性费用预算!T35="",工资性费用预算!T35=0),"",$T33*$U33)</f>
        <v/>
      </c>
      <c r="AC33" s="191" t="str">
        <f>IF(OR(工资性费用预算!U35="",工资性费用预算!U35=0),"",$T33*$U33)</f>
        <v/>
      </c>
      <c r="AD33" s="191" t="str">
        <f>IF(OR(工资性费用预算!V35="",工资性费用预算!V35=0),"",$T33*$U33)</f>
        <v/>
      </c>
      <c r="AE33" s="191" t="str">
        <f>IF(OR(工资性费用预算!W35="",工资性费用预算!W35=0),"",$T33*$U33)</f>
        <v/>
      </c>
      <c r="AF33" s="191" t="str">
        <f>IF(OR(工资性费用预算!X35="",工资性费用预算!X35=0),"",$T33*$U33)</f>
        <v/>
      </c>
      <c r="AG33" s="191" t="str">
        <f>IF(OR(工资性费用预算!Y35="",工资性费用预算!Y35=0),"",$T33*$U33)</f>
        <v/>
      </c>
      <c r="AH33" s="193">
        <f t="shared" si="26"/>
        <v>0</v>
      </c>
      <c r="AI33" s="217" t="str">
        <f>IF($B33="","",VLOOKUP($B33,工资性费用预算!$B$7:$AJ$206,33,0))</f>
        <v/>
      </c>
      <c r="AJ33" s="218" t="str">
        <f>IF($B33="","",VLOOKUP($B33,工资性费用预算!$B$7:$AJ$206,35,0))</f>
        <v/>
      </c>
      <c r="AK33" s="215" t="str">
        <f>IF($B33="","",VLOOKUP($B33,工资性费用预算!$B$7:$AL$206,37,0))</f>
        <v/>
      </c>
      <c r="AL33" s="270" t="str">
        <f>IF(OR(工资性费用预算!N35="",工资性费用预算!N35=0),"",$AK33)</f>
        <v/>
      </c>
      <c r="AM33" s="201" t="str">
        <f>IF(OR(工资性费用预算!O35="",工资性费用预算!O35=0),"",$AK33)</f>
        <v/>
      </c>
      <c r="AN33" s="201" t="str">
        <f>IF(OR(工资性费用预算!P35="",工资性费用预算!P35=0),"",$AK33)</f>
        <v/>
      </c>
      <c r="AO33" s="201" t="str">
        <f>IF(OR(工资性费用预算!Q35="",工资性费用预算!Q35=0),"",$AK33)</f>
        <v/>
      </c>
      <c r="AP33" s="201" t="str">
        <f>IF(OR(工资性费用预算!R35="",工资性费用预算!R35=0),"",$AK33)</f>
        <v/>
      </c>
      <c r="AQ33" s="201" t="str">
        <f>IF(OR(工资性费用预算!S35="",工资性费用预算!S35=0),"",$AK33)</f>
        <v/>
      </c>
      <c r="AR33" s="201" t="str">
        <f>IF(OR(工资性费用预算!T35="",工资性费用预算!T35=0),"",$AK33)</f>
        <v/>
      </c>
      <c r="AS33" s="201" t="str">
        <f>IF(OR(工资性费用预算!U35="",工资性费用预算!U35=0),"",$AK33)</f>
        <v/>
      </c>
      <c r="AT33" s="201" t="str">
        <f>IF(OR(工资性费用预算!V35="",工资性费用预算!V35=0),"",$AK33)</f>
        <v/>
      </c>
      <c r="AU33" s="201" t="str">
        <f>IF(OR(工资性费用预算!W35="",工资性费用预算!W35=0),"",$AK33)</f>
        <v/>
      </c>
      <c r="AV33" s="201" t="str">
        <f>IF(OR(工资性费用预算!X35="",工资性费用预算!X35=0),"",$AK33)</f>
        <v/>
      </c>
      <c r="AW33" s="201" t="str">
        <f>IF(OR(工资性费用预算!Y35="",工资性费用预算!Y35=0),"",$AK33)</f>
        <v/>
      </c>
      <c r="AX33" s="220">
        <f t="shared" si="27"/>
        <v>0</v>
      </c>
      <c r="AY33" s="215" t="str">
        <f>IF($B33="","",VLOOKUP($B33,工资性费用预算!$B$7:$AN$206,39,0))</f>
        <v/>
      </c>
      <c r="AZ33" s="204"/>
      <c r="BA33" s="204"/>
      <c r="BB33" s="204"/>
      <c r="BC33" s="204"/>
      <c r="BD33" s="201"/>
      <c r="BE33" s="201" t="str">
        <f>IF(OR(工资性费用预算!S35="",工资性费用预算!S35=0),"",$AY33)</f>
        <v/>
      </c>
      <c r="BF33" s="201" t="str">
        <f>IF(OR(工资性费用预算!T35="",工资性费用预算!T35=0),"",$AY33)</f>
        <v/>
      </c>
      <c r="BG33" s="201" t="str">
        <f>IF(OR(工资性费用预算!U35="",工资性费用预算!U35=0),"",$AY33)</f>
        <v/>
      </c>
      <c r="BH33" s="201" t="str">
        <f>IF(OR(工资性费用预算!V35="",工资性费用预算!V35=0),"",$AY33)</f>
        <v/>
      </c>
      <c r="BI33" s="201" t="str">
        <f>IF(OR(工资性费用预算!W35="",工资性费用预算!W35=0),"",$AY33)</f>
        <v/>
      </c>
      <c r="BJ33" s="219"/>
      <c r="BK33" s="219"/>
      <c r="BL33" s="219">
        <f t="shared" si="28"/>
        <v>0</v>
      </c>
      <c r="BM33" s="215" t="str">
        <f>IF($B33="","",VLOOKUP($B33,工资性费用预算!$B$7:$AP$206,41,0))</f>
        <v/>
      </c>
      <c r="BN33" s="201" t="str">
        <f>IF(OR(工资性费用预算!N35="",工资性费用预算!N35=0),"",$BM33)</f>
        <v/>
      </c>
      <c r="BO33" s="201" t="str">
        <f>IF(OR(工资性费用预算!O35="",工资性费用预算!O35=0),"",$BM33)</f>
        <v/>
      </c>
      <c r="BP33" s="201" t="str">
        <f>IF(OR(工资性费用预算!P35="",工资性费用预算!P35=0),"",$BM33)</f>
        <v/>
      </c>
      <c r="BQ33" s="201"/>
      <c r="BR33" s="201" t="str">
        <f>IF(OR(工资性费用预算!Q35="",工资性费用预算!Q35=0),"",$BM33)</f>
        <v/>
      </c>
      <c r="BS33" s="201" t="str">
        <f>IF(OR(工资性费用预算!R35="",工资性费用预算!R35=0),"",$BM33)</f>
        <v/>
      </c>
      <c r="BT33" s="201" t="str">
        <f>IF(OR(工资性费用预算!S35="",工资性费用预算!S35=0),"",$BM33)</f>
        <v/>
      </c>
      <c r="BU33" s="201"/>
      <c r="BV33" s="201" t="str">
        <f>IF(OR(工资性费用预算!T35="",工资性费用预算!T35=0),"",$BM33)</f>
        <v/>
      </c>
      <c r="BW33" s="201" t="str">
        <f>IF(OR(工资性费用预算!U35="",工资性费用预算!U35=0),"",$BM33)</f>
        <v/>
      </c>
      <c r="BX33" s="201" t="str">
        <f>IF(OR(工资性费用预算!V35="",工资性费用预算!V35=0),"",$BM33)</f>
        <v/>
      </c>
      <c r="BY33" s="201"/>
      <c r="BZ33" s="201" t="str">
        <f>IF(OR(工资性费用预算!W35="",工资性费用预算!W35=0),"",$BM33)</f>
        <v/>
      </c>
      <c r="CA33" s="201" t="str">
        <f>IF(OR(工资性费用预算!X35="",工资性费用预算!X35=0),"",$BM33)</f>
        <v/>
      </c>
      <c r="CB33" s="201" t="str">
        <f>IF(OR(工资性费用预算!Y35="",工资性费用预算!Y35=0),"",$BM33)</f>
        <v/>
      </c>
      <c r="CC33" s="193">
        <f t="shared" si="29"/>
        <v>0</v>
      </c>
      <c r="CD33" s="215" t="str">
        <f>IF($B33="","",VLOOKUP($B33,工资性费用预算!$B$7:$AT$206,45,0))</f>
        <v/>
      </c>
      <c r="CE33" s="201" t="str">
        <f>IF(OR(工资性费用预算!N35="",工资性费用预算!N35=0),"",$CD33)</f>
        <v/>
      </c>
      <c r="CF33" s="201" t="str">
        <f>IF(OR(工资性费用预算!O35="",工资性费用预算!O35=0),"",$CD33)</f>
        <v/>
      </c>
      <c r="CG33" s="201" t="str">
        <f>IF(OR(工资性费用预算!P35="",工资性费用预算!P35=0),"",$CD33)</f>
        <v/>
      </c>
      <c r="CH33" s="201" t="str">
        <f>IF(OR(工资性费用预算!Q35="",工资性费用预算!Q35=0),"",$CD33)</f>
        <v/>
      </c>
      <c r="CI33" s="201" t="str">
        <f>IF(OR(工资性费用预算!R35="",工资性费用预算!R35=0),"",$CD33)</f>
        <v/>
      </c>
      <c r="CJ33" s="201" t="str">
        <f>IF(OR(工资性费用预算!S35="",工资性费用预算!S35=0),"",$CD33)</f>
        <v/>
      </c>
      <c r="CK33" s="201" t="str">
        <f>IF(OR(工资性费用预算!T35="",工资性费用预算!T35=0),"",$CD33)</f>
        <v/>
      </c>
      <c r="CL33" s="201" t="str">
        <f>IF(OR(工资性费用预算!U35="",工资性费用预算!U35=0),"",$CD33)</f>
        <v/>
      </c>
      <c r="CM33" s="201" t="str">
        <f>IF(OR(工资性费用预算!V35="",工资性费用预算!V35=0),"",$CD33)</f>
        <v/>
      </c>
      <c r="CN33" s="201" t="str">
        <f>IF(OR(工资性费用预算!W35="",工资性费用预算!W35=0),"",$CD33)</f>
        <v/>
      </c>
      <c r="CO33" s="201" t="str">
        <f>IF(OR(工资性费用预算!X35="",工资性费用预算!X35=0),"",$CD33)</f>
        <v/>
      </c>
      <c r="CP33" s="201" t="str">
        <f>IF(OR(工资性费用预算!Y35="",工资性费用预算!Y35=0),"",$CD33)</f>
        <v/>
      </c>
      <c r="CQ33" s="193">
        <f t="shared" si="30"/>
        <v>0</v>
      </c>
      <c r="CR33" s="215" t="str">
        <f>IF($B33="","",VLOOKUP($B33,工资性费用预算!$B$7:$AV$206,47,0))</f>
        <v/>
      </c>
      <c r="CS33" s="201" t="str">
        <f>IF(OR(工资性费用预算!N35="",工资性费用预算!N35=0),"",$CR33)</f>
        <v/>
      </c>
      <c r="CT33" s="201" t="str">
        <f>IF(OR(工资性费用预算!O35="",工资性费用预算!O35=0),"",$CR33)</f>
        <v/>
      </c>
      <c r="CU33" s="201" t="str">
        <f>IF(OR(工资性费用预算!P35="",工资性费用预算!P35=0),"",$CR33)</f>
        <v/>
      </c>
      <c r="CV33" s="201" t="str">
        <f>IF(OR(工资性费用预算!Q35="",工资性费用预算!Q35=0),"",$CR33)</f>
        <v/>
      </c>
      <c r="CW33" s="201" t="str">
        <f>IF(OR(工资性费用预算!R35="",工资性费用预算!R35=0),"",$CR33)</f>
        <v/>
      </c>
      <c r="CX33" s="201" t="str">
        <f>IF(OR(工资性费用预算!S35="",工资性费用预算!S35=0),"",$CR33)</f>
        <v/>
      </c>
      <c r="CY33" s="201" t="str">
        <f>IF(OR(工资性费用预算!T35="",工资性费用预算!T35=0),"",$CR33)</f>
        <v/>
      </c>
      <c r="CZ33" s="201" t="str">
        <f>IF(OR(工资性费用预算!U35="",工资性费用预算!U35=0),"",$CR33)</f>
        <v/>
      </c>
      <c r="DA33" s="201" t="str">
        <f>IF(OR(工资性费用预算!V35="",工资性费用预算!V35=0),"",$CR33)</f>
        <v/>
      </c>
      <c r="DB33" s="201" t="str">
        <f>IF(OR(工资性费用预算!W35="",工资性费用预算!W35=0),"",$CR33)</f>
        <v/>
      </c>
      <c r="DC33" s="201" t="str">
        <f>IF(OR(工资性费用预算!X35="",工资性费用预算!X35=0),"",$CR33)</f>
        <v/>
      </c>
      <c r="DD33" s="201" t="str">
        <f>IF(OR(工资性费用预算!Y35="",工资性费用预算!Y35=0),"",$CR33)</f>
        <v/>
      </c>
      <c r="DE33" s="193">
        <f t="shared" si="31"/>
        <v>0</v>
      </c>
      <c r="DF33" s="215" t="str">
        <f>IF($B33="","",VLOOKUP($B33,工资性费用预算!$B$7:$AR$206,43,0))</f>
        <v/>
      </c>
      <c r="DG33" s="215" t="str">
        <f>IF($B33="","",VLOOKUP($B33,工资性费用预算!$B$7:$AS$206,44,0))</f>
        <v/>
      </c>
      <c r="DH33" s="215" t="str">
        <f>IF($B33="","",VLOOKUP($B33,工资性费用预算!$B$7:$AX$206,49,0))</f>
        <v/>
      </c>
      <c r="DI33" s="215" t="str">
        <f>IF($B33="","",VLOOKUP($B33,工资性费用预算!$B$7:$AY$206,50,0))</f>
        <v/>
      </c>
      <c r="DJ33" s="215" t="str">
        <f>IF($B33="","",VLOOKUP($B33,工资性费用预算!$B$7:$BB$206,51,0))</f>
        <v/>
      </c>
      <c r="DK33" s="215" t="str">
        <f>IF($B33="","",VLOOKUP($B33,工资性费用预算!$B$7:$BB$206,52,0))</f>
        <v/>
      </c>
      <c r="DL33" s="225" t="str">
        <f>IF($B33="","",VLOOKUP($B33,工资性费用预算!$B$7:$BB$206,53,0))</f>
        <v/>
      </c>
      <c r="DM33" s="222">
        <f t="shared" si="32"/>
        <v>0</v>
      </c>
      <c r="DN33" s="191">
        <f t="shared" si="33"/>
        <v>0</v>
      </c>
      <c r="DO33" s="191">
        <f t="shared" si="34"/>
        <v>0</v>
      </c>
      <c r="DP33" s="191">
        <f t="shared" si="35"/>
        <v>0</v>
      </c>
      <c r="DQ33" s="191">
        <f t="shared" si="36"/>
        <v>0</v>
      </c>
      <c r="DR33" s="191">
        <f t="shared" si="37"/>
        <v>0</v>
      </c>
      <c r="DS33" s="191">
        <f t="shared" si="38"/>
        <v>0</v>
      </c>
      <c r="DT33" s="191">
        <f t="shared" si="39"/>
        <v>0</v>
      </c>
      <c r="DU33" s="191">
        <f t="shared" si="40"/>
        <v>0</v>
      </c>
      <c r="DV33" s="191">
        <f t="shared" si="41"/>
        <v>0</v>
      </c>
      <c r="DW33" s="191">
        <f t="shared" si="42"/>
        <v>0</v>
      </c>
      <c r="DX33" s="191">
        <f t="shared" si="43"/>
        <v>0</v>
      </c>
      <c r="DY33" s="227">
        <f t="shared" si="44"/>
        <v>0</v>
      </c>
      <c r="DZ33" s="191">
        <f t="shared" si="45"/>
        <v>0</v>
      </c>
      <c r="EA33" s="193">
        <f t="shared" si="46"/>
        <v>0</v>
      </c>
    </row>
    <row r="34" spans="1:131">
      <c r="A34" s="200" t="str">
        <f t="shared" si="24"/>
        <v/>
      </c>
      <c r="B34" s="191" t="str">
        <f>IF(工资性费用预算!A36="","",工资性费用预算!B36)</f>
        <v/>
      </c>
      <c r="C34" s="195" t="str">
        <f>IF(B34="","",VLOOKUP(B34,工资性费用预算!$B$7:$C$206,2,0))</f>
        <v/>
      </c>
      <c r="D34" s="276" t="str">
        <f>IF(工资性费用预算!BH36&gt;0,IF(工资性费用预算!BE36&gt;0,工资性费用预算!$BE$6,IF(工资性费用预算!BF36&gt;0,工资性费用预算!$BF$6,工资性费用预算!$BG$6)),"")</f>
        <v/>
      </c>
      <c r="E34" s="194" t="str">
        <f>IF($B34="","",VLOOKUP($B34,工资性费用预算!$B$7:$AC$206,27,0))</f>
        <v/>
      </c>
      <c r="F34" s="519">
        <f>IF($B34="",0,VLOOKUP($B34,社保费!$B$5:$Q$15,16,0))</f>
        <v>0</v>
      </c>
      <c r="G34" s="201" t="str">
        <f>IF(OR(工资性费用预算!N36="",工资性费用预算!N36=0),"",ROUND($E34*$F34,2))</f>
        <v/>
      </c>
      <c r="H34" s="201" t="str">
        <f>IF(OR(工资性费用预算!O36="",工资性费用预算!O36=0),"",ROUND($E34*$F34,2))</f>
        <v/>
      </c>
      <c r="I34" s="201" t="str">
        <f>IF(OR(工资性费用预算!P36="",工资性费用预算!P36=0),"",ROUND($E34*$F34,2))</f>
        <v/>
      </c>
      <c r="J34" s="201" t="str">
        <f>IF(OR(工资性费用预算!Q36="",工资性费用预算!Q36=0),"",ROUND($E34*$F34,2))</f>
        <v/>
      </c>
      <c r="K34" s="201" t="str">
        <f>IF(OR(工资性费用预算!R36="",工资性费用预算!R36=0),"",ROUND($E34*$F34,2))</f>
        <v/>
      </c>
      <c r="L34" s="201" t="str">
        <f>IF(OR(工资性费用预算!S36="",工资性费用预算!S36=0),"",ROUND($E34*$F34,2))</f>
        <v/>
      </c>
      <c r="M34" s="201" t="str">
        <f>IF(OR(工资性费用预算!T36="",工资性费用预算!T36=0),"",ROUND($E34*$F34,2))</f>
        <v/>
      </c>
      <c r="N34" s="201" t="str">
        <f>IF(OR(工资性费用预算!U36="",工资性费用预算!U36=0),"",ROUND($E34*$F34,2))</f>
        <v/>
      </c>
      <c r="O34" s="201" t="str">
        <f>IF(OR(工资性费用预算!V36="",工资性费用预算!V36=0),"",ROUND($E34*$F34,2))</f>
        <v/>
      </c>
      <c r="P34" s="201" t="str">
        <f>IF(OR(工资性费用预算!W36="",工资性费用预算!W36=0),"",ROUND($E34*$F34,2))</f>
        <v/>
      </c>
      <c r="Q34" s="201" t="str">
        <f>IF(OR(工资性费用预算!X36="",工资性费用预算!X36=0),"",ROUND($E34*$F34,2))</f>
        <v/>
      </c>
      <c r="R34" s="201" t="str">
        <f>IF(OR(工资性费用预算!Y36="",工资性费用预算!Y36=0),"",ROUND($E34*$F34,2))</f>
        <v/>
      </c>
      <c r="S34" s="193">
        <f t="shared" si="25"/>
        <v>0</v>
      </c>
      <c r="T34" s="199" t="str">
        <f>IF($B34="","",VLOOKUP($B34,工资性费用预算!$B$7:$AF$206,30,0))</f>
        <v/>
      </c>
      <c r="U34" s="197" t="str">
        <f>IF($B34="","",VLOOKUP($B34,工资性费用预算!$B$7:$AF$206,31,0))</f>
        <v/>
      </c>
      <c r="V34" s="191" t="str">
        <f>IF(OR(工资性费用预算!N36="",工资性费用预算!N36=0),"",$T34*$U34)</f>
        <v/>
      </c>
      <c r="W34" s="191" t="str">
        <f>IF(OR(工资性费用预算!O36="",工资性费用预算!O36=0),"",$T34*$U34)</f>
        <v/>
      </c>
      <c r="X34" s="191" t="str">
        <f>IF(OR(工资性费用预算!P36="",工资性费用预算!P36=0),"",$T34*$U34)</f>
        <v/>
      </c>
      <c r="Y34" s="191" t="str">
        <f>IF(OR(工资性费用预算!Q36="",工资性费用预算!Q36=0),"",$T34*$U34)</f>
        <v/>
      </c>
      <c r="Z34" s="191" t="str">
        <f>IF(OR(工资性费用预算!R36="",工资性费用预算!R36=0),"",$T34*$U34)</f>
        <v/>
      </c>
      <c r="AA34" s="191" t="str">
        <f>IF(OR(工资性费用预算!S36="",工资性费用预算!S36=0),"",$T34*$U34)</f>
        <v/>
      </c>
      <c r="AB34" s="191" t="str">
        <f>IF(OR(工资性费用预算!T36="",工资性费用预算!T36=0),"",$T34*$U34)</f>
        <v/>
      </c>
      <c r="AC34" s="191" t="str">
        <f>IF(OR(工资性费用预算!U36="",工资性费用预算!U36=0),"",$T34*$U34)</f>
        <v/>
      </c>
      <c r="AD34" s="191" t="str">
        <f>IF(OR(工资性费用预算!V36="",工资性费用预算!V36=0),"",$T34*$U34)</f>
        <v/>
      </c>
      <c r="AE34" s="191" t="str">
        <f>IF(OR(工资性费用预算!W36="",工资性费用预算!W36=0),"",$T34*$U34)</f>
        <v/>
      </c>
      <c r="AF34" s="191" t="str">
        <f>IF(OR(工资性费用预算!X36="",工资性费用预算!X36=0),"",$T34*$U34)</f>
        <v/>
      </c>
      <c r="AG34" s="191" t="str">
        <f>IF(OR(工资性费用预算!Y36="",工资性费用预算!Y36=0),"",$T34*$U34)</f>
        <v/>
      </c>
      <c r="AH34" s="193">
        <f t="shared" si="26"/>
        <v>0</v>
      </c>
      <c r="AI34" s="217" t="str">
        <f>IF($B34="","",VLOOKUP($B34,工资性费用预算!$B$7:$AJ$206,33,0))</f>
        <v/>
      </c>
      <c r="AJ34" s="218" t="str">
        <f>IF($B34="","",VLOOKUP($B34,工资性费用预算!$B$7:$AJ$206,35,0))</f>
        <v/>
      </c>
      <c r="AK34" s="215" t="str">
        <f>IF($B34="","",VLOOKUP($B34,工资性费用预算!$B$7:$AL$206,37,0))</f>
        <v/>
      </c>
      <c r="AL34" s="270" t="str">
        <f>IF(OR(工资性费用预算!N36="",工资性费用预算!N36=0),"",$AK34)</f>
        <v/>
      </c>
      <c r="AM34" s="201" t="str">
        <f>IF(OR(工资性费用预算!O36="",工资性费用预算!O36=0),"",$AK34)</f>
        <v/>
      </c>
      <c r="AN34" s="201" t="str">
        <f>IF(OR(工资性费用预算!P36="",工资性费用预算!P36=0),"",$AK34)</f>
        <v/>
      </c>
      <c r="AO34" s="201" t="str">
        <f>IF(OR(工资性费用预算!Q36="",工资性费用预算!Q36=0),"",$AK34)</f>
        <v/>
      </c>
      <c r="AP34" s="201" t="str">
        <f>IF(OR(工资性费用预算!R36="",工资性费用预算!R36=0),"",$AK34)</f>
        <v/>
      </c>
      <c r="AQ34" s="201" t="str">
        <f>IF(OR(工资性费用预算!S36="",工资性费用预算!S36=0),"",$AK34)</f>
        <v/>
      </c>
      <c r="AR34" s="201" t="str">
        <f>IF(OR(工资性费用预算!T36="",工资性费用预算!T36=0),"",$AK34)</f>
        <v/>
      </c>
      <c r="AS34" s="201" t="str">
        <f>IF(OR(工资性费用预算!U36="",工资性费用预算!U36=0),"",$AK34)</f>
        <v/>
      </c>
      <c r="AT34" s="201" t="str">
        <f>IF(OR(工资性费用预算!V36="",工资性费用预算!V36=0),"",$AK34)</f>
        <v/>
      </c>
      <c r="AU34" s="201" t="str">
        <f>IF(OR(工资性费用预算!W36="",工资性费用预算!W36=0),"",$AK34)</f>
        <v/>
      </c>
      <c r="AV34" s="201" t="str">
        <f>IF(OR(工资性费用预算!X36="",工资性费用预算!X36=0),"",$AK34)</f>
        <v/>
      </c>
      <c r="AW34" s="201" t="str">
        <f>IF(OR(工资性费用预算!Y36="",工资性费用预算!Y36=0),"",$AK34)</f>
        <v/>
      </c>
      <c r="AX34" s="220">
        <f t="shared" si="27"/>
        <v>0</v>
      </c>
      <c r="AY34" s="215" t="str">
        <f>IF($B34="","",VLOOKUP($B34,工资性费用预算!$B$7:$AN$206,39,0))</f>
        <v/>
      </c>
      <c r="AZ34" s="204"/>
      <c r="BA34" s="204"/>
      <c r="BB34" s="204"/>
      <c r="BC34" s="204"/>
      <c r="BD34" s="201"/>
      <c r="BE34" s="201" t="str">
        <f>IF(OR(工资性费用预算!S36="",工资性费用预算!S36=0),"",$AY34)</f>
        <v/>
      </c>
      <c r="BF34" s="201" t="str">
        <f>IF(OR(工资性费用预算!T36="",工资性费用预算!T36=0),"",$AY34)</f>
        <v/>
      </c>
      <c r="BG34" s="201" t="str">
        <f>IF(OR(工资性费用预算!U36="",工资性费用预算!U36=0),"",$AY34)</f>
        <v/>
      </c>
      <c r="BH34" s="201" t="str">
        <f>IF(OR(工资性费用预算!V36="",工资性费用预算!V36=0),"",$AY34)</f>
        <v/>
      </c>
      <c r="BI34" s="201" t="str">
        <f>IF(OR(工资性费用预算!W36="",工资性费用预算!W36=0),"",$AY34)</f>
        <v/>
      </c>
      <c r="BJ34" s="219"/>
      <c r="BK34" s="219"/>
      <c r="BL34" s="219">
        <f t="shared" si="28"/>
        <v>0</v>
      </c>
      <c r="BM34" s="215" t="str">
        <f>IF($B34="","",VLOOKUP($B34,工资性费用预算!$B$7:$AP$206,41,0))</f>
        <v/>
      </c>
      <c r="BN34" s="201" t="str">
        <f>IF(OR(工资性费用预算!N36="",工资性费用预算!N36=0),"",$BM34)</f>
        <v/>
      </c>
      <c r="BO34" s="201" t="str">
        <f>IF(OR(工资性费用预算!O36="",工资性费用预算!O36=0),"",$BM34)</f>
        <v/>
      </c>
      <c r="BP34" s="201" t="str">
        <f>IF(OR(工资性费用预算!P36="",工资性费用预算!P36=0),"",$BM34)</f>
        <v/>
      </c>
      <c r="BQ34" s="201"/>
      <c r="BR34" s="201" t="str">
        <f>IF(OR(工资性费用预算!Q36="",工资性费用预算!Q36=0),"",$BM34)</f>
        <v/>
      </c>
      <c r="BS34" s="201" t="str">
        <f>IF(OR(工资性费用预算!R36="",工资性费用预算!R36=0),"",$BM34)</f>
        <v/>
      </c>
      <c r="BT34" s="201" t="str">
        <f>IF(OR(工资性费用预算!S36="",工资性费用预算!S36=0),"",$BM34)</f>
        <v/>
      </c>
      <c r="BU34" s="201"/>
      <c r="BV34" s="201" t="str">
        <f>IF(OR(工资性费用预算!T36="",工资性费用预算!T36=0),"",$BM34)</f>
        <v/>
      </c>
      <c r="BW34" s="201" t="str">
        <f>IF(OR(工资性费用预算!U36="",工资性费用预算!U36=0),"",$BM34)</f>
        <v/>
      </c>
      <c r="BX34" s="201" t="str">
        <f>IF(OR(工资性费用预算!V36="",工资性费用预算!V36=0),"",$BM34)</f>
        <v/>
      </c>
      <c r="BY34" s="201"/>
      <c r="BZ34" s="201" t="str">
        <f>IF(OR(工资性费用预算!W36="",工资性费用预算!W36=0),"",$BM34)</f>
        <v/>
      </c>
      <c r="CA34" s="201" t="str">
        <f>IF(OR(工资性费用预算!X36="",工资性费用预算!X36=0),"",$BM34)</f>
        <v/>
      </c>
      <c r="CB34" s="201" t="str">
        <f>IF(OR(工资性费用预算!Y36="",工资性费用预算!Y36=0),"",$BM34)</f>
        <v/>
      </c>
      <c r="CC34" s="193">
        <f t="shared" si="29"/>
        <v>0</v>
      </c>
      <c r="CD34" s="215" t="str">
        <f>IF($B34="","",VLOOKUP($B34,工资性费用预算!$B$7:$AT$206,45,0))</f>
        <v/>
      </c>
      <c r="CE34" s="201" t="str">
        <f>IF(OR(工资性费用预算!N36="",工资性费用预算!N36=0),"",$CD34)</f>
        <v/>
      </c>
      <c r="CF34" s="201" t="str">
        <f>IF(OR(工资性费用预算!O36="",工资性费用预算!O36=0),"",$CD34)</f>
        <v/>
      </c>
      <c r="CG34" s="201" t="str">
        <f>IF(OR(工资性费用预算!P36="",工资性费用预算!P36=0),"",$CD34)</f>
        <v/>
      </c>
      <c r="CH34" s="201" t="str">
        <f>IF(OR(工资性费用预算!Q36="",工资性费用预算!Q36=0),"",$CD34)</f>
        <v/>
      </c>
      <c r="CI34" s="201" t="str">
        <f>IF(OR(工资性费用预算!R36="",工资性费用预算!R36=0),"",$CD34)</f>
        <v/>
      </c>
      <c r="CJ34" s="201" t="str">
        <f>IF(OR(工资性费用预算!S36="",工资性费用预算!S36=0),"",$CD34)</f>
        <v/>
      </c>
      <c r="CK34" s="201" t="str">
        <f>IF(OR(工资性费用预算!T36="",工资性费用预算!T36=0),"",$CD34)</f>
        <v/>
      </c>
      <c r="CL34" s="201" t="str">
        <f>IF(OR(工资性费用预算!U36="",工资性费用预算!U36=0),"",$CD34)</f>
        <v/>
      </c>
      <c r="CM34" s="201" t="str">
        <f>IF(OR(工资性费用预算!V36="",工资性费用预算!V36=0),"",$CD34)</f>
        <v/>
      </c>
      <c r="CN34" s="201" t="str">
        <f>IF(OR(工资性费用预算!W36="",工资性费用预算!W36=0),"",$CD34)</f>
        <v/>
      </c>
      <c r="CO34" s="201" t="str">
        <f>IF(OR(工资性费用预算!X36="",工资性费用预算!X36=0),"",$CD34)</f>
        <v/>
      </c>
      <c r="CP34" s="201" t="str">
        <f>IF(OR(工资性费用预算!Y36="",工资性费用预算!Y36=0),"",$CD34)</f>
        <v/>
      </c>
      <c r="CQ34" s="193">
        <f t="shared" si="30"/>
        <v>0</v>
      </c>
      <c r="CR34" s="215" t="str">
        <f>IF($B34="","",VLOOKUP($B34,工资性费用预算!$B$7:$AV$206,47,0))</f>
        <v/>
      </c>
      <c r="CS34" s="201" t="str">
        <f>IF(OR(工资性费用预算!N36="",工资性费用预算!N36=0),"",$CR34)</f>
        <v/>
      </c>
      <c r="CT34" s="201" t="str">
        <f>IF(OR(工资性费用预算!O36="",工资性费用预算!O36=0),"",$CR34)</f>
        <v/>
      </c>
      <c r="CU34" s="201" t="str">
        <f>IF(OR(工资性费用预算!P36="",工资性费用预算!P36=0),"",$CR34)</f>
        <v/>
      </c>
      <c r="CV34" s="201" t="str">
        <f>IF(OR(工资性费用预算!Q36="",工资性费用预算!Q36=0),"",$CR34)</f>
        <v/>
      </c>
      <c r="CW34" s="201" t="str">
        <f>IF(OR(工资性费用预算!R36="",工资性费用预算!R36=0),"",$CR34)</f>
        <v/>
      </c>
      <c r="CX34" s="201" t="str">
        <f>IF(OR(工资性费用预算!S36="",工资性费用预算!S36=0),"",$CR34)</f>
        <v/>
      </c>
      <c r="CY34" s="201" t="str">
        <f>IF(OR(工资性费用预算!T36="",工资性费用预算!T36=0),"",$CR34)</f>
        <v/>
      </c>
      <c r="CZ34" s="201" t="str">
        <f>IF(OR(工资性费用预算!U36="",工资性费用预算!U36=0),"",$CR34)</f>
        <v/>
      </c>
      <c r="DA34" s="201" t="str">
        <f>IF(OR(工资性费用预算!V36="",工资性费用预算!V36=0),"",$CR34)</f>
        <v/>
      </c>
      <c r="DB34" s="201" t="str">
        <f>IF(OR(工资性费用预算!W36="",工资性费用预算!W36=0),"",$CR34)</f>
        <v/>
      </c>
      <c r="DC34" s="201" t="str">
        <f>IF(OR(工资性费用预算!X36="",工资性费用预算!X36=0),"",$CR34)</f>
        <v/>
      </c>
      <c r="DD34" s="201" t="str">
        <f>IF(OR(工资性费用预算!Y36="",工资性费用预算!Y36=0),"",$CR34)</f>
        <v/>
      </c>
      <c r="DE34" s="193">
        <f t="shared" si="31"/>
        <v>0</v>
      </c>
      <c r="DF34" s="215" t="str">
        <f>IF($B34="","",VLOOKUP($B34,工资性费用预算!$B$7:$AR$206,43,0))</f>
        <v/>
      </c>
      <c r="DG34" s="215" t="str">
        <f>IF($B34="","",VLOOKUP($B34,工资性费用预算!$B$7:$AS$206,44,0))</f>
        <v/>
      </c>
      <c r="DH34" s="215" t="str">
        <f>IF($B34="","",VLOOKUP($B34,工资性费用预算!$B$7:$AX$206,49,0))</f>
        <v/>
      </c>
      <c r="DI34" s="215" t="str">
        <f>IF($B34="","",VLOOKUP($B34,工资性费用预算!$B$7:$AY$206,50,0))</f>
        <v/>
      </c>
      <c r="DJ34" s="215" t="str">
        <f>IF($B34="","",VLOOKUP($B34,工资性费用预算!$B$7:$BB$206,51,0))</f>
        <v/>
      </c>
      <c r="DK34" s="215" t="str">
        <f>IF($B34="","",VLOOKUP($B34,工资性费用预算!$B$7:$BB$206,52,0))</f>
        <v/>
      </c>
      <c r="DL34" s="225" t="str">
        <f>IF($B34="","",VLOOKUP($B34,工资性费用预算!$B$7:$BB$206,53,0))</f>
        <v/>
      </c>
      <c r="DM34" s="222">
        <f t="shared" si="32"/>
        <v>0</v>
      </c>
      <c r="DN34" s="191">
        <f t="shared" si="33"/>
        <v>0</v>
      </c>
      <c r="DO34" s="191">
        <f t="shared" si="34"/>
        <v>0</v>
      </c>
      <c r="DP34" s="191">
        <f t="shared" si="35"/>
        <v>0</v>
      </c>
      <c r="DQ34" s="191">
        <f t="shared" si="36"/>
        <v>0</v>
      </c>
      <c r="DR34" s="191">
        <f t="shared" si="37"/>
        <v>0</v>
      </c>
      <c r="DS34" s="191">
        <f t="shared" si="38"/>
        <v>0</v>
      </c>
      <c r="DT34" s="191">
        <f t="shared" si="39"/>
        <v>0</v>
      </c>
      <c r="DU34" s="191">
        <f t="shared" si="40"/>
        <v>0</v>
      </c>
      <c r="DV34" s="191">
        <f t="shared" si="41"/>
        <v>0</v>
      </c>
      <c r="DW34" s="191">
        <f t="shared" si="42"/>
        <v>0</v>
      </c>
      <c r="DX34" s="191">
        <f t="shared" si="43"/>
        <v>0</v>
      </c>
      <c r="DY34" s="227">
        <f t="shared" si="44"/>
        <v>0</v>
      </c>
      <c r="DZ34" s="191">
        <f t="shared" si="45"/>
        <v>0</v>
      </c>
      <c r="EA34" s="193">
        <f t="shared" si="46"/>
        <v>0</v>
      </c>
    </row>
    <row r="35" spans="1:131">
      <c r="A35" s="200" t="str">
        <f t="shared" si="24"/>
        <v/>
      </c>
      <c r="B35" s="191" t="str">
        <f>IF(工资性费用预算!A37="","",工资性费用预算!B37)</f>
        <v/>
      </c>
      <c r="C35" s="195" t="str">
        <f>IF(B35="","",VLOOKUP(B35,工资性费用预算!$B$7:$C$206,2,0))</f>
        <v/>
      </c>
      <c r="D35" s="276" t="str">
        <f>IF(工资性费用预算!BH37&gt;0,IF(工资性费用预算!BE37&gt;0,工资性费用预算!$BE$6,IF(工资性费用预算!BF37&gt;0,工资性费用预算!$BF$6,工资性费用预算!$BG$6)),"")</f>
        <v/>
      </c>
      <c r="E35" s="194" t="str">
        <f>IF($B35="","",VLOOKUP($B35,工资性费用预算!$B$7:$AC$206,27,0))</f>
        <v/>
      </c>
      <c r="F35" s="519">
        <f>IF($B35="",0,VLOOKUP($B35,社保费!$B$5:$Q$15,16,0))</f>
        <v>0</v>
      </c>
      <c r="G35" s="201" t="str">
        <f>IF(OR(工资性费用预算!N37="",工资性费用预算!N37=0),"",ROUND($E35*$F35,2))</f>
        <v/>
      </c>
      <c r="H35" s="201" t="str">
        <f>IF(OR(工资性费用预算!O37="",工资性费用预算!O37=0),"",ROUND($E35*$F35,2))</f>
        <v/>
      </c>
      <c r="I35" s="201" t="str">
        <f>IF(OR(工资性费用预算!P37="",工资性费用预算!P37=0),"",ROUND($E35*$F35,2))</f>
        <v/>
      </c>
      <c r="J35" s="201" t="str">
        <f>IF(OR(工资性费用预算!Q37="",工资性费用预算!Q37=0),"",ROUND($E35*$F35,2))</f>
        <v/>
      </c>
      <c r="K35" s="201" t="str">
        <f>IF(OR(工资性费用预算!R37="",工资性费用预算!R37=0),"",ROUND($E35*$F35,2))</f>
        <v/>
      </c>
      <c r="L35" s="201" t="str">
        <f>IF(OR(工资性费用预算!S37="",工资性费用预算!S37=0),"",ROUND($E35*$F35,2))</f>
        <v/>
      </c>
      <c r="M35" s="201" t="str">
        <f>IF(OR(工资性费用预算!T37="",工资性费用预算!T37=0),"",ROUND($E35*$F35,2))</f>
        <v/>
      </c>
      <c r="N35" s="201" t="str">
        <f>IF(OR(工资性费用预算!U37="",工资性费用预算!U37=0),"",ROUND($E35*$F35,2))</f>
        <v/>
      </c>
      <c r="O35" s="201" t="str">
        <f>IF(OR(工资性费用预算!V37="",工资性费用预算!V37=0),"",ROUND($E35*$F35,2))</f>
        <v/>
      </c>
      <c r="P35" s="201" t="str">
        <f>IF(OR(工资性费用预算!W37="",工资性费用预算!W37=0),"",ROUND($E35*$F35,2))</f>
        <v/>
      </c>
      <c r="Q35" s="201" t="str">
        <f>IF(OR(工资性费用预算!X37="",工资性费用预算!X37=0),"",ROUND($E35*$F35,2))</f>
        <v/>
      </c>
      <c r="R35" s="201" t="str">
        <f>IF(OR(工资性费用预算!Y37="",工资性费用预算!Y37=0),"",ROUND($E35*$F35,2))</f>
        <v/>
      </c>
      <c r="S35" s="193">
        <f t="shared" si="25"/>
        <v>0</v>
      </c>
      <c r="T35" s="199" t="str">
        <f>IF($B35="","",VLOOKUP($B35,工资性费用预算!$B$7:$AF$206,30,0))</f>
        <v/>
      </c>
      <c r="U35" s="197" t="str">
        <f>IF($B35="","",VLOOKUP($B35,工资性费用预算!$B$7:$AF$206,31,0))</f>
        <v/>
      </c>
      <c r="V35" s="191" t="str">
        <f>IF(OR(工资性费用预算!N37="",工资性费用预算!N37=0),"",$T35*$U35)</f>
        <v/>
      </c>
      <c r="W35" s="191" t="str">
        <f>IF(OR(工资性费用预算!O37="",工资性费用预算!O37=0),"",$T35*$U35)</f>
        <v/>
      </c>
      <c r="X35" s="191" t="str">
        <f>IF(OR(工资性费用预算!P37="",工资性费用预算!P37=0),"",$T35*$U35)</f>
        <v/>
      </c>
      <c r="Y35" s="191" t="str">
        <f>IF(OR(工资性费用预算!Q37="",工资性费用预算!Q37=0),"",$T35*$U35)</f>
        <v/>
      </c>
      <c r="Z35" s="191" t="str">
        <f>IF(OR(工资性费用预算!R37="",工资性费用预算!R37=0),"",$T35*$U35)</f>
        <v/>
      </c>
      <c r="AA35" s="191" t="str">
        <f>IF(OR(工资性费用预算!S37="",工资性费用预算!S37=0),"",$T35*$U35)</f>
        <v/>
      </c>
      <c r="AB35" s="191" t="str">
        <f>IF(OR(工资性费用预算!T37="",工资性费用预算!T37=0),"",$T35*$U35)</f>
        <v/>
      </c>
      <c r="AC35" s="191" t="str">
        <f>IF(OR(工资性费用预算!U37="",工资性费用预算!U37=0),"",$T35*$U35)</f>
        <v/>
      </c>
      <c r="AD35" s="191" t="str">
        <f>IF(OR(工资性费用预算!V37="",工资性费用预算!V37=0),"",$T35*$U35)</f>
        <v/>
      </c>
      <c r="AE35" s="191" t="str">
        <f>IF(OR(工资性费用预算!W37="",工资性费用预算!W37=0),"",$T35*$U35)</f>
        <v/>
      </c>
      <c r="AF35" s="191" t="str">
        <f>IF(OR(工资性费用预算!X37="",工资性费用预算!X37=0),"",$T35*$U35)</f>
        <v/>
      </c>
      <c r="AG35" s="191" t="str">
        <f>IF(OR(工资性费用预算!Y37="",工资性费用预算!Y37=0),"",$T35*$U35)</f>
        <v/>
      </c>
      <c r="AH35" s="193">
        <f t="shared" si="26"/>
        <v>0</v>
      </c>
      <c r="AI35" s="217" t="str">
        <f>IF($B35="","",VLOOKUP($B35,工资性费用预算!$B$7:$AJ$206,33,0))</f>
        <v/>
      </c>
      <c r="AJ35" s="218" t="str">
        <f>IF($B35="","",VLOOKUP($B35,工资性费用预算!$B$7:$AJ$206,35,0))</f>
        <v/>
      </c>
      <c r="AK35" s="215" t="str">
        <f>IF($B35="","",VLOOKUP($B35,工资性费用预算!$B$7:$AL$206,37,0))</f>
        <v/>
      </c>
      <c r="AL35" s="270" t="str">
        <f>IF(OR(工资性费用预算!N37="",工资性费用预算!N37=0),"",$AK35)</f>
        <v/>
      </c>
      <c r="AM35" s="201" t="str">
        <f>IF(OR(工资性费用预算!O37="",工资性费用预算!O37=0),"",$AK35)</f>
        <v/>
      </c>
      <c r="AN35" s="201" t="str">
        <f>IF(OR(工资性费用预算!P37="",工资性费用预算!P37=0),"",$AK35)</f>
        <v/>
      </c>
      <c r="AO35" s="201" t="str">
        <f>IF(OR(工资性费用预算!Q37="",工资性费用预算!Q37=0),"",$AK35)</f>
        <v/>
      </c>
      <c r="AP35" s="201" t="str">
        <f>IF(OR(工资性费用预算!R37="",工资性费用预算!R37=0),"",$AK35)</f>
        <v/>
      </c>
      <c r="AQ35" s="201" t="str">
        <f>IF(OR(工资性费用预算!S37="",工资性费用预算!S37=0),"",$AK35)</f>
        <v/>
      </c>
      <c r="AR35" s="201" t="str">
        <f>IF(OR(工资性费用预算!T37="",工资性费用预算!T37=0),"",$AK35)</f>
        <v/>
      </c>
      <c r="AS35" s="201" t="str">
        <f>IF(OR(工资性费用预算!U37="",工资性费用预算!U37=0),"",$AK35)</f>
        <v/>
      </c>
      <c r="AT35" s="201" t="str">
        <f>IF(OR(工资性费用预算!V37="",工资性费用预算!V37=0),"",$AK35)</f>
        <v/>
      </c>
      <c r="AU35" s="201" t="str">
        <f>IF(OR(工资性费用预算!W37="",工资性费用预算!W37=0),"",$AK35)</f>
        <v/>
      </c>
      <c r="AV35" s="201" t="str">
        <f>IF(OR(工资性费用预算!X37="",工资性费用预算!X37=0),"",$AK35)</f>
        <v/>
      </c>
      <c r="AW35" s="201" t="str">
        <f>IF(OR(工资性费用预算!Y37="",工资性费用预算!Y37=0),"",$AK35)</f>
        <v/>
      </c>
      <c r="AX35" s="220">
        <f t="shared" si="27"/>
        <v>0</v>
      </c>
      <c r="AY35" s="215" t="str">
        <f>IF($B35="","",VLOOKUP($B35,工资性费用预算!$B$7:$AN$206,39,0))</f>
        <v/>
      </c>
      <c r="AZ35" s="204"/>
      <c r="BA35" s="204"/>
      <c r="BB35" s="204"/>
      <c r="BC35" s="204"/>
      <c r="BD35" s="201"/>
      <c r="BE35" s="201" t="str">
        <f>IF(OR(工资性费用预算!S37="",工资性费用预算!S37=0),"",$AY35)</f>
        <v/>
      </c>
      <c r="BF35" s="201" t="str">
        <f>IF(OR(工资性费用预算!T37="",工资性费用预算!T37=0),"",$AY35)</f>
        <v/>
      </c>
      <c r="BG35" s="201" t="str">
        <f>IF(OR(工资性费用预算!U37="",工资性费用预算!U37=0),"",$AY35)</f>
        <v/>
      </c>
      <c r="BH35" s="201" t="str">
        <f>IF(OR(工资性费用预算!V37="",工资性费用预算!V37=0),"",$AY35)</f>
        <v/>
      </c>
      <c r="BI35" s="201" t="str">
        <f>IF(OR(工资性费用预算!W37="",工资性费用预算!W37=0),"",$AY35)</f>
        <v/>
      </c>
      <c r="BJ35" s="219"/>
      <c r="BK35" s="219"/>
      <c r="BL35" s="219">
        <f t="shared" si="28"/>
        <v>0</v>
      </c>
      <c r="BM35" s="215" t="str">
        <f>IF($B35="","",VLOOKUP($B35,工资性费用预算!$B$7:$AP$206,41,0))</f>
        <v/>
      </c>
      <c r="BN35" s="201" t="str">
        <f>IF(OR(工资性费用预算!N37="",工资性费用预算!N37=0),"",$BM35)</f>
        <v/>
      </c>
      <c r="BO35" s="201" t="str">
        <f>IF(OR(工资性费用预算!O37="",工资性费用预算!O37=0),"",$BM35)</f>
        <v/>
      </c>
      <c r="BP35" s="201" t="str">
        <f>IF(OR(工资性费用预算!P37="",工资性费用预算!P37=0),"",$BM35)</f>
        <v/>
      </c>
      <c r="BQ35" s="201"/>
      <c r="BR35" s="201" t="str">
        <f>IF(OR(工资性费用预算!Q37="",工资性费用预算!Q37=0),"",$BM35)</f>
        <v/>
      </c>
      <c r="BS35" s="201" t="str">
        <f>IF(OR(工资性费用预算!R37="",工资性费用预算!R37=0),"",$BM35)</f>
        <v/>
      </c>
      <c r="BT35" s="201" t="str">
        <f>IF(OR(工资性费用预算!S37="",工资性费用预算!S37=0),"",$BM35)</f>
        <v/>
      </c>
      <c r="BU35" s="201"/>
      <c r="BV35" s="201" t="str">
        <f>IF(OR(工资性费用预算!T37="",工资性费用预算!T37=0),"",$BM35)</f>
        <v/>
      </c>
      <c r="BW35" s="201" t="str">
        <f>IF(OR(工资性费用预算!U37="",工资性费用预算!U37=0),"",$BM35)</f>
        <v/>
      </c>
      <c r="BX35" s="201" t="str">
        <f>IF(OR(工资性费用预算!V37="",工资性费用预算!V37=0),"",$BM35)</f>
        <v/>
      </c>
      <c r="BY35" s="201"/>
      <c r="BZ35" s="201" t="str">
        <f>IF(OR(工资性费用预算!W37="",工资性费用预算!W37=0),"",$BM35)</f>
        <v/>
      </c>
      <c r="CA35" s="201" t="str">
        <f>IF(OR(工资性费用预算!X37="",工资性费用预算!X37=0),"",$BM35)</f>
        <v/>
      </c>
      <c r="CB35" s="201" t="str">
        <f>IF(OR(工资性费用预算!Y37="",工资性费用预算!Y37=0),"",$BM35)</f>
        <v/>
      </c>
      <c r="CC35" s="193">
        <f t="shared" si="29"/>
        <v>0</v>
      </c>
      <c r="CD35" s="215" t="str">
        <f>IF($B35="","",VLOOKUP($B35,工资性费用预算!$B$7:$AT$206,45,0))</f>
        <v/>
      </c>
      <c r="CE35" s="201" t="str">
        <f>IF(OR(工资性费用预算!N37="",工资性费用预算!N37=0),"",$CD35)</f>
        <v/>
      </c>
      <c r="CF35" s="201" t="str">
        <f>IF(OR(工资性费用预算!O37="",工资性费用预算!O37=0),"",$CD35)</f>
        <v/>
      </c>
      <c r="CG35" s="201" t="str">
        <f>IF(OR(工资性费用预算!P37="",工资性费用预算!P37=0),"",$CD35)</f>
        <v/>
      </c>
      <c r="CH35" s="201" t="str">
        <f>IF(OR(工资性费用预算!Q37="",工资性费用预算!Q37=0),"",$CD35)</f>
        <v/>
      </c>
      <c r="CI35" s="201" t="str">
        <f>IF(OR(工资性费用预算!R37="",工资性费用预算!R37=0),"",$CD35)</f>
        <v/>
      </c>
      <c r="CJ35" s="201" t="str">
        <f>IF(OR(工资性费用预算!S37="",工资性费用预算!S37=0),"",$CD35)</f>
        <v/>
      </c>
      <c r="CK35" s="201" t="str">
        <f>IF(OR(工资性费用预算!T37="",工资性费用预算!T37=0),"",$CD35)</f>
        <v/>
      </c>
      <c r="CL35" s="201" t="str">
        <f>IF(OR(工资性费用预算!U37="",工资性费用预算!U37=0),"",$CD35)</f>
        <v/>
      </c>
      <c r="CM35" s="201" t="str">
        <f>IF(OR(工资性费用预算!V37="",工资性费用预算!V37=0),"",$CD35)</f>
        <v/>
      </c>
      <c r="CN35" s="201" t="str">
        <f>IF(OR(工资性费用预算!W37="",工资性费用预算!W37=0),"",$CD35)</f>
        <v/>
      </c>
      <c r="CO35" s="201" t="str">
        <f>IF(OR(工资性费用预算!X37="",工资性费用预算!X37=0),"",$CD35)</f>
        <v/>
      </c>
      <c r="CP35" s="201" t="str">
        <f>IF(OR(工资性费用预算!Y37="",工资性费用预算!Y37=0),"",$CD35)</f>
        <v/>
      </c>
      <c r="CQ35" s="193">
        <f t="shared" si="30"/>
        <v>0</v>
      </c>
      <c r="CR35" s="215" t="str">
        <f>IF($B35="","",VLOOKUP($B35,工资性费用预算!$B$7:$AV$206,47,0))</f>
        <v/>
      </c>
      <c r="CS35" s="201" t="str">
        <f>IF(OR(工资性费用预算!N37="",工资性费用预算!N37=0),"",$CR35)</f>
        <v/>
      </c>
      <c r="CT35" s="201" t="str">
        <f>IF(OR(工资性费用预算!O37="",工资性费用预算!O37=0),"",$CR35)</f>
        <v/>
      </c>
      <c r="CU35" s="201" t="str">
        <f>IF(OR(工资性费用预算!P37="",工资性费用预算!P37=0),"",$CR35)</f>
        <v/>
      </c>
      <c r="CV35" s="201" t="str">
        <f>IF(OR(工资性费用预算!Q37="",工资性费用预算!Q37=0),"",$CR35)</f>
        <v/>
      </c>
      <c r="CW35" s="201" t="str">
        <f>IF(OR(工资性费用预算!R37="",工资性费用预算!R37=0),"",$CR35)</f>
        <v/>
      </c>
      <c r="CX35" s="201" t="str">
        <f>IF(OR(工资性费用预算!S37="",工资性费用预算!S37=0),"",$CR35)</f>
        <v/>
      </c>
      <c r="CY35" s="201" t="str">
        <f>IF(OR(工资性费用预算!T37="",工资性费用预算!T37=0),"",$CR35)</f>
        <v/>
      </c>
      <c r="CZ35" s="201" t="str">
        <f>IF(OR(工资性费用预算!U37="",工资性费用预算!U37=0),"",$CR35)</f>
        <v/>
      </c>
      <c r="DA35" s="201" t="str">
        <f>IF(OR(工资性费用预算!V37="",工资性费用预算!V37=0),"",$CR35)</f>
        <v/>
      </c>
      <c r="DB35" s="201" t="str">
        <f>IF(OR(工资性费用预算!W37="",工资性费用预算!W37=0),"",$CR35)</f>
        <v/>
      </c>
      <c r="DC35" s="201" t="str">
        <f>IF(OR(工资性费用预算!X37="",工资性费用预算!X37=0),"",$CR35)</f>
        <v/>
      </c>
      <c r="DD35" s="201" t="str">
        <f>IF(OR(工资性费用预算!Y37="",工资性费用预算!Y37=0),"",$CR35)</f>
        <v/>
      </c>
      <c r="DE35" s="193">
        <f t="shared" si="31"/>
        <v>0</v>
      </c>
      <c r="DF35" s="215" t="str">
        <f>IF($B35="","",VLOOKUP($B35,工资性费用预算!$B$7:$AR$206,43,0))</f>
        <v/>
      </c>
      <c r="DG35" s="215" t="str">
        <f>IF($B35="","",VLOOKUP($B35,工资性费用预算!$B$7:$AS$206,44,0))</f>
        <v/>
      </c>
      <c r="DH35" s="215" t="str">
        <f>IF($B35="","",VLOOKUP($B35,工资性费用预算!$B$7:$AX$206,49,0))</f>
        <v/>
      </c>
      <c r="DI35" s="215" t="str">
        <f>IF($B35="","",VLOOKUP($B35,工资性费用预算!$B$7:$AY$206,50,0))</f>
        <v/>
      </c>
      <c r="DJ35" s="215" t="str">
        <f>IF($B35="","",VLOOKUP($B35,工资性费用预算!$B$7:$BB$206,51,0))</f>
        <v/>
      </c>
      <c r="DK35" s="215" t="str">
        <f>IF($B35="","",VLOOKUP($B35,工资性费用预算!$B$7:$BB$206,52,0))</f>
        <v/>
      </c>
      <c r="DL35" s="225" t="str">
        <f>IF($B35="","",VLOOKUP($B35,工资性费用预算!$B$7:$BB$206,53,0))</f>
        <v/>
      </c>
      <c r="DM35" s="222">
        <f t="shared" si="32"/>
        <v>0</v>
      </c>
      <c r="DN35" s="191">
        <f t="shared" si="33"/>
        <v>0</v>
      </c>
      <c r="DO35" s="191">
        <f t="shared" si="34"/>
        <v>0</v>
      </c>
      <c r="DP35" s="191">
        <f t="shared" si="35"/>
        <v>0</v>
      </c>
      <c r="DQ35" s="191">
        <f t="shared" si="36"/>
        <v>0</v>
      </c>
      <c r="DR35" s="191">
        <f t="shared" si="37"/>
        <v>0</v>
      </c>
      <c r="DS35" s="191">
        <f t="shared" si="38"/>
        <v>0</v>
      </c>
      <c r="DT35" s="191">
        <f t="shared" si="39"/>
        <v>0</v>
      </c>
      <c r="DU35" s="191">
        <f t="shared" si="40"/>
        <v>0</v>
      </c>
      <c r="DV35" s="191">
        <f t="shared" si="41"/>
        <v>0</v>
      </c>
      <c r="DW35" s="191">
        <f t="shared" si="42"/>
        <v>0</v>
      </c>
      <c r="DX35" s="191">
        <f t="shared" si="43"/>
        <v>0</v>
      </c>
      <c r="DY35" s="227">
        <f t="shared" si="44"/>
        <v>0</v>
      </c>
      <c r="DZ35" s="191">
        <f t="shared" si="45"/>
        <v>0</v>
      </c>
      <c r="EA35" s="193">
        <f t="shared" si="46"/>
        <v>0</v>
      </c>
    </row>
    <row r="36" spans="1:131">
      <c r="A36" s="200" t="str">
        <f t="shared" si="24"/>
        <v/>
      </c>
      <c r="B36" s="191" t="str">
        <f>IF(工资性费用预算!A38="","",工资性费用预算!B38)</f>
        <v/>
      </c>
      <c r="C36" s="195" t="str">
        <f>IF(B36="","",VLOOKUP(B36,工资性费用预算!$B$7:$C$206,2,0))</f>
        <v/>
      </c>
      <c r="D36" s="276" t="str">
        <f>IF(工资性费用预算!BH38&gt;0,IF(工资性费用预算!BE38&gt;0,工资性费用预算!$BE$6,IF(工资性费用预算!BF38&gt;0,工资性费用预算!$BF$6,工资性费用预算!$BG$6)),"")</f>
        <v/>
      </c>
      <c r="E36" s="194" t="str">
        <f>IF($B36="","",VLOOKUP($B36,工资性费用预算!$B$7:$AC$206,27,0))</f>
        <v/>
      </c>
      <c r="F36" s="519">
        <f>IF($B36="",0,VLOOKUP($B36,社保费!$B$5:$Q$15,16,0))</f>
        <v>0</v>
      </c>
      <c r="G36" s="201" t="str">
        <f>IF(OR(工资性费用预算!N38="",工资性费用预算!N38=0),"",ROUND($E36*$F36,2))</f>
        <v/>
      </c>
      <c r="H36" s="201" t="str">
        <f>IF(OR(工资性费用预算!O38="",工资性费用预算!O38=0),"",ROUND($E36*$F36,2))</f>
        <v/>
      </c>
      <c r="I36" s="201" t="str">
        <f>IF(OR(工资性费用预算!P38="",工资性费用预算!P38=0),"",ROUND($E36*$F36,2))</f>
        <v/>
      </c>
      <c r="J36" s="201" t="str">
        <f>IF(OR(工资性费用预算!Q38="",工资性费用预算!Q38=0),"",ROUND($E36*$F36,2))</f>
        <v/>
      </c>
      <c r="K36" s="201" t="str">
        <f>IF(OR(工资性费用预算!R38="",工资性费用预算!R38=0),"",ROUND($E36*$F36,2))</f>
        <v/>
      </c>
      <c r="L36" s="201" t="str">
        <f>IF(OR(工资性费用预算!S38="",工资性费用预算!S38=0),"",ROUND($E36*$F36,2))</f>
        <v/>
      </c>
      <c r="M36" s="201" t="str">
        <f>IF(OR(工资性费用预算!T38="",工资性费用预算!T38=0),"",ROUND($E36*$F36,2))</f>
        <v/>
      </c>
      <c r="N36" s="201" t="str">
        <f>IF(OR(工资性费用预算!U38="",工资性费用预算!U38=0),"",ROUND($E36*$F36,2))</f>
        <v/>
      </c>
      <c r="O36" s="201" t="str">
        <f>IF(OR(工资性费用预算!V38="",工资性费用预算!V38=0),"",ROUND($E36*$F36,2))</f>
        <v/>
      </c>
      <c r="P36" s="201" t="str">
        <f>IF(OR(工资性费用预算!W38="",工资性费用预算!W38=0),"",ROUND($E36*$F36,2))</f>
        <v/>
      </c>
      <c r="Q36" s="201" t="str">
        <f>IF(OR(工资性费用预算!X38="",工资性费用预算!X38=0),"",ROUND($E36*$F36,2))</f>
        <v/>
      </c>
      <c r="R36" s="201" t="str">
        <f>IF(OR(工资性费用预算!Y38="",工资性费用预算!Y38=0),"",ROUND($E36*$F36,2))</f>
        <v/>
      </c>
      <c r="S36" s="193">
        <f t="shared" si="25"/>
        <v>0</v>
      </c>
      <c r="T36" s="199" t="str">
        <f>IF($B36="","",VLOOKUP($B36,工资性费用预算!$B$7:$AF$206,30,0))</f>
        <v/>
      </c>
      <c r="U36" s="197" t="str">
        <f>IF($B36="","",VLOOKUP($B36,工资性费用预算!$B$7:$AF$206,31,0))</f>
        <v/>
      </c>
      <c r="V36" s="191" t="str">
        <f>IF(OR(工资性费用预算!N38="",工资性费用预算!N38=0),"",$T36*$U36)</f>
        <v/>
      </c>
      <c r="W36" s="191" t="str">
        <f>IF(OR(工资性费用预算!O38="",工资性费用预算!O38=0),"",$T36*$U36)</f>
        <v/>
      </c>
      <c r="X36" s="191" t="str">
        <f>IF(OR(工资性费用预算!P38="",工资性费用预算!P38=0),"",$T36*$U36)</f>
        <v/>
      </c>
      <c r="Y36" s="191" t="str">
        <f>IF(OR(工资性费用预算!Q38="",工资性费用预算!Q38=0),"",$T36*$U36)</f>
        <v/>
      </c>
      <c r="Z36" s="191" t="str">
        <f>IF(OR(工资性费用预算!R38="",工资性费用预算!R38=0),"",$T36*$U36)</f>
        <v/>
      </c>
      <c r="AA36" s="191" t="str">
        <f>IF(OR(工资性费用预算!S38="",工资性费用预算!S38=0),"",$T36*$U36)</f>
        <v/>
      </c>
      <c r="AB36" s="191" t="str">
        <f>IF(OR(工资性费用预算!T38="",工资性费用预算!T38=0),"",$T36*$U36)</f>
        <v/>
      </c>
      <c r="AC36" s="191" t="str">
        <f>IF(OR(工资性费用预算!U38="",工资性费用预算!U38=0),"",$T36*$U36)</f>
        <v/>
      </c>
      <c r="AD36" s="191" t="str">
        <f>IF(OR(工资性费用预算!V38="",工资性费用预算!V38=0),"",$T36*$U36)</f>
        <v/>
      </c>
      <c r="AE36" s="191" t="str">
        <f>IF(OR(工资性费用预算!W38="",工资性费用预算!W38=0),"",$T36*$U36)</f>
        <v/>
      </c>
      <c r="AF36" s="191" t="str">
        <f>IF(OR(工资性费用预算!X38="",工资性费用预算!X38=0),"",$T36*$U36)</f>
        <v/>
      </c>
      <c r="AG36" s="191" t="str">
        <f>IF(OR(工资性费用预算!Y38="",工资性费用预算!Y38=0),"",$T36*$U36)</f>
        <v/>
      </c>
      <c r="AH36" s="193">
        <f t="shared" si="26"/>
        <v>0</v>
      </c>
      <c r="AI36" s="217" t="str">
        <f>IF($B36="","",VLOOKUP($B36,工资性费用预算!$B$7:$AJ$206,33,0))</f>
        <v/>
      </c>
      <c r="AJ36" s="218" t="str">
        <f>IF($B36="","",VLOOKUP($B36,工资性费用预算!$B$7:$AJ$206,35,0))</f>
        <v/>
      </c>
      <c r="AK36" s="215" t="str">
        <f>IF($B36="","",VLOOKUP($B36,工资性费用预算!$B$7:$AL$206,37,0))</f>
        <v/>
      </c>
      <c r="AL36" s="270" t="str">
        <f>IF(OR(工资性费用预算!N38="",工资性费用预算!N38=0),"",$AK36)</f>
        <v/>
      </c>
      <c r="AM36" s="201" t="str">
        <f>IF(OR(工资性费用预算!O38="",工资性费用预算!O38=0),"",$AK36)</f>
        <v/>
      </c>
      <c r="AN36" s="201" t="str">
        <f>IF(OR(工资性费用预算!P38="",工资性费用预算!P38=0),"",$AK36)</f>
        <v/>
      </c>
      <c r="AO36" s="201" t="str">
        <f>IF(OR(工资性费用预算!Q38="",工资性费用预算!Q38=0),"",$AK36)</f>
        <v/>
      </c>
      <c r="AP36" s="201" t="str">
        <f>IF(OR(工资性费用预算!R38="",工资性费用预算!R38=0),"",$AK36)</f>
        <v/>
      </c>
      <c r="AQ36" s="201" t="str">
        <f>IF(OR(工资性费用预算!S38="",工资性费用预算!S38=0),"",$AK36)</f>
        <v/>
      </c>
      <c r="AR36" s="201" t="str">
        <f>IF(OR(工资性费用预算!T38="",工资性费用预算!T38=0),"",$AK36)</f>
        <v/>
      </c>
      <c r="AS36" s="201" t="str">
        <f>IF(OR(工资性费用预算!U38="",工资性费用预算!U38=0),"",$AK36)</f>
        <v/>
      </c>
      <c r="AT36" s="201" t="str">
        <f>IF(OR(工资性费用预算!V38="",工资性费用预算!V38=0),"",$AK36)</f>
        <v/>
      </c>
      <c r="AU36" s="201" t="str">
        <f>IF(OR(工资性费用预算!W38="",工资性费用预算!W38=0),"",$AK36)</f>
        <v/>
      </c>
      <c r="AV36" s="201" t="str">
        <f>IF(OR(工资性费用预算!X38="",工资性费用预算!X38=0),"",$AK36)</f>
        <v/>
      </c>
      <c r="AW36" s="201" t="str">
        <f>IF(OR(工资性费用预算!Y38="",工资性费用预算!Y38=0),"",$AK36)</f>
        <v/>
      </c>
      <c r="AX36" s="220">
        <f t="shared" si="27"/>
        <v>0</v>
      </c>
      <c r="AY36" s="215" t="str">
        <f>IF($B36="","",VLOOKUP($B36,工资性费用预算!$B$7:$AN$206,39,0))</f>
        <v/>
      </c>
      <c r="AZ36" s="204"/>
      <c r="BA36" s="204"/>
      <c r="BB36" s="204"/>
      <c r="BC36" s="204"/>
      <c r="BD36" s="201"/>
      <c r="BE36" s="201" t="str">
        <f>IF(OR(工资性费用预算!S38="",工资性费用预算!S38=0),"",$AY36)</f>
        <v/>
      </c>
      <c r="BF36" s="201" t="str">
        <f>IF(OR(工资性费用预算!T38="",工资性费用预算!T38=0),"",$AY36)</f>
        <v/>
      </c>
      <c r="BG36" s="201" t="str">
        <f>IF(OR(工资性费用预算!U38="",工资性费用预算!U38=0),"",$AY36)</f>
        <v/>
      </c>
      <c r="BH36" s="201" t="str">
        <f>IF(OR(工资性费用预算!V38="",工资性费用预算!V38=0),"",$AY36)</f>
        <v/>
      </c>
      <c r="BI36" s="201" t="str">
        <f>IF(OR(工资性费用预算!W38="",工资性费用预算!W38=0),"",$AY36)</f>
        <v/>
      </c>
      <c r="BJ36" s="219"/>
      <c r="BK36" s="219"/>
      <c r="BL36" s="219">
        <f t="shared" si="28"/>
        <v>0</v>
      </c>
      <c r="BM36" s="215" t="str">
        <f>IF($B36="","",VLOOKUP($B36,工资性费用预算!$B$7:$AP$206,41,0))</f>
        <v/>
      </c>
      <c r="BN36" s="201" t="str">
        <f>IF(OR(工资性费用预算!N38="",工资性费用预算!N38=0),"",$BM36)</f>
        <v/>
      </c>
      <c r="BO36" s="201" t="str">
        <f>IF(OR(工资性费用预算!O38="",工资性费用预算!O38=0),"",$BM36)</f>
        <v/>
      </c>
      <c r="BP36" s="201" t="str">
        <f>IF(OR(工资性费用预算!P38="",工资性费用预算!P38=0),"",$BM36)</f>
        <v/>
      </c>
      <c r="BQ36" s="201"/>
      <c r="BR36" s="201" t="str">
        <f>IF(OR(工资性费用预算!Q38="",工资性费用预算!Q38=0),"",$BM36)</f>
        <v/>
      </c>
      <c r="BS36" s="201" t="str">
        <f>IF(OR(工资性费用预算!R38="",工资性费用预算!R38=0),"",$BM36)</f>
        <v/>
      </c>
      <c r="BT36" s="201" t="str">
        <f>IF(OR(工资性费用预算!S38="",工资性费用预算!S38=0),"",$BM36)</f>
        <v/>
      </c>
      <c r="BU36" s="201"/>
      <c r="BV36" s="201" t="str">
        <f>IF(OR(工资性费用预算!T38="",工资性费用预算!T38=0),"",$BM36)</f>
        <v/>
      </c>
      <c r="BW36" s="201" t="str">
        <f>IF(OR(工资性费用预算!U38="",工资性费用预算!U38=0),"",$BM36)</f>
        <v/>
      </c>
      <c r="BX36" s="201" t="str">
        <f>IF(OR(工资性费用预算!V38="",工资性费用预算!V38=0),"",$BM36)</f>
        <v/>
      </c>
      <c r="BY36" s="201"/>
      <c r="BZ36" s="201" t="str">
        <f>IF(OR(工资性费用预算!W38="",工资性费用预算!W38=0),"",$BM36)</f>
        <v/>
      </c>
      <c r="CA36" s="201" t="str">
        <f>IF(OR(工资性费用预算!X38="",工资性费用预算!X38=0),"",$BM36)</f>
        <v/>
      </c>
      <c r="CB36" s="201" t="str">
        <f>IF(OR(工资性费用预算!Y38="",工资性费用预算!Y38=0),"",$BM36)</f>
        <v/>
      </c>
      <c r="CC36" s="193">
        <f t="shared" si="29"/>
        <v>0</v>
      </c>
      <c r="CD36" s="215" t="str">
        <f>IF($B36="","",VLOOKUP($B36,工资性费用预算!$B$7:$AT$206,45,0))</f>
        <v/>
      </c>
      <c r="CE36" s="201" t="str">
        <f>IF(OR(工资性费用预算!N38="",工资性费用预算!N38=0),"",$CD36)</f>
        <v/>
      </c>
      <c r="CF36" s="201" t="str">
        <f>IF(OR(工资性费用预算!O38="",工资性费用预算!O38=0),"",$CD36)</f>
        <v/>
      </c>
      <c r="CG36" s="201" t="str">
        <f>IF(OR(工资性费用预算!P38="",工资性费用预算!P38=0),"",$CD36)</f>
        <v/>
      </c>
      <c r="CH36" s="201" t="str">
        <f>IF(OR(工资性费用预算!Q38="",工资性费用预算!Q38=0),"",$CD36)</f>
        <v/>
      </c>
      <c r="CI36" s="201" t="str">
        <f>IF(OR(工资性费用预算!R38="",工资性费用预算!R38=0),"",$CD36)</f>
        <v/>
      </c>
      <c r="CJ36" s="201" t="str">
        <f>IF(OR(工资性费用预算!S38="",工资性费用预算!S38=0),"",$CD36)</f>
        <v/>
      </c>
      <c r="CK36" s="201" t="str">
        <f>IF(OR(工资性费用预算!T38="",工资性费用预算!T38=0),"",$CD36)</f>
        <v/>
      </c>
      <c r="CL36" s="201" t="str">
        <f>IF(OR(工资性费用预算!U38="",工资性费用预算!U38=0),"",$CD36)</f>
        <v/>
      </c>
      <c r="CM36" s="201" t="str">
        <f>IF(OR(工资性费用预算!V38="",工资性费用预算!V38=0),"",$CD36)</f>
        <v/>
      </c>
      <c r="CN36" s="201" t="str">
        <f>IF(OR(工资性费用预算!W38="",工资性费用预算!W38=0),"",$CD36)</f>
        <v/>
      </c>
      <c r="CO36" s="201" t="str">
        <f>IF(OR(工资性费用预算!X38="",工资性费用预算!X38=0),"",$CD36)</f>
        <v/>
      </c>
      <c r="CP36" s="201" t="str">
        <f>IF(OR(工资性费用预算!Y38="",工资性费用预算!Y38=0),"",$CD36)</f>
        <v/>
      </c>
      <c r="CQ36" s="193">
        <f t="shared" si="30"/>
        <v>0</v>
      </c>
      <c r="CR36" s="215" t="str">
        <f>IF($B36="","",VLOOKUP($B36,工资性费用预算!$B$7:$AV$206,47,0))</f>
        <v/>
      </c>
      <c r="CS36" s="201" t="str">
        <f>IF(OR(工资性费用预算!N38="",工资性费用预算!N38=0),"",$CR36)</f>
        <v/>
      </c>
      <c r="CT36" s="201" t="str">
        <f>IF(OR(工资性费用预算!O38="",工资性费用预算!O38=0),"",$CR36)</f>
        <v/>
      </c>
      <c r="CU36" s="201" t="str">
        <f>IF(OR(工资性费用预算!P38="",工资性费用预算!P38=0),"",$CR36)</f>
        <v/>
      </c>
      <c r="CV36" s="201" t="str">
        <f>IF(OR(工资性费用预算!Q38="",工资性费用预算!Q38=0),"",$CR36)</f>
        <v/>
      </c>
      <c r="CW36" s="201" t="str">
        <f>IF(OR(工资性费用预算!R38="",工资性费用预算!R38=0),"",$CR36)</f>
        <v/>
      </c>
      <c r="CX36" s="201" t="str">
        <f>IF(OR(工资性费用预算!S38="",工资性费用预算!S38=0),"",$CR36)</f>
        <v/>
      </c>
      <c r="CY36" s="201" t="str">
        <f>IF(OR(工资性费用预算!T38="",工资性费用预算!T38=0),"",$CR36)</f>
        <v/>
      </c>
      <c r="CZ36" s="201" t="str">
        <f>IF(OR(工资性费用预算!U38="",工资性费用预算!U38=0),"",$CR36)</f>
        <v/>
      </c>
      <c r="DA36" s="201" t="str">
        <f>IF(OR(工资性费用预算!V38="",工资性费用预算!V38=0),"",$CR36)</f>
        <v/>
      </c>
      <c r="DB36" s="201" t="str">
        <f>IF(OR(工资性费用预算!W38="",工资性费用预算!W38=0),"",$CR36)</f>
        <v/>
      </c>
      <c r="DC36" s="201" t="str">
        <f>IF(OR(工资性费用预算!X38="",工资性费用预算!X38=0),"",$CR36)</f>
        <v/>
      </c>
      <c r="DD36" s="201" t="str">
        <f>IF(OR(工资性费用预算!Y38="",工资性费用预算!Y38=0),"",$CR36)</f>
        <v/>
      </c>
      <c r="DE36" s="193">
        <f t="shared" si="31"/>
        <v>0</v>
      </c>
      <c r="DF36" s="215" t="str">
        <f>IF($B36="","",VLOOKUP($B36,工资性费用预算!$B$7:$AR$206,43,0))</f>
        <v/>
      </c>
      <c r="DG36" s="215" t="str">
        <f>IF($B36="","",VLOOKUP($B36,工资性费用预算!$B$7:$AS$206,44,0))</f>
        <v/>
      </c>
      <c r="DH36" s="215" t="str">
        <f>IF($B36="","",VLOOKUP($B36,工资性费用预算!$B$7:$AX$206,49,0))</f>
        <v/>
      </c>
      <c r="DI36" s="215" t="str">
        <f>IF($B36="","",VLOOKUP($B36,工资性费用预算!$B$7:$AY$206,50,0))</f>
        <v/>
      </c>
      <c r="DJ36" s="215" t="str">
        <f>IF($B36="","",VLOOKUP($B36,工资性费用预算!$B$7:$BB$206,51,0))</f>
        <v/>
      </c>
      <c r="DK36" s="215" t="str">
        <f>IF($B36="","",VLOOKUP($B36,工资性费用预算!$B$7:$BB$206,52,0))</f>
        <v/>
      </c>
      <c r="DL36" s="225" t="str">
        <f>IF($B36="","",VLOOKUP($B36,工资性费用预算!$B$7:$BB$206,53,0))</f>
        <v/>
      </c>
      <c r="DM36" s="222">
        <f t="shared" si="32"/>
        <v>0</v>
      </c>
      <c r="DN36" s="191">
        <f t="shared" si="33"/>
        <v>0</v>
      </c>
      <c r="DO36" s="191">
        <f t="shared" si="34"/>
        <v>0</v>
      </c>
      <c r="DP36" s="191">
        <f t="shared" si="35"/>
        <v>0</v>
      </c>
      <c r="DQ36" s="191">
        <f t="shared" si="36"/>
        <v>0</v>
      </c>
      <c r="DR36" s="191">
        <f t="shared" si="37"/>
        <v>0</v>
      </c>
      <c r="DS36" s="191">
        <f t="shared" si="38"/>
        <v>0</v>
      </c>
      <c r="DT36" s="191">
        <f t="shared" si="39"/>
        <v>0</v>
      </c>
      <c r="DU36" s="191">
        <f t="shared" si="40"/>
        <v>0</v>
      </c>
      <c r="DV36" s="191">
        <f t="shared" si="41"/>
        <v>0</v>
      </c>
      <c r="DW36" s="191">
        <f t="shared" si="42"/>
        <v>0</v>
      </c>
      <c r="DX36" s="191">
        <f t="shared" si="43"/>
        <v>0</v>
      </c>
      <c r="DY36" s="227">
        <f t="shared" si="44"/>
        <v>0</v>
      </c>
      <c r="DZ36" s="191">
        <f t="shared" si="45"/>
        <v>0</v>
      </c>
      <c r="EA36" s="193">
        <f t="shared" si="46"/>
        <v>0</v>
      </c>
    </row>
    <row r="37" spans="1:131">
      <c r="A37" s="200" t="str">
        <f t="shared" si="24"/>
        <v/>
      </c>
      <c r="B37" s="191" t="str">
        <f>IF(工资性费用预算!A39="","",工资性费用预算!B39)</f>
        <v/>
      </c>
      <c r="C37" s="195" t="str">
        <f>IF(B37="","",VLOOKUP(B37,工资性费用预算!$B$7:$C$206,2,0))</f>
        <v/>
      </c>
      <c r="D37" s="276" t="str">
        <f>IF(工资性费用预算!BH39&gt;0,IF(工资性费用预算!BE39&gt;0,工资性费用预算!$BE$6,IF(工资性费用预算!BF39&gt;0,工资性费用预算!$BF$6,工资性费用预算!$BG$6)),"")</f>
        <v/>
      </c>
      <c r="E37" s="194" t="str">
        <f>IF($B37="","",VLOOKUP($B37,工资性费用预算!$B$7:$AC$206,27,0))</f>
        <v/>
      </c>
      <c r="F37" s="519">
        <f>IF($B37="",0,VLOOKUP($B37,社保费!$B$5:$Q$15,16,0))</f>
        <v>0</v>
      </c>
      <c r="G37" s="201" t="str">
        <f>IF(OR(工资性费用预算!N39="",工资性费用预算!N39=0),"",ROUND($E37*$F37,2))</f>
        <v/>
      </c>
      <c r="H37" s="201" t="str">
        <f>IF(OR(工资性费用预算!O39="",工资性费用预算!O39=0),"",ROUND($E37*$F37,2))</f>
        <v/>
      </c>
      <c r="I37" s="201" t="str">
        <f>IF(OR(工资性费用预算!P39="",工资性费用预算!P39=0),"",ROUND($E37*$F37,2))</f>
        <v/>
      </c>
      <c r="J37" s="201" t="str">
        <f>IF(OR(工资性费用预算!Q39="",工资性费用预算!Q39=0),"",ROUND($E37*$F37,2))</f>
        <v/>
      </c>
      <c r="K37" s="201" t="str">
        <f>IF(OR(工资性费用预算!R39="",工资性费用预算!R39=0),"",ROUND($E37*$F37,2))</f>
        <v/>
      </c>
      <c r="L37" s="201" t="str">
        <f>IF(OR(工资性费用预算!S39="",工资性费用预算!S39=0),"",ROUND($E37*$F37,2))</f>
        <v/>
      </c>
      <c r="M37" s="201" t="str">
        <f>IF(OR(工资性费用预算!T39="",工资性费用预算!T39=0),"",ROUND($E37*$F37,2))</f>
        <v/>
      </c>
      <c r="N37" s="201" t="str">
        <f>IF(OR(工资性费用预算!U39="",工资性费用预算!U39=0),"",ROUND($E37*$F37,2))</f>
        <v/>
      </c>
      <c r="O37" s="201" t="str">
        <f>IF(OR(工资性费用预算!V39="",工资性费用预算!V39=0),"",ROUND($E37*$F37,2))</f>
        <v/>
      </c>
      <c r="P37" s="201" t="str">
        <f>IF(OR(工资性费用预算!W39="",工资性费用预算!W39=0),"",ROUND($E37*$F37,2))</f>
        <v/>
      </c>
      <c r="Q37" s="201" t="str">
        <f>IF(OR(工资性费用预算!X39="",工资性费用预算!X39=0),"",ROUND($E37*$F37,2))</f>
        <v/>
      </c>
      <c r="R37" s="201" t="str">
        <f>IF(OR(工资性费用预算!Y39="",工资性费用预算!Y39=0),"",ROUND($E37*$F37,2))</f>
        <v/>
      </c>
      <c r="S37" s="193">
        <f t="shared" si="25"/>
        <v>0</v>
      </c>
      <c r="T37" s="199" t="str">
        <f>IF($B37="","",VLOOKUP($B37,工资性费用预算!$B$7:$AF$206,30,0))</f>
        <v/>
      </c>
      <c r="U37" s="197" t="str">
        <f>IF($B37="","",VLOOKUP($B37,工资性费用预算!$B$7:$AF$206,31,0))</f>
        <v/>
      </c>
      <c r="V37" s="191" t="str">
        <f>IF(OR(工资性费用预算!N39="",工资性费用预算!N39=0),"",$T37*$U37)</f>
        <v/>
      </c>
      <c r="W37" s="191" t="str">
        <f>IF(OR(工资性费用预算!O39="",工资性费用预算!O39=0),"",$T37*$U37)</f>
        <v/>
      </c>
      <c r="X37" s="191" t="str">
        <f>IF(OR(工资性费用预算!P39="",工资性费用预算!P39=0),"",$T37*$U37)</f>
        <v/>
      </c>
      <c r="Y37" s="191" t="str">
        <f>IF(OR(工资性费用预算!Q39="",工资性费用预算!Q39=0),"",$T37*$U37)</f>
        <v/>
      </c>
      <c r="Z37" s="191" t="str">
        <f>IF(OR(工资性费用预算!R39="",工资性费用预算!R39=0),"",$T37*$U37)</f>
        <v/>
      </c>
      <c r="AA37" s="191" t="str">
        <f>IF(OR(工资性费用预算!S39="",工资性费用预算!S39=0),"",$T37*$U37)</f>
        <v/>
      </c>
      <c r="AB37" s="191" t="str">
        <f>IF(OR(工资性费用预算!T39="",工资性费用预算!T39=0),"",$T37*$U37)</f>
        <v/>
      </c>
      <c r="AC37" s="191" t="str">
        <f>IF(OR(工资性费用预算!U39="",工资性费用预算!U39=0),"",$T37*$U37)</f>
        <v/>
      </c>
      <c r="AD37" s="191" t="str">
        <f>IF(OR(工资性费用预算!V39="",工资性费用预算!V39=0),"",$T37*$U37)</f>
        <v/>
      </c>
      <c r="AE37" s="191" t="str">
        <f>IF(OR(工资性费用预算!W39="",工资性费用预算!W39=0),"",$T37*$U37)</f>
        <v/>
      </c>
      <c r="AF37" s="191" t="str">
        <f>IF(OR(工资性费用预算!X39="",工资性费用预算!X39=0),"",$T37*$U37)</f>
        <v/>
      </c>
      <c r="AG37" s="191" t="str">
        <f>IF(OR(工资性费用预算!Y39="",工资性费用预算!Y39=0),"",$T37*$U37)</f>
        <v/>
      </c>
      <c r="AH37" s="193">
        <f t="shared" si="26"/>
        <v>0</v>
      </c>
      <c r="AI37" s="217" t="str">
        <f>IF($B37="","",VLOOKUP($B37,工资性费用预算!$B$7:$AJ$206,33,0))</f>
        <v/>
      </c>
      <c r="AJ37" s="218" t="str">
        <f>IF($B37="","",VLOOKUP($B37,工资性费用预算!$B$7:$AJ$206,35,0))</f>
        <v/>
      </c>
      <c r="AK37" s="215" t="str">
        <f>IF($B37="","",VLOOKUP($B37,工资性费用预算!$B$7:$AL$206,37,0))</f>
        <v/>
      </c>
      <c r="AL37" s="270" t="str">
        <f>IF(OR(工资性费用预算!N39="",工资性费用预算!N39=0),"",$AK37)</f>
        <v/>
      </c>
      <c r="AM37" s="201" t="str">
        <f>IF(OR(工资性费用预算!O39="",工资性费用预算!O39=0),"",$AK37)</f>
        <v/>
      </c>
      <c r="AN37" s="201" t="str">
        <f>IF(OR(工资性费用预算!P39="",工资性费用预算!P39=0),"",$AK37)</f>
        <v/>
      </c>
      <c r="AO37" s="201" t="str">
        <f>IF(OR(工资性费用预算!Q39="",工资性费用预算!Q39=0),"",$AK37)</f>
        <v/>
      </c>
      <c r="AP37" s="201" t="str">
        <f>IF(OR(工资性费用预算!R39="",工资性费用预算!R39=0),"",$AK37)</f>
        <v/>
      </c>
      <c r="AQ37" s="201" t="str">
        <f>IF(OR(工资性费用预算!S39="",工资性费用预算!S39=0),"",$AK37)</f>
        <v/>
      </c>
      <c r="AR37" s="201" t="str">
        <f>IF(OR(工资性费用预算!T39="",工资性费用预算!T39=0),"",$AK37)</f>
        <v/>
      </c>
      <c r="AS37" s="201" t="str">
        <f>IF(OR(工资性费用预算!U39="",工资性费用预算!U39=0),"",$AK37)</f>
        <v/>
      </c>
      <c r="AT37" s="201" t="str">
        <f>IF(OR(工资性费用预算!V39="",工资性费用预算!V39=0),"",$AK37)</f>
        <v/>
      </c>
      <c r="AU37" s="201" t="str">
        <f>IF(OR(工资性费用预算!W39="",工资性费用预算!W39=0),"",$AK37)</f>
        <v/>
      </c>
      <c r="AV37" s="201" t="str">
        <f>IF(OR(工资性费用预算!X39="",工资性费用预算!X39=0),"",$AK37)</f>
        <v/>
      </c>
      <c r="AW37" s="201" t="str">
        <f>IF(OR(工资性费用预算!Y39="",工资性费用预算!Y39=0),"",$AK37)</f>
        <v/>
      </c>
      <c r="AX37" s="220">
        <f t="shared" si="27"/>
        <v>0</v>
      </c>
      <c r="AY37" s="215" t="str">
        <f>IF($B37="","",VLOOKUP($B37,工资性费用预算!$B$7:$AN$206,39,0))</f>
        <v/>
      </c>
      <c r="AZ37" s="204"/>
      <c r="BA37" s="204"/>
      <c r="BB37" s="204"/>
      <c r="BC37" s="204"/>
      <c r="BD37" s="201"/>
      <c r="BE37" s="201" t="str">
        <f>IF(OR(工资性费用预算!S39="",工资性费用预算!S39=0),"",$AY37)</f>
        <v/>
      </c>
      <c r="BF37" s="201" t="str">
        <f>IF(OR(工资性费用预算!T39="",工资性费用预算!T39=0),"",$AY37)</f>
        <v/>
      </c>
      <c r="BG37" s="201" t="str">
        <f>IF(OR(工资性费用预算!U39="",工资性费用预算!U39=0),"",$AY37)</f>
        <v/>
      </c>
      <c r="BH37" s="201" t="str">
        <f>IF(OR(工资性费用预算!V39="",工资性费用预算!V39=0),"",$AY37)</f>
        <v/>
      </c>
      <c r="BI37" s="201" t="str">
        <f>IF(OR(工资性费用预算!W39="",工资性费用预算!W39=0),"",$AY37)</f>
        <v/>
      </c>
      <c r="BJ37" s="219"/>
      <c r="BK37" s="219"/>
      <c r="BL37" s="219">
        <f t="shared" si="28"/>
        <v>0</v>
      </c>
      <c r="BM37" s="215" t="str">
        <f>IF($B37="","",VLOOKUP($B37,工资性费用预算!$B$7:$AP$206,41,0))</f>
        <v/>
      </c>
      <c r="BN37" s="201" t="str">
        <f>IF(OR(工资性费用预算!N39="",工资性费用预算!N39=0),"",$BM37)</f>
        <v/>
      </c>
      <c r="BO37" s="201" t="str">
        <f>IF(OR(工资性费用预算!O39="",工资性费用预算!O39=0),"",$BM37)</f>
        <v/>
      </c>
      <c r="BP37" s="201" t="str">
        <f>IF(OR(工资性费用预算!P39="",工资性费用预算!P39=0),"",$BM37)</f>
        <v/>
      </c>
      <c r="BQ37" s="201"/>
      <c r="BR37" s="201" t="str">
        <f>IF(OR(工资性费用预算!Q39="",工资性费用预算!Q39=0),"",$BM37)</f>
        <v/>
      </c>
      <c r="BS37" s="201" t="str">
        <f>IF(OR(工资性费用预算!R39="",工资性费用预算!R39=0),"",$BM37)</f>
        <v/>
      </c>
      <c r="BT37" s="201" t="str">
        <f>IF(OR(工资性费用预算!S39="",工资性费用预算!S39=0),"",$BM37)</f>
        <v/>
      </c>
      <c r="BU37" s="201"/>
      <c r="BV37" s="201" t="str">
        <f>IF(OR(工资性费用预算!T39="",工资性费用预算!T39=0),"",$BM37)</f>
        <v/>
      </c>
      <c r="BW37" s="201" t="str">
        <f>IF(OR(工资性费用预算!U39="",工资性费用预算!U39=0),"",$BM37)</f>
        <v/>
      </c>
      <c r="BX37" s="201" t="str">
        <f>IF(OR(工资性费用预算!V39="",工资性费用预算!V39=0),"",$BM37)</f>
        <v/>
      </c>
      <c r="BY37" s="201"/>
      <c r="BZ37" s="201" t="str">
        <f>IF(OR(工资性费用预算!W39="",工资性费用预算!W39=0),"",$BM37)</f>
        <v/>
      </c>
      <c r="CA37" s="201" t="str">
        <f>IF(OR(工资性费用预算!X39="",工资性费用预算!X39=0),"",$BM37)</f>
        <v/>
      </c>
      <c r="CB37" s="201" t="str">
        <f>IF(OR(工资性费用预算!Y39="",工资性费用预算!Y39=0),"",$BM37)</f>
        <v/>
      </c>
      <c r="CC37" s="193">
        <f t="shared" si="29"/>
        <v>0</v>
      </c>
      <c r="CD37" s="215" t="str">
        <f>IF($B37="","",VLOOKUP($B37,工资性费用预算!$B$7:$AT$206,45,0))</f>
        <v/>
      </c>
      <c r="CE37" s="201" t="str">
        <f>IF(OR(工资性费用预算!N39="",工资性费用预算!N39=0),"",$CD37)</f>
        <v/>
      </c>
      <c r="CF37" s="201" t="str">
        <f>IF(OR(工资性费用预算!O39="",工资性费用预算!O39=0),"",$CD37)</f>
        <v/>
      </c>
      <c r="CG37" s="201" t="str">
        <f>IF(OR(工资性费用预算!P39="",工资性费用预算!P39=0),"",$CD37)</f>
        <v/>
      </c>
      <c r="CH37" s="201" t="str">
        <f>IF(OR(工资性费用预算!Q39="",工资性费用预算!Q39=0),"",$CD37)</f>
        <v/>
      </c>
      <c r="CI37" s="201" t="str">
        <f>IF(OR(工资性费用预算!R39="",工资性费用预算!R39=0),"",$CD37)</f>
        <v/>
      </c>
      <c r="CJ37" s="201" t="str">
        <f>IF(OR(工资性费用预算!S39="",工资性费用预算!S39=0),"",$CD37)</f>
        <v/>
      </c>
      <c r="CK37" s="201" t="str">
        <f>IF(OR(工资性费用预算!T39="",工资性费用预算!T39=0),"",$CD37)</f>
        <v/>
      </c>
      <c r="CL37" s="201" t="str">
        <f>IF(OR(工资性费用预算!U39="",工资性费用预算!U39=0),"",$CD37)</f>
        <v/>
      </c>
      <c r="CM37" s="201" t="str">
        <f>IF(OR(工资性费用预算!V39="",工资性费用预算!V39=0),"",$CD37)</f>
        <v/>
      </c>
      <c r="CN37" s="201" t="str">
        <f>IF(OR(工资性费用预算!W39="",工资性费用预算!W39=0),"",$CD37)</f>
        <v/>
      </c>
      <c r="CO37" s="201" t="str">
        <f>IF(OR(工资性费用预算!X39="",工资性费用预算!X39=0),"",$CD37)</f>
        <v/>
      </c>
      <c r="CP37" s="201" t="str">
        <f>IF(OR(工资性费用预算!Y39="",工资性费用预算!Y39=0),"",$CD37)</f>
        <v/>
      </c>
      <c r="CQ37" s="193">
        <f t="shared" si="30"/>
        <v>0</v>
      </c>
      <c r="CR37" s="215" t="str">
        <f>IF($B37="","",VLOOKUP($B37,工资性费用预算!$B$7:$AV$206,47,0))</f>
        <v/>
      </c>
      <c r="CS37" s="201" t="str">
        <f>IF(OR(工资性费用预算!N39="",工资性费用预算!N39=0),"",$CR37)</f>
        <v/>
      </c>
      <c r="CT37" s="201" t="str">
        <f>IF(OR(工资性费用预算!O39="",工资性费用预算!O39=0),"",$CR37)</f>
        <v/>
      </c>
      <c r="CU37" s="201" t="str">
        <f>IF(OR(工资性费用预算!P39="",工资性费用预算!P39=0),"",$CR37)</f>
        <v/>
      </c>
      <c r="CV37" s="201" t="str">
        <f>IF(OR(工资性费用预算!Q39="",工资性费用预算!Q39=0),"",$CR37)</f>
        <v/>
      </c>
      <c r="CW37" s="201" t="str">
        <f>IF(OR(工资性费用预算!R39="",工资性费用预算!R39=0),"",$CR37)</f>
        <v/>
      </c>
      <c r="CX37" s="201" t="str">
        <f>IF(OR(工资性费用预算!S39="",工资性费用预算!S39=0),"",$CR37)</f>
        <v/>
      </c>
      <c r="CY37" s="201" t="str">
        <f>IF(OR(工资性费用预算!T39="",工资性费用预算!T39=0),"",$CR37)</f>
        <v/>
      </c>
      <c r="CZ37" s="201" t="str">
        <f>IF(OR(工资性费用预算!U39="",工资性费用预算!U39=0),"",$CR37)</f>
        <v/>
      </c>
      <c r="DA37" s="201" t="str">
        <f>IF(OR(工资性费用预算!V39="",工资性费用预算!V39=0),"",$CR37)</f>
        <v/>
      </c>
      <c r="DB37" s="201" t="str">
        <f>IF(OR(工资性费用预算!W39="",工资性费用预算!W39=0),"",$CR37)</f>
        <v/>
      </c>
      <c r="DC37" s="201" t="str">
        <f>IF(OR(工资性费用预算!X39="",工资性费用预算!X39=0),"",$CR37)</f>
        <v/>
      </c>
      <c r="DD37" s="201" t="str">
        <f>IF(OR(工资性费用预算!Y39="",工资性费用预算!Y39=0),"",$CR37)</f>
        <v/>
      </c>
      <c r="DE37" s="193">
        <f t="shared" si="31"/>
        <v>0</v>
      </c>
      <c r="DF37" s="215" t="str">
        <f>IF($B37="","",VLOOKUP($B37,工资性费用预算!$B$7:$AR$206,43,0))</f>
        <v/>
      </c>
      <c r="DG37" s="215" t="str">
        <f>IF($B37="","",VLOOKUP($B37,工资性费用预算!$B$7:$AS$206,44,0))</f>
        <v/>
      </c>
      <c r="DH37" s="215" t="str">
        <f>IF($B37="","",VLOOKUP($B37,工资性费用预算!$B$7:$AX$206,49,0))</f>
        <v/>
      </c>
      <c r="DI37" s="215" t="str">
        <f>IF($B37="","",VLOOKUP($B37,工资性费用预算!$B$7:$AY$206,50,0))</f>
        <v/>
      </c>
      <c r="DJ37" s="215" t="str">
        <f>IF($B37="","",VLOOKUP($B37,工资性费用预算!$B$7:$BB$206,51,0))</f>
        <v/>
      </c>
      <c r="DK37" s="215" t="str">
        <f>IF($B37="","",VLOOKUP($B37,工资性费用预算!$B$7:$BB$206,52,0))</f>
        <v/>
      </c>
      <c r="DL37" s="225" t="str">
        <f>IF($B37="","",VLOOKUP($B37,工资性费用预算!$B$7:$BB$206,53,0))</f>
        <v/>
      </c>
      <c r="DM37" s="222">
        <f t="shared" si="32"/>
        <v>0</v>
      </c>
      <c r="DN37" s="191">
        <f t="shared" si="33"/>
        <v>0</v>
      </c>
      <c r="DO37" s="191">
        <f t="shared" si="34"/>
        <v>0</v>
      </c>
      <c r="DP37" s="191">
        <f t="shared" si="35"/>
        <v>0</v>
      </c>
      <c r="DQ37" s="191">
        <f t="shared" si="36"/>
        <v>0</v>
      </c>
      <c r="DR37" s="191">
        <f t="shared" si="37"/>
        <v>0</v>
      </c>
      <c r="DS37" s="191">
        <f t="shared" si="38"/>
        <v>0</v>
      </c>
      <c r="DT37" s="191">
        <f t="shared" si="39"/>
        <v>0</v>
      </c>
      <c r="DU37" s="191">
        <f t="shared" si="40"/>
        <v>0</v>
      </c>
      <c r="DV37" s="191">
        <f t="shared" si="41"/>
        <v>0</v>
      </c>
      <c r="DW37" s="191">
        <f t="shared" si="42"/>
        <v>0</v>
      </c>
      <c r="DX37" s="191">
        <f t="shared" si="43"/>
        <v>0</v>
      </c>
      <c r="DY37" s="227">
        <f t="shared" si="44"/>
        <v>0</v>
      </c>
      <c r="DZ37" s="191">
        <f t="shared" si="45"/>
        <v>0</v>
      </c>
      <c r="EA37" s="193">
        <f t="shared" si="46"/>
        <v>0</v>
      </c>
    </row>
    <row r="38" spans="1:131">
      <c r="A38" s="200" t="str">
        <f t="shared" si="24"/>
        <v/>
      </c>
      <c r="B38" s="191" t="str">
        <f>IF(工资性费用预算!A40="","",工资性费用预算!B40)</f>
        <v/>
      </c>
      <c r="C38" s="195" t="str">
        <f>IF(B38="","",VLOOKUP(B38,工资性费用预算!$B$7:$C$206,2,0))</f>
        <v/>
      </c>
      <c r="D38" s="276" t="str">
        <f>IF(工资性费用预算!BH40&gt;0,IF(工资性费用预算!BE40&gt;0,工资性费用预算!$BE$6,IF(工资性费用预算!BF40&gt;0,工资性费用预算!$BF$6,工资性费用预算!$BG$6)),"")</f>
        <v/>
      </c>
      <c r="E38" s="194" t="str">
        <f>IF($B38="","",VLOOKUP($B38,工资性费用预算!$B$7:$AC$206,27,0))</f>
        <v/>
      </c>
      <c r="F38" s="519">
        <f>IF($B38="",0,VLOOKUP($B38,社保费!$B$5:$Q$15,16,0))</f>
        <v>0</v>
      </c>
      <c r="G38" s="201" t="str">
        <f>IF(OR(工资性费用预算!N40="",工资性费用预算!N40=0),"",ROUND($E38*$F38,2))</f>
        <v/>
      </c>
      <c r="H38" s="201" t="str">
        <f>IF(OR(工资性费用预算!O40="",工资性费用预算!O40=0),"",ROUND($E38*$F38,2))</f>
        <v/>
      </c>
      <c r="I38" s="201" t="str">
        <f>IF(OR(工资性费用预算!P40="",工资性费用预算!P40=0),"",ROUND($E38*$F38,2))</f>
        <v/>
      </c>
      <c r="J38" s="201" t="str">
        <f>IF(OR(工资性费用预算!Q40="",工资性费用预算!Q40=0),"",ROUND($E38*$F38,2))</f>
        <v/>
      </c>
      <c r="K38" s="201" t="str">
        <f>IF(OR(工资性费用预算!R40="",工资性费用预算!R40=0),"",ROUND($E38*$F38,2))</f>
        <v/>
      </c>
      <c r="L38" s="201" t="str">
        <f>IF(OR(工资性费用预算!S40="",工资性费用预算!S40=0),"",ROUND($E38*$F38,2))</f>
        <v/>
      </c>
      <c r="M38" s="201" t="str">
        <f>IF(OR(工资性费用预算!T40="",工资性费用预算!T40=0),"",ROUND($E38*$F38,2))</f>
        <v/>
      </c>
      <c r="N38" s="201" t="str">
        <f>IF(OR(工资性费用预算!U40="",工资性费用预算!U40=0),"",ROUND($E38*$F38,2))</f>
        <v/>
      </c>
      <c r="O38" s="201" t="str">
        <f>IF(OR(工资性费用预算!V40="",工资性费用预算!V40=0),"",ROUND($E38*$F38,2))</f>
        <v/>
      </c>
      <c r="P38" s="201" t="str">
        <f>IF(OR(工资性费用预算!W40="",工资性费用预算!W40=0),"",ROUND($E38*$F38,2))</f>
        <v/>
      </c>
      <c r="Q38" s="201" t="str">
        <f>IF(OR(工资性费用预算!X40="",工资性费用预算!X40=0),"",ROUND($E38*$F38,2))</f>
        <v/>
      </c>
      <c r="R38" s="201" t="str">
        <f>IF(OR(工资性费用预算!Y40="",工资性费用预算!Y40=0),"",ROUND($E38*$F38,2))</f>
        <v/>
      </c>
      <c r="S38" s="193">
        <f t="shared" si="25"/>
        <v>0</v>
      </c>
      <c r="T38" s="199" t="str">
        <f>IF($B38="","",VLOOKUP($B38,工资性费用预算!$B$7:$AF$206,30,0))</f>
        <v/>
      </c>
      <c r="U38" s="197" t="str">
        <f>IF($B38="","",VLOOKUP($B38,工资性费用预算!$B$7:$AF$206,31,0))</f>
        <v/>
      </c>
      <c r="V38" s="191" t="str">
        <f>IF(OR(工资性费用预算!N40="",工资性费用预算!N40=0),"",$T38*$U38)</f>
        <v/>
      </c>
      <c r="W38" s="191" t="str">
        <f>IF(OR(工资性费用预算!O40="",工资性费用预算!O40=0),"",$T38*$U38)</f>
        <v/>
      </c>
      <c r="X38" s="191" t="str">
        <f>IF(OR(工资性费用预算!P40="",工资性费用预算!P40=0),"",$T38*$U38)</f>
        <v/>
      </c>
      <c r="Y38" s="191" t="str">
        <f>IF(OR(工资性费用预算!Q40="",工资性费用预算!Q40=0),"",$T38*$U38)</f>
        <v/>
      </c>
      <c r="Z38" s="191" t="str">
        <f>IF(OR(工资性费用预算!R40="",工资性费用预算!R40=0),"",$T38*$U38)</f>
        <v/>
      </c>
      <c r="AA38" s="191" t="str">
        <f>IF(OR(工资性费用预算!S40="",工资性费用预算!S40=0),"",$T38*$U38)</f>
        <v/>
      </c>
      <c r="AB38" s="191" t="str">
        <f>IF(OR(工资性费用预算!T40="",工资性费用预算!T40=0),"",$T38*$U38)</f>
        <v/>
      </c>
      <c r="AC38" s="191" t="str">
        <f>IF(OR(工资性费用预算!U40="",工资性费用预算!U40=0),"",$T38*$U38)</f>
        <v/>
      </c>
      <c r="AD38" s="191" t="str">
        <f>IF(OR(工资性费用预算!V40="",工资性费用预算!V40=0),"",$T38*$U38)</f>
        <v/>
      </c>
      <c r="AE38" s="191" t="str">
        <f>IF(OR(工资性费用预算!W40="",工资性费用预算!W40=0),"",$T38*$U38)</f>
        <v/>
      </c>
      <c r="AF38" s="191" t="str">
        <f>IF(OR(工资性费用预算!X40="",工资性费用预算!X40=0),"",$T38*$U38)</f>
        <v/>
      </c>
      <c r="AG38" s="191" t="str">
        <f>IF(OR(工资性费用预算!Y40="",工资性费用预算!Y40=0),"",$T38*$U38)</f>
        <v/>
      </c>
      <c r="AH38" s="193">
        <f t="shared" si="26"/>
        <v>0</v>
      </c>
      <c r="AI38" s="217" t="str">
        <f>IF($B38="","",VLOOKUP($B38,工资性费用预算!$B$7:$AJ$206,33,0))</f>
        <v/>
      </c>
      <c r="AJ38" s="218" t="str">
        <f>IF($B38="","",VLOOKUP($B38,工资性费用预算!$B$7:$AJ$206,35,0))</f>
        <v/>
      </c>
      <c r="AK38" s="215" t="str">
        <f>IF($B38="","",VLOOKUP($B38,工资性费用预算!$B$7:$AL$206,37,0))</f>
        <v/>
      </c>
      <c r="AL38" s="270" t="str">
        <f>IF(OR(工资性费用预算!N40="",工资性费用预算!N40=0),"",$AK38)</f>
        <v/>
      </c>
      <c r="AM38" s="201" t="str">
        <f>IF(OR(工资性费用预算!O40="",工资性费用预算!O40=0),"",$AK38)</f>
        <v/>
      </c>
      <c r="AN38" s="201" t="str">
        <f>IF(OR(工资性费用预算!P40="",工资性费用预算!P40=0),"",$AK38)</f>
        <v/>
      </c>
      <c r="AO38" s="201" t="str">
        <f>IF(OR(工资性费用预算!Q40="",工资性费用预算!Q40=0),"",$AK38)</f>
        <v/>
      </c>
      <c r="AP38" s="201" t="str">
        <f>IF(OR(工资性费用预算!R40="",工资性费用预算!R40=0),"",$AK38)</f>
        <v/>
      </c>
      <c r="AQ38" s="201" t="str">
        <f>IF(OR(工资性费用预算!S40="",工资性费用预算!S40=0),"",$AK38)</f>
        <v/>
      </c>
      <c r="AR38" s="201" t="str">
        <f>IF(OR(工资性费用预算!T40="",工资性费用预算!T40=0),"",$AK38)</f>
        <v/>
      </c>
      <c r="AS38" s="201" t="str">
        <f>IF(OR(工资性费用预算!U40="",工资性费用预算!U40=0),"",$AK38)</f>
        <v/>
      </c>
      <c r="AT38" s="201" t="str">
        <f>IF(OR(工资性费用预算!V40="",工资性费用预算!V40=0),"",$AK38)</f>
        <v/>
      </c>
      <c r="AU38" s="201" t="str">
        <f>IF(OR(工资性费用预算!W40="",工资性费用预算!W40=0),"",$AK38)</f>
        <v/>
      </c>
      <c r="AV38" s="201" t="str">
        <f>IF(OR(工资性费用预算!X40="",工资性费用预算!X40=0),"",$AK38)</f>
        <v/>
      </c>
      <c r="AW38" s="201" t="str">
        <f>IF(OR(工资性费用预算!Y40="",工资性费用预算!Y40=0),"",$AK38)</f>
        <v/>
      </c>
      <c r="AX38" s="220">
        <f t="shared" si="27"/>
        <v>0</v>
      </c>
      <c r="AY38" s="215" t="str">
        <f>IF($B38="","",VLOOKUP($B38,工资性费用预算!$B$7:$AN$206,39,0))</f>
        <v/>
      </c>
      <c r="AZ38" s="204"/>
      <c r="BA38" s="204"/>
      <c r="BB38" s="204"/>
      <c r="BC38" s="204"/>
      <c r="BD38" s="201"/>
      <c r="BE38" s="201" t="str">
        <f>IF(OR(工资性费用预算!S40="",工资性费用预算!S40=0),"",$AY38)</f>
        <v/>
      </c>
      <c r="BF38" s="201" t="str">
        <f>IF(OR(工资性费用预算!T40="",工资性费用预算!T40=0),"",$AY38)</f>
        <v/>
      </c>
      <c r="BG38" s="201" t="str">
        <f>IF(OR(工资性费用预算!U40="",工资性费用预算!U40=0),"",$AY38)</f>
        <v/>
      </c>
      <c r="BH38" s="201" t="str">
        <f>IF(OR(工资性费用预算!V40="",工资性费用预算!V40=0),"",$AY38)</f>
        <v/>
      </c>
      <c r="BI38" s="201" t="str">
        <f>IF(OR(工资性费用预算!W40="",工资性费用预算!W40=0),"",$AY38)</f>
        <v/>
      </c>
      <c r="BJ38" s="219"/>
      <c r="BK38" s="219"/>
      <c r="BL38" s="219">
        <f t="shared" si="28"/>
        <v>0</v>
      </c>
      <c r="BM38" s="215" t="str">
        <f>IF($B38="","",VLOOKUP($B38,工资性费用预算!$B$7:$AP$206,41,0))</f>
        <v/>
      </c>
      <c r="BN38" s="201" t="str">
        <f>IF(OR(工资性费用预算!N40="",工资性费用预算!N40=0),"",$BM38)</f>
        <v/>
      </c>
      <c r="BO38" s="201" t="str">
        <f>IF(OR(工资性费用预算!O40="",工资性费用预算!O40=0),"",$BM38)</f>
        <v/>
      </c>
      <c r="BP38" s="201" t="str">
        <f>IF(OR(工资性费用预算!P40="",工资性费用预算!P40=0),"",$BM38)</f>
        <v/>
      </c>
      <c r="BQ38" s="201"/>
      <c r="BR38" s="201" t="str">
        <f>IF(OR(工资性费用预算!Q40="",工资性费用预算!Q40=0),"",$BM38)</f>
        <v/>
      </c>
      <c r="BS38" s="201" t="str">
        <f>IF(OR(工资性费用预算!R40="",工资性费用预算!R40=0),"",$BM38)</f>
        <v/>
      </c>
      <c r="BT38" s="201" t="str">
        <f>IF(OR(工资性费用预算!S40="",工资性费用预算!S40=0),"",$BM38)</f>
        <v/>
      </c>
      <c r="BU38" s="201"/>
      <c r="BV38" s="201" t="str">
        <f>IF(OR(工资性费用预算!T40="",工资性费用预算!T40=0),"",$BM38)</f>
        <v/>
      </c>
      <c r="BW38" s="201" t="str">
        <f>IF(OR(工资性费用预算!U40="",工资性费用预算!U40=0),"",$BM38)</f>
        <v/>
      </c>
      <c r="BX38" s="201" t="str">
        <f>IF(OR(工资性费用预算!V40="",工资性费用预算!V40=0),"",$BM38)</f>
        <v/>
      </c>
      <c r="BY38" s="201"/>
      <c r="BZ38" s="201" t="str">
        <f>IF(OR(工资性费用预算!W40="",工资性费用预算!W40=0),"",$BM38)</f>
        <v/>
      </c>
      <c r="CA38" s="201" t="str">
        <f>IF(OR(工资性费用预算!X40="",工资性费用预算!X40=0),"",$BM38)</f>
        <v/>
      </c>
      <c r="CB38" s="201" t="str">
        <f>IF(OR(工资性费用预算!Y40="",工资性费用预算!Y40=0),"",$BM38)</f>
        <v/>
      </c>
      <c r="CC38" s="193">
        <f t="shared" si="29"/>
        <v>0</v>
      </c>
      <c r="CD38" s="215" t="str">
        <f>IF($B38="","",VLOOKUP($B38,工资性费用预算!$B$7:$AT$206,45,0))</f>
        <v/>
      </c>
      <c r="CE38" s="201" t="str">
        <f>IF(OR(工资性费用预算!N40="",工资性费用预算!N40=0),"",$CD38)</f>
        <v/>
      </c>
      <c r="CF38" s="201" t="str">
        <f>IF(OR(工资性费用预算!O40="",工资性费用预算!O40=0),"",$CD38)</f>
        <v/>
      </c>
      <c r="CG38" s="201" t="str">
        <f>IF(OR(工资性费用预算!P40="",工资性费用预算!P40=0),"",$CD38)</f>
        <v/>
      </c>
      <c r="CH38" s="201" t="str">
        <f>IF(OR(工资性费用预算!Q40="",工资性费用预算!Q40=0),"",$CD38)</f>
        <v/>
      </c>
      <c r="CI38" s="201" t="str">
        <f>IF(OR(工资性费用预算!R40="",工资性费用预算!R40=0),"",$CD38)</f>
        <v/>
      </c>
      <c r="CJ38" s="201" t="str">
        <f>IF(OR(工资性费用预算!S40="",工资性费用预算!S40=0),"",$CD38)</f>
        <v/>
      </c>
      <c r="CK38" s="201" t="str">
        <f>IF(OR(工资性费用预算!T40="",工资性费用预算!T40=0),"",$CD38)</f>
        <v/>
      </c>
      <c r="CL38" s="201" t="str">
        <f>IF(OR(工资性费用预算!U40="",工资性费用预算!U40=0),"",$CD38)</f>
        <v/>
      </c>
      <c r="CM38" s="201" t="str">
        <f>IF(OR(工资性费用预算!V40="",工资性费用预算!V40=0),"",$CD38)</f>
        <v/>
      </c>
      <c r="CN38" s="201" t="str">
        <f>IF(OR(工资性费用预算!W40="",工资性费用预算!W40=0),"",$CD38)</f>
        <v/>
      </c>
      <c r="CO38" s="201" t="str">
        <f>IF(OR(工资性费用预算!X40="",工资性费用预算!X40=0),"",$CD38)</f>
        <v/>
      </c>
      <c r="CP38" s="201" t="str">
        <f>IF(OR(工资性费用预算!Y40="",工资性费用预算!Y40=0),"",$CD38)</f>
        <v/>
      </c>
      <c r="CQ38" s="193">
        <f t="shared" si="30"/>
        <v>0</v>
      </c>
      <c r="CR38" s="215" t="str">
        <f>IF($B38="","",VLOOKUP($B38,工资性费用预算!$B$7:$AV$206,47,0))</f>
        <v/>
      </c>
      <c r="CS38" s="201" t="str">
        <f>IF(OR(工资性费用预算!N40="",工资性费用预算!N40=0),"",$CR38)</f>
        <v/>
      </c>
      <c r="CT38" s="201" t="str">
        <f>IF(OR(工资性费用预算!O40="",工资性费用预算!O40=0),"",$CR38)</f>
        <v/>
      </c>
      <c r="CU38" s="201" t="str">
        <f>IF(OR(工资性费用预算!P40="",工资性费用预算!P40=0),"",$CR38)</f>
        <v/>
      </c>
      <c r="CV38" s="201" t="str">
        <f>IF(OR(工资性费用预算!Q40="",工资性费用预算!Q40=0),"",$CR38)</f>
        <v/>
      </c>
      <c r="CW38" s="201" t="str">
        <f>IF(OR(工资性费用预算!R40="",工资性费用预算!R40=0),"",$CR38)</f>
        <v/>
      </c>
      <c r="CX38" s="201" t="str">
        <f>IF(OR(工资性费用预算!S40="",工资性费用预算!S40=0),"",$CR38)</f>
        <v/>
      </c>
      <c r="CY38" s="201" t="str">
        <f>IF(OR(工资性费用预算!T40="",工资性费用预算!T40=0),"",$CR38)</f>
        <v/>
      </c>
      <c r="CZ38" s="201" t="str">
        <f>IF(OR(工资性费用预算!U40="",工资性费用预算!U40=0),"",$CR38)</f>
        <v/>
      </c>
      <c r="DA38" s="201" t="str">
        <f>IF(OR(工资性费用预算!V40="",工资性费用预算!V40=0),"",$CR38)</f>
        <v/>
      </c>
      <c r="DB38" s="201" t="str">
        <f>IF(OR(工资性费用预算!W40="",工资性费用预算!W40=0),"",$CR38)</f>
        <v/>
      </c>
      <c r="DC38" s="201" t="str">
        <f>IF(OR(工资性费用预算!X40="",工资性费用预算!X40=0),"",$CR38)</f>
        <v/>
      </c>
      <c r="DD38" s="201" t="str">
        <f>IF(OR(工资性费用预算!Y40="",工资性费用预算!Y40=0),"",$CR38)</f>
        <v/>
      </c>
      <c r="DE38" s="193">
        <f t="shared" si="31"/>
        <v>0</v>
      </c>
      <c r="DF38" s="215" t="str">
        <f>IF($B38="","",VLOOKUP($B38,工资性费用预算!$B$7:$AR$206,43,0))</f>
        <v/>
      </c>
      <c r="DG38" s="215" t="str">
        <f>IF($B38="","",VLOOKUP($B38,工资性费用预算!$B$7:$AS$206,44,0))</f>
        <v/>
      </c>
      <c r="DH38" s="215" t="str">
        <f>IF($B38="","",VLOOKUP($B38,工资性费用预算!$B$7:$AX$206,49,0))</f>
        <v/>
      </c>
      <c r="DI38" s="215" t="str">
        <f>IF($B38="","",VLOOKUP($B38,工资性费用预算!$B$7:$AY$206,50,0))</f>
        <v/>
      </c>
      <c r="DJ38" s="215" t="str">
        <f>IF($B38="","",VLOOKUP($B38,工资性费用预算!$B$7:$BB$206,51,0))</f>
        <v/>
      </c>
      <c r="DK38" s="215" t="str">
        <f>IF($B38="","",VLOOKUP($B38,工资性费用预算!$B$7:$BB$206,52,0))</f>
        <v/>
      </c>
      <c r="DL38" s="225" t="str">
        <f>IF($B38="","",VLOOKUP($B38,工资性费用预算!$B$7:$BB$206,53,0))</f>
        <v/>
      </c>
      <c r="DM38" s="222">
        <f t="shared" si="32"/>
        <v>0</v>
      </c>
      <c r="DN38" s="191">
        <f t="shared" si="33"/>
        <v>0</v>
      </c>
      <c r="DO38" s="191">
        <f t="shared" si="34"/>
        <v>0</v>
      </c>
      <c r="DP38" s="191">
        <f t="shared" si="35"/>
        <v>0</v>
      </c>
      <c r="DQ38" s="191">
        <f t="shared" si="36"/>
        <v>0</v>
      </c>
      <c r="DR38" s="191">
        <f t="shared" si="37"/>
        <v>0</v>
      </c>
      <c r="DS38" s="191">
        <f t="shared" si="38"/>
        <v>0</v>
      </c>
      <c r="DT38" s="191">
        <f t="shared" si="39"/>
        <v>0</v>
      </c>
      <c r="DU38" s="191">
        <f t="shared" si="40"/>
        <v>0</v>
      </c>
      <c r="DV38" s="191">
        <f t="shared" si="41"/>
        <v>0</v>
      </c>
      <c r="DW38" s="191">
        <f t="shared" si="42"/>
        <v>0</v>
      </c>
      <c r="DX38" s="191">
        <f t="shared" si="43"/>
        <v>0</v>
      </c>
      <c r="DY38" s="227">
        <f t="shared" si="44"/>
        <v>0</v>
      </c>
      <c r="DZ38" s="191">
        <f t="shared" si="45"/>
        <v>0</v>
      </c>
      <c r="EA38" s="193">
        <f t="shared" si="46"/>
        <v>0</v>
      </c>
    </row>
    <row r="39" spans="1:131">
      <c r="A39" s="200" t="str">
        <f t="shared" si="24"/>
        <v/>
      </c>
      <c r="B39" s="191" t="str">
        <f>IF(工资性费用预算!A41="","",工资性费用预算!B41)</f>
        <v/>
      </c>
      <c r="C39" s="195" t="str">
        <f>IF(B39="","",VLOOKUP(B39,工资性费用预算!$B$7:$C$206,2,0))</f>
        <v/>
      </c>
      <c r="D39" s="276" t="str">
        <f>IF(工资性费用预算!BH41&gt;0,IF(工资性费用预算!BE41&gt;0,工资性费用预算!$BE$6,IF(工资性费用预算!BF41&gt;0,工资性费用预算!$BF$6,工资性费用预算!$BG$6)),"")</f>
        <v/>
      </c>
      <c r="E39" s="194" t="str">
        <f>IF($B39="","",VLOOKUP($B39,工资性费用预算!$B$7:$AC$206,27,0))</f>
        <v/>
      </c>
      <c r="F39" s="519">
        <f>IF($B39="",0,VLOOKUP($B39,社保费!$B$5:$Q$15,16,0))</f>
        <v>0</v>
      </c>
      <c r="G39" s="201" t="str">
        <f>IF(OR(工资性费用预算!N41="",工资性费用预算!N41=0),"",ROUND($E39*$F39,2))</f>
        <v/>
      </c>
      <c r="H39" s="201" t="str">
        <f>IF(OR(工资性费用预算!O41="",工资性费用预算!O41=0),"",ROUND($E39*$F39,2))</f>
        <v/>
      </c>
      <c r="I39" s="201" t="str">
        <f>IF(OR(工资性费用预算!P41="",工资性费用预算!P41=0),"",ROUND($E39*$F39,2))</f>
        <v/>
      </c>
      <c r="J39" s="201" t="str">
        <f>IF(OR(工资性费用预算!Q41="",工资性费用预算!Q41=0),"",ROUND($E39*$F39,2))</f>
        <v/>
      </c>
      <c r="K39" s="201" t="str">
        <f>IF(OR(工资性费用预算!R41="",工资性费用预算!R41=0),"",ROUND($E39*$F39,2))</f>
        <v/>
      </c>
      <c r="L39" s="201" t="str">
        <f>IF(OR(工资性费用预算!S41="",工资性费用预算!S41=0),"",ROUND($E39*$F39,2))</f>
        <v/>
      </c>
      <c r="M39" s="201" t="str">
        <f>IF(OR(工资性费用预算!T41="",工资性费用预算!T41=0),"",ROUND($E39*$F39,2))</f>
        <v/>
      </c>
      <c r="N39" s="201" t="str">
        <f>IF(OR(工资性费用预算!U41="",工资性费用预算!U41=0),"",ROUND($E39*$F39,2))</f>
        <v/>
      </c>
      <c r="O39" s="201" t="str">
        <f>IF(OR(工资性费用预算!V41="",工资性费用预算!V41=0),"",ROUND($E39*$F39,2))</f>
        <v/>
      </c>
      <c r="P39" s="201" t="str">
        <f>IF(OR(工资性费用预算!W41="",工资性费用预算!W41=0),"",ROUND($E39*$F39,2))</f>
        <v/>
      </c>
      <c r="Q39" s="201" t="str">
        <f>IF(OR(工资性费用预算!X41="",工资性费用预算!X41=0),"",ROUND($E39*$F39,2))</f>
        <v/>
      </c>
      <c r="R39" s="201" t="str">
        <f>IF(OR(工资性费用预算!Y41="",工资性费用预算!Y41=0),"",ROUND($E39*$F39,2))</f>
        <v/>
      </c>
      <c r="S39" s="193">
        <f t="shared" si="25"/>
        <v>0</v>
      </c>
      <c r="T39" s="199" t="str">
        <f>IF($B39="","",VLOOKUP($B39,工资性费用预算!$B$7:$AF$206,30,0))</f>
        <v/>
      </c>
      <c r="U39" s="197" t="str">
        <f>IF($B39="","",VLOOKUP($B39,工资性费用预算!$B$7:$AF$206,31,0))</f>
        <v/>
      </c>
      <c r="V39" s="191" t="str">
        <f>IF(OR(工资性费用预算!N41="",工资性费用预算!N41=0),"",$T39*$U39)</f>
        <v/>
      </c>
      <c r="W39" s="191" t="str">
        <f>IF(OR(工资性费用预算!O41="",工资性费用预算!O41=0),"",$T39*$U39)</f>
        <v/>
      </c>
      <c r="X39" s="191" t="str">
        <f>IF(OR(工资性费用预算!P41="",工资性费用预算!P41=0),"",$T39*$U39)</f>
        <v/>
      </c>
      <c r="Y39" s="191" t="str">
        <f>IF(OR(工资性费用预算!Q41="",工资性费用预算!Q41=0),"",$T39*$U39)</f>
        <v/>
      </c>
      <c r="Z39" s="191" t="str">
        <f>IF(OR(工资性费用预算!R41="",工资性费用预算!R41=0),"",$T39*$U39)</f>
        <v/>
      </c>
      <c r="AA39" s="191" t="str">
        <f>IF(OR(工资性费用预算!S41="",工资性费用预算!S41=0),"",$T39*$U39)</f>
        <v/>
      </c>
      <c r="AB39" s="191" t="str">
        <f>IF(OR(工资性费用预算!T41="",工资性费用预算!T41=0),"",$T39*$U39)</f>
        <v/>
      </c>
      <c r="AC39" s="191" t="str">
        <f>IF(OR(工资性费用预算!U41="",工资性费用预算!U41=0),"",$T39*$U39)</f>
        <v/>
      </c>
      <c r="AD39" s="191" t="str">
        <f>IF(OR(工资性费用预算!V41="",工资性费用预算!V41=0),"",$T39*$U39)</f>
        <v/>
      </c>
      <c r="AE39" s="191" t="str">
        <f>IF(OR(工资性费用预算!W41="",工资性费用预算!W41=0),"",$T39*$U39)</f>
        <v/>
      </c>
      <c r="AF39" s="191" t="str">
        <f>IF(OR(工资性费用预算!X41="",工资性费用预算!X41=0),"",$T39*$U39)</f>
        <v/>
      </c>
      <c r="AG39" s="191" t="str">
        <f>IF(OR(工资性费用预算!Y41="",工资性费用预算!Y41=0),"",$T39*$U39)</f>
        <v/>
      </c>
      <c r="AH39" s="193">
        <f t="shared" si="26"/>
        <v>0</v>
      </c>
      <c r="AI39" s="217" t="str">
        <f>IF($B39="","",VLOOKUP($B39,工资性费用预算!$B$7:$AJ$206,33,0))</f>
        <v/>
      </c>
      <c r="AJ39" s="218" t="str">
        <f>IF($B39="","",VLOOKUP($B39,工资性费用预算!$B$7:$AJ$206,35,0))</f>
        <v/>
      </c>
      <c r="AK39" s="215" t="str">
        <f>IF($B39="","",VLOOKUP($B39,工资性费用预算!$B$7:$AL$206,37,0))</f>
        <v/>
      </c>
      <c r="AL39" s="270" t="str">
        <f>IF(OR(工资性费用预算!N41="",工资性费用预算!N41=0),"",$AK39)</f>
        <v/>
      </c>
      <c r="AM39" s="201" t="str">
        <f>IF(OR(工资性费用预算!O41="",工资性费用预算!O41=0),"",$AK39)</f>
        <v/>
      </c>
      <c r="AN39" s="201" t="str">
        <f>IF(OR(工资性费用预算!P41="",工资性费用预算!P41=0),"",$AK39)</f>
        <v/>
      </c>
      <c r="AO39" s="201" t="str">
        <f>IF(OR(工资性费用预算!Q41="",工资性费用预算!Q41=0),"",$AK39)</f>
        <v/>
      </c>
      <c r="AP39" s="201" t="str">
        <f>IF(OR(工资性费用预算!R41="",工资性费用预算!R41=0),"",$AK39)</f>
        <v/>
      </c>
      <c r="AQ39" s="201" t="str">
        <f>IF(OR(工资性费用预算!S41="",工资性费用预算!S41=0),"",$AK39)</f>
        <v/>
      </c>
      <c r="AR39" s="201" t="str">
        <f>IF(OR(工资性费用预算!T41="",工资性费用预算!T41=0),"",$AK39)</f>
        <v/>
      </c>
      <c r="AS39" s="201" t="str">
        <f>IF(OR(工资性费用预算!U41="",工资性费用预算!U41=0),"",$AK39)</f>
        <v/>
      </c>
      <c r="AT39" s="201" t="str">
        <f>IF(OR(工资性费用预算!V41="",工资性费用预算!V41=0),"",$AK39)</f>
        <v/>
      </c>
      <c r="AU39" s="201" t="str">
        <f>IF(OR(工资性费用预算!W41="",工资性费用预算!W41=0),"",$AK39)</f>
        <v/>
      </c>
      <c r="AV39" s="201" t="str">
        <f>IF(OR(工资性费用预算!X41="",工资性费用预算!X41=0),"",$AK39)</f>
        <v/>
      </c>
      <c r="AW39" s="201" t="str">
        <f>IF(OR(工资性费用预算!Y41="",工资性费用预算!Y41=0),"",$AK39)</f>
        <v/>
      </c>
      <c r="AX39" s="220">
        <f t="shared" si="27"/>
        <v>0</v>
      </c>
      <c r="AY39" s="215" t="str">
        <f>IF($B39="","",VLOOKUP($B39,工资性费用预算!$B$7:$AN$206,39,0))</f>
        <v/>
      </c>
      <c r="AZ39" s="204"/>
      <c r="BA39" s="204"/>
      <c r="BB39" s="204"/>
      <c r="BC39" s="204"/>
      <c r="BD39" s="201"/>
      <c r="BE39" s="201" t="str">
        <f>IF(OR(工资性费用预算!S41="",工资性费用预算!S41=0),"",$AY39)</f>
        <v/>
      </c>
      <c r="BF39" s="201" t="str">
        <f>IF(OR(工资性费用预算!T41="",工资性费用预算!T41=0),"",$AY39)</f>
        <v/>
      </c>
      <c r="BG39" s="201" t="str">
        <f>IF(OR(工资性费用预算!U41="",工资性费用预算!U41=0),"",$AY39)</f>
        <v/>
      </c>
      <c r="BH39" s="201" t="str">
        <f>IF(OR(工资性费用预算!V41="",工资性费用预算!V41=0),"",$AY39)</f>
        <v/>
      </c>
      <c r="BI39" s="201" t="str">
        <f>IF(OR(工资性费用预算!W41="",工资性费用预算!W41=0),"",$AY39)</f>
        <v/>
      </c>
      <c r="BJ39" s="219"/>
      <c r="BK39" s="219"/>
      <c r="BL39" s="219">
        <f t="shared" si="28"/>
        <v>0</v>
      </c>
      <c r="BM39" s="215" t="str">
        <f>IF($B39="","",VLOOKUP($B39,工资性费用预算!$B$7:$AP$206,41,0))</f>
        <v/>
      </c>
      <c r="BN39" s="201" t="str">
        <f>IF(OR(工资性费用预算!N41="",工资性费用预算!N41=0),"",$BM39)</f>
        <v/>
      </c>
      <c r="BO39" s="201" t="str">
        <f>IF(OR(工资性费用预算!O41="",工资性费用预算!O41=0),"",$BM39)</f>
        <v/>
      </c>
      <c r="BP39" s="201" t="str">
        <f>IF(OR(工资性费用预算!P41="",工资性费用预算!P41=0),"",$BM39)</f>
        <v/>
      </c>
      <c r="BQ39" s="201"/>
      <c r="BR39" s="201" t="str">
        <f>IF(OR(工资性费用预算!Q41="",工资性费用预算!Q41=0),"",$BM39)</f>
        <v/>
      </c>
      <c r="BS39" s="201" t="str">
        <f>IF(OR(工资性费用预算!R41="",工资性费用预算!R41=0),"",$BM39)</f>
        <v/>
      </c>
      <c r="BT39" s="201" t="str">
        <f>IF(OR(工资性费用预算!S41="",工资性费用预算!S41=0),"",$BM39)</f>
        <v/>
      </c>
      <c r="BU39" s="201"/>
      <c r="BV39" s="201" t="str">
        <f>IF(OR(工资性费用预算!T41="",工资性费用预算!T41=0),"",$BM39)</f>
        <v/>
      </c>
      <c r="BW39" s="201" t="str">
        <f>IF(OR(工资性费用预算!U41="",工资性费用预算!U41=0),"",$BM39)</f>
        <v/>
      </c>
      <c r="BX39" s="201" t="str">
        <f>IF(OR(工资性费用预算!V41="",工资性费用预算!V41=0),"",$BM39)</f>
        <v/>
      </c>
      <c r="BY39" s="201"/>
      <c r="BZ39" s="201" t="str">
        <f>IF(OR(工资性费用预算!W41="",工资性费用预算!W41=0),"",$BM39)</f>
        <v/>
      </c>
      <c r="CA39" s="201" t="str">
        <f>IF(OR(工资性费用预算!X41="",工资性费用预算!X41=0),"",$BM39)</f>
        <v/>
      </c>
      <c r="CB39" s="201" t="str">
        <f>IF(OR(工资性费用预算!Y41="",工资性费用预算!Y41=0),"",$BM39)</f>
        <v/>
      </c>
      <c r="CC39" s="193">
        <f t="shared" si="29"/>
        <v>0</v>
      </c>
      <c r="CD39" s="215" t="str">
        <f>IF($B39="","",VLOOKUP($B39,工资性费用预算!$B$7:$AT$206,45,0))</f>
        <v/>
      </c>
      <c r="CE39" s="201" t="str">
        <f>IF(OR(工资性费用预算!N41="",工资性费用预算!N41=0),"",$CD39)</f>
        <v/>
      </c>
      <c r="CF39" s="201" t="str">
        <f>IF(OR(工资性费用预算!O41="",工资性费用预算!O41=0),"",$CD39)</f>
        <v/>
      </c>
      <c r="CG39" s="201" t="str">
        <f>IF(OR(工资性费用预算!P41="",工资性费用预算!P41=0),"",$CD39)</f>
        <v/>
      </c>
      <c r="CH39" s="201" t="str">
        <f>IF(OR(工资性费用预算!Q41="",工资性费用预算!Q41=0),"",$CD39)</f>
        <v/>
      </c>
      <c r="CI39" s="201" t="str">
        <f>IF(OR(工资性费用预算!R41="",工资性费用预算!R41=0),"",$CD39)</f>
        <v/>
      </c>
      <c r="CJ39" s="201" t="str">
        <f>IF(OR(工资性费用预算!S41="",工资性费用预算!S41=0),"",$CD39)</f>
        <v/>
      </c>
      <c r="CK39" s="201" t="str">
        <f>IF(OR(工资性费用预算!T41="",工资性费用预算!T41=0),"",$CD39)</f>
        <v/>
      </c>
      <c r="CL39" s="201" t="str">
        <f>IF(OR(工资性费用预算!U41="",工资性费用预算!U41=0),"",$CD39)</f>
        <v/>
      </c>
      <c r="CM39" s="201" t="str">
        <f>IF(OR(工资性费用预算!V41="",工资性费用预算!V41=0),"",$CD39)</f>
        <v/>
      </c>
      <c r="CN39" s="201" t="str">
        <f>IF(OR(工资性费用预算!W41="",工资性费用预算!W41=0),"",$CD39)</f>
        <v/>
      </c>
      <c r="CO39" s="201" t="str">
        <f>IF(OR(工资性费用预算!X41="",工资性费用预算!X41=0),"",$CD39)</f>
        <v/>
      </c>
      <c r="CP39" s="201" t="str">
        <f>IF(OR(工资性费用预算!Y41="",工资性费用预算!Y41=0),"",$CD39)</f>
        <v/>
      </c>
      <c r="CQ39" s="193">
        <f t="shared" si="30"/>
        <v>0</v>
      </c>
      <c r="CR39" s="215" t="str">
        <f>IF($B39="","",VLOOKUP($B39,工资性费用预算!$B$7:$AV$206,47,0))</f>
        <v/>
      </c>
      <c r="CS39" s="201" t="str">
        <f>IF(OR(工资性费用预算!N41="",工资性费用预算!N41=0),"",$CR39)</f>
        <v/>
      </c>
      <c r="CT39" s="201" t="str">
        <f>IF(OR(工资性费用预算!O41="",工资性费用预算!O41=0),"",$CR39)</f>
        <v/>
      </c>
      <c r="CU39" s="201" t="str">
        <f>IF(OR(工资性费用预算!P41="",工资性费用预算!P41=0),"",$CR39)</f>
        <v/>
      </c>
      <c r="CV39" s="201" t="str">
        <f>IF(OR(工资性费用预算!Q41="",工资性费用预算!Q41=0),"",$CR39)</f>
        <v/>
      </c>
      <c r="CW39" s="201" t="str">
        <f>IF(OR(工资性费用预算!R41="",工资性费用预算!R41=0),"",$CR39)</f>
        <v/>
      </c>
      <c r="CX39" s="201" t="str">
        <f>IF(OR(工资性费用预算!S41="",工资性费用预算!S41=0),"",$CR39)</f>
        <v/>
      </c>
      <c r="CY39" s="201" t="str">
        <f>IF(OR(工资性费用预算!T41="",工资性费用预算!T41=0),"",$CR39)</f>
        <v/>
      </c>
      <c r="CZ39" s="201" t="str">
        <f>IF(OR(工资性费用预算!U41="",工资性费用预算!U41=0),"",$CR39)</f>
        <v/>
      </c>
      <c r="DA39" s="201" t="str">
        <f>IF(OR(工资性费用预算!V41="",工资性费用预算!V41=0),"",$CR39)</f>
        <v/>
      </c>
      <c r="DB39" s="201" t="str">
        <f>IF(OR(工资性费用预算!W41="",工资性费用预算!W41=0),"",$CR39)</f>
        <v/>
      </c>
      <c r="DC39" s="201" t="str">
        <f>IF(OR(工资性费用预算!X41="",工资性费用预算!X41=0),"",$CR39)</f>
        <v/>
      </c>
      <c r="DD39" s="201" t="str">
        <f>IF(OR(工资性费用预算!Y41="",工资性费用预算!Y41=0),"",$CR39)</f>
        <v/>
      </c>
      <c r="DE39" s="193">
        <f t="shared" si="31"/>
        <v>0</v>
      </c>
      <c r="DF39" s="215" t="str">
        <f>IF($B39="","",VLOOKUP($B39,工资性费用预算!$B$7:$AR$206,43,0))</f>
        <v/>
      </c>
      <c r="DG39" s="215" t="str">
        <f>IF($B39="","",VLOOKUP($B39,工资性费用预算!$B$7:$AS$206,44,0))</f>
        <v/>
      </c>
      <c r="DH39" s="215" t="str">
        <f>IF($B39="","",VLOOKUP($B39,工资性费用预算!$B$7:$AX$206,49,0))</f>
        <v/>
      </c>
      <c r="DI39" s="215" t="str">
        <f>IF($B39="","",VLOOKUP($B39,工资性费用预算!$B$7:$AY$206,50,0))</f>
        <v/>
      </c>
      <c r="DJ39" s="215" t="str">
        <f>IF($B39="","",VLOOKUP($B39,工资性费用预算!$B$7:$BB$206,51,0))</f>
        <v/>
      </c>
      <c r="DK39" s="215" t="str">
        <f>IF($B39="","",VLOOKUP($B39,工资性费用预算!$B$7:$BB$206,52,0))</f>
        <v/>
      </c>
      <c r="DL39" s="225" t="str">
        <f>IF($B39="","",VLOOKUP($B39,工资性费用预算!$B$7:$BB$206,53,0))</f>
        <v/>
      </c>
      <c r="DM39" s="222">
        <f t="shared" si="32"/>
        <v>0</v>
      </c>
      <c r="DN39" s="191">
        <f t="shared" si="33"/>
        <v>0</v>
      </c>
      <c r="DO39" s="191">
        <f t="shared" si="34"/>
        <v>0</v>
      </c>
      <c r="DP39" s="191">
        <f t="shared" si="35"/>
        <v>0</v>
      </c>
      <c r="DQ39" s="191">
        <f t="shared" si="36"/>
        <v>0</v>
      </c>
      <c r="DR39" s="191">
        <f t="shared" si="37"/>
        <v>0</v>
      </c>
      <c r="DS39" s="191">
        <f t="shared" si="38"/>
        <v>0</v>
      </c>
      <c r="DT39" s="191">
        <f t="shared" si="39"/>
        <v>0</v>
      </c>
      <c r="DU39" s="191">
        <f t="shared" si="40"/>
        <v>0</v>
      </c>
      <c r="DV39" s="191">
        <f t="shared" si="41"/>
        <v>0</v>
      </c>
      <c r="DW39" s="191">
        <f t="shared" si="42"/>
        <v>0</v>
      </c>
      <c r="DX39" s="191">
        <f t="shared" si="43"/>
        <v>0</v>
      </c>
      <c r="DY39" s="227">
        <f t="shared" si="44"/>
        <v>0</v>
      </c>
      <c r="DZ39" s="191">
        <f t="shared" si="45"/>
        <v>0</v>
      </c>
      <c r="EA39" s="193">
        <f t="shared" si="46"/>
        <v>0</v>
      </c>
    </row>
    <row r="40" spans="1:131">
      <c r="A40" s="200" t="str">
        <f t="shared" si="24"/>
        <v/>
      </c>
      <c r="B40" s="191" t="str">
        <f>IF(工资性费用预算!A42="","",工资性费用预算!B42)</f>
        <v/>
      </c>
      <c r="C40" s="195" t="str">
        <f>IF(B40="","",VLOOKUP(B40,工资性费用预算!$B$7:$C$206,2,0))</f>
        <v/>
      </c>
      <c r="D40" s="276" t="str">
        <f>IF(工资性费用预算!BH42&gt;0,IF(工资性费用预算!BE42&gt;0,工资性费用预算!$BE$6,IF(工资性费用预算!BF42&gt;0,工资性费用预算!$BF$6,工资性费用预算!$BG$6)),"")</f>
        <v/>
      </c>
      <c r="E40" s="194" t="str">
        <f>IF($B40="","",VLOOKUP($B40,工资性费用预算!$B$7:$AC$206,27,0))</f>
        <v/>
      </c>
      <c r="F40" s="519">
        <f>IF($B40="",0,VLOOKUP($B40,社保费!$B$5:$Q$15,16,0))</f>
        <v>0</v>
      </c>
      <c r="G40" s="201" t="str">
        <f>IF(OR(工资性费用预算!N42="",工资性费用预算!N42=0),"",ROUND($E40*$F40,2))</f>
        <v/>
      </c>
      <c r="H40" s="201" t="str">
        <f>IF(OR(工资性费用预算!O42="",工资性费用预算!O42=0),"",ROUND($E40*$F40,2))</f>
        <v/>
      </c>
      <c r="I40" s="201" t="str">
        <f>IF(OR(工资性费用预算!P42="",工资性费用预算!P42=0),"",ROUND($E40*$F40,2))</f>
        <v/>
      </c>
      <c r="J40" s="201" t="str">
        <f>IF(OR(工资性费用预算!Q42="",工资性费用预算!Q42=0),"",ROUND($E40*$F40,2))</f>
        <v/>
      </c>
      <c r="K40" s="201" t="str">
        <f>IF(OR(工资性费用预算!R42="",工资性费用预算!R42=0),"",ROUND($E40*$F40,2))</f>
        <v/>
      </c>
      <c r="L40" s="201" t="str">
        <f>IF(OR(工资性费用预算!S42="",工资性费用预算!S42=0),"",ROUND($E40*$F40,2))</f>
        <v/>
      </c>
      <c r="M40" s="201" t="str">
        <f>IF(OR(工资性费用预算!T42="",工资性费用预算!T42=0),"",ROUND($E40*$F40,2))</f>
        <v/>
      </c>
      <c r="N40" s="201" t="str">
        <f>IF(OR(工资性费用预算!U42="",工资性费用预算!U42=0),"",ROUND($E40*$F40,2))</f>
        <v/>
      </c>
      <c r="O40" s="201" t="str">
        <f>IF(OR(工资性费用预算!V42="",工资性费用预算!V42=0),"",ROUND($E40*$F40,2))</f>
        <v/>
      </c>
      <c r="P40" s="201" t="str">
        <f>IF(OR(工资性费用预算!W42="",工资性费用预算!W42=0),"",ROUND($E40*$F40,2))</f>
        <v/>
      </c>
      <c r="Q40" s="201" t="str">
        <f>IF(OR(工资性费用预算!X42="",工资性费用预算!X42=0),"",ROUND($E40*$F40,2))</f>
        <v/>
      </c>
      <c r="R40" s="201" t="str">
        <f>IF(OR(工资性费用预算!Y42="",工资性费用预算!Y42=0),"",ROUND($E40*$F40,2))</f>
        <v/>
      </c>
      <c r="S40" s="193">
        <f t="shared" si="25"/>
        <v>0</v>
      </c>
      <c r="T40" s="199" t="str">
        <f>IF($B40="","",VLOOKUP($B40,工资性费用预算!$B$7:$AF$206,30,0))</f>
        <v/>
      </c>
      <c r="U40" s="197" t="str">
        <f>IF($B40="","",VLOOKUP($B40,工资性费用预算!$B$7:$AF$206,31,0))</f>
        <v/>
      </c>
      <c r="V40" s="191" t="str">
        <f>IF(OR(工资性费用预算!N42="",工资性费用预算!N42=0),"",$T40*$U40)</f>
        <v/>
      </c>
      <c r="W40" s="191" t="str">
        <f>IF(OR(工资性费用预算!O42="",工资性费用预算!O42=0),"",$T40*$U40)</f>
        <v/>
      </c>
      <c r="X40" s="191" t="str">
        <f>IF(OR(工资性费用预算!P42="",工资性费用预算!P42=0),"",$T40*$U40)</f>
        <v/>
      </c>
      <c r="Y40" s="191" t="str">
        <f>IF(OR(工资性费用预算!Q42="",工资性费用预算!Q42=0),"",$T40*$U40)</f>
        <v/>
      </c>
      <c r="Z40" s="191" t="str">
        <f>IF(OR(工资性费用预算!R42="",工资性费用预算!R42=0),"",$T40*$U40)</f>
        <v/>
      </c>
      <c r="AA40" s="191" t="str">
        <f>IF(OR(工资性费用预算!S42="",工资性费用预算!S42=0),"",$T40*$U40)</f>
        <v/>
      </c>
      <c r="AB40" s="191" t="str">
        <f>IF(OR(工资性费用预算!T42="",工资性费用预算!T42=0),"",$T40*$U40)</f>
        <v/>
      </c>
      <c r="AC40" s="191" t="str">
        <f>IF(OR(工资性费用预算!U42="",工资性费用预算!U42=0),"",$T40*$U40)</f>
        <v/>
      </c>
      <c r="AD40" s="191" t="str">
        <f>IF(OR(工资性费用预算!V42="",工资性费用预算!V42=0),"",$T40*$U40)</f>
        <v/>
      </c>
      <c r="AE40" s="191" t="str">
        <f>IF(OR(工资性费用预算!W42="",工资性费用预算!W42=0),"",$T40*$U40)</f>
        <v/>
      </c>
      <c r="AF40" s="191" t="str">
        <f>IF(OR(工资性费用预算!X42="",工资性费用预算!X42=0),"",$T40*$U40)</f>
        <v/>
      </c>
      <c r="AG40" s="191" t="str">
        <f>IF(OR(工资性费用预算!Y42="",工资性费用预算!Y42=0),"",$T40*$U40)</f>
        <v/>
      </c>
      <c r="AH40" s="193">
        <f t="shared" si="26"/>
        <v>0</v>
      </c>
      <c r="AI40" s="217" t="str">
        <f>IF($B40="","",VLOOKUP($B40,工资性费用预算!$B$7:$AJ$206,33,0))</f>
        <v/>
      </c>
      <c r="AJ40" s="218" t="str">
        <f>IF($B40="","",VLOOKUP($B40,工资性费用预算!$B$7:$AJ$206,35,0))</f>
        <v/>
      </c>
      <c r="AK40" s="215" t="str">
        <f>IF($B40="","",VLOOKUP($B40,工资性费用预算!$B$7:$AL$206,37,0))</f>
        <v/>
      </c>
      <c r="AL40" s="270" t="str">
        <f>IF(OR(工资性费用预算!N42="",工资性费用预算!N42=0),"",$AK40)</f>
        <v/>
      </c>
      <c r="AM40" s="201" t="str">
        <f>IF(OR(工资性费用预算!O42="",工资性费用预算!O42=0),"",$AK40)</f>
        <v/>
      </c>
      <c r="AN40" s="201" t="str">
        <f>IF(OR(工资性费用预算!P42="",工资性费用预算!P42=0),"",$AK40)</f>
        <v/>
      </c>
      <c r="AO40" s="201" t="str">
        <f>IF(OR(工资性费用预算!Q42="",工资性费用预算!Q42=0),"",$AK40)</f>
        <v/>
      </c>
      <c r="AP40" s="201" t="str">
        <f>IF(OR(工资性费用预算!R42="",工资性费用预算!R42=0),"",$AK40)</f>
        <v/>
      </c>
      <c r="AQ40" s="201" t="str">
        <f>IF(OR(工资性费用预算!S42="",工资性费用预算!S42=0),"",$AK40)</f>
        <v/>
      </c>
      <c r="AR40" s="201" t="str">
        <f>IF(OR(工资性费用预算!T42="",工资性费用预算!T42=0),"",$AK40)</f>
        <v/>
      </c>
      <c r="AS40" s="201" t="str">
        <f>IF(OR(工资性费用预算!U42="",工资性费用预算!U42=0),"",$AK40)</f>
        <v/>
      </c>
      <c r="AT40" s="201" t="str">
        <f>IF(OR(工资性费用预算!V42="",工资性费用预算!V42=0),"",$AK40)</f>
        <v/>
      </c>
      <c r="AU40" s="201" t="str">
        <f>IF(OR(工资性费用预算!W42="",工资性费用预算!W42=0),"",$AK40)</f>
        <v/>
      </c>
      <c r="AV40" s="201" t="str">
        <f>IF(OR(工资性费用预算!X42="",工资性费用预算!X42=0),"",$AK40)</f>
        <v/>
      </c>
      <c r="AW40" s="201" t="str">
        <f>IF(OR(工资性费用预算!Y42="",工资性费用预算!Y42=0),"",$AK40)</f>
        <v/>
      </c>
      <c r="AX40" s="220">
        <f t="shared" si="27"/>
        <v>0</v>
      </c>
      <c r="AY40" s="215" t="str">
        <f>IF($B40="","",VLOOKUP($B40,工资性费用预算!$B$7:$AN$206,39,0))</f>
        <v/>
      </c>
      <c r="AZ40" s="204"/>
      <c r="BA40" s="204"/>
      <c r="BB40" s="204"/>
      <c r="BC40" s="204"/>
      <c r="BD40" s="201"/>
      <c r="BE40" s="201" t="str">
        <f>IF(OR(工资性费用预算!S42="",工资性费用预算!S42=0),"",$AY40)</f>
        <v/>
      </c>
      <c r="BF40" s="201" t="str">
        <f>IF(OR(工资性费用预算!T42="",工资性费用预算!T42=0),"",$AY40)</f>
        <v/>
      </c>
      <c r="BG40" s="201" t="str">
        <f>IF(OR(工资性费用预算!U42="",工资性费用预算!U42=0),"",$AY40)</f>
        <v/>
      </c>
      <c r="BH40" s="201" t="str">
        <f>IF(OR(工资性费用预算!V42="",工资性费用预算!V42=0),"",$AY40)</f>
        <v/>
      </c>
      <c r="BI40" s="201" t="str">
        <f>IF(OR(工资性费用预算!W42="",工资性费用预算!W42=0),"",$AY40)</f>
        <v/>
      </c>
      <c r="BJ40" s="219"/>
      <c r="BK40" s="219"/>
      <c r="BL40" s="219">
        <f t="shared" si="28"/>
        <v>0</v>
      </c>
      <c r="BM40" s="215" t="str">
        <f>IF($B40="","",VLOOKUP($B40,工资性费用预算!$B$7:$AP$206,41,0))</f>
        <v/>
      </c>
      <c r="BN40" s="201" t="str">
        <f>IF(OR(工资性费用预算!N42="",工资性费用预算!N42=0),"",$BM40)</f>
        <v/>
      </c>
      <c r="BO40" s="201" t="str">
        <f>IF(OR(工资性费用预算!O42="",工资性费用预算!O42=0),"",$BM40)</f>
        <v/>
      </c>
      <c r="BP40" s="201" t="str">
        <f>IF(OR(工资性费用预算!P42="",工资性费用预算!P42=0),"",$BM40)</f>
        <v/>
      </c>
      <c r="BQ40" s="201"/>
      <c r="BR40" s="201" t="str">
        <f>IF(OR(工资性费用预算!Q42="",工资性费用预算!Q42=0),"",$BM40)</f>
        <v/>
      </c>
      <c r="BS40" s="201" t="str">
        <f>IF(OR(工资性费用预算!R42="",工资性费用预算!R42=0),"",$BM40)</f>
        <v/>
      </c>
      <c r="BT40" s="201" t="str">
        <f>IF(OR(工资性费用预算!S42="",工资性费用预算!S42=0),"",$BM40)</f>
        <v/>
      </c>
      <c r="BU40" s="201"/>
      <c r="BV40" s="201" t="str">
        <f>IF(OR(工资性费用预算!T42="",工资性费用预算!T42=0),"",$BM40)</f>
        <v/>
      </c>
      <c r="BW40" s="201" t="str">
        <f>IF(OR(工资性费用预算!U42="",工资性费用预算!U42=0),"",$BM40)</f>
        <v/>
      </c>
      <c r="BX40" s="201" t="str">
        <f>IF(OR(工资性费用预算!V42="",工资性费用预算!V42=0),"",$BM40)</f>
        <v/>
      </c>
      <c r="BY40" s="201"/>
      <c r="BZ40" s="201" t="str">
        <f>IF(OR(工资性费用预算!W42="",工资性费用预算!W42=0),"",$BM40)</f>
        <v/>
      </c>
      <c r="CA40" s="201" t="str">
        <f>IF(OR(工资性费用预算!X42="",工资性费用预算!X42=0),"",$BM40)</f>
        <v/>
      </c>
      <c r="CB40" s="201" t="str">
        <f>IF(OR(工资性费用预算!Y42="",工资性费用预算!Y42=0),"",$BM40)</f>
        <v/>
      </c>
      <c r="CC40" s="193">
        <f t="shared" si="29"/>
        <v>0</v>
      </c>
      <c r="CD40" s="215" t="str">
        <f>IF($B40="","",VLOOKUP($B40,工资性费用预算!$B$7:$AT$206,45,0))</f>
        <v/>
      </c>
      <c r="CE40" s="201" t="str">
        <f>IF(OR(工资性费用预算!N42="",工资性费用预算!N42=0),"",$CD40)</f>
        <v/>
      </c>
      <c r="CF40" s="201" t="str">
        <f>IF(OR(工资性费用预算!O42="",工资性费用预算!O42=0),"",$CD40)</f>
        <v/>
      </c>
      <c r="CG40" s="201" t="str">
        <f>IF(OR(工资性费用预算!P42="",工资性费用预算!P42=0),"",$CD40)</f>
        <v/>
      </c>
      <c r="CH40" s="201" t="str">
        <f>IF(OR(工资性费用预算!Q42="",工资性费用预算!Q42=0),"",$CD40)</f>
        <v/>
      </c>
      <c r="CI40" s="201" t="str">
        <f>IF(OR(工资性费用预算!R42="",工资性费用预算!R42=0),"",$CD40)</f>
        <v/>
      </c>
      <c r="CJ40" s="201" t="str">
        <f>IF(OR(工资性费用预算!S42="",工资性费用预算!S42=0),"",$CD40)</f>
        <v/>
      </c>
      <c r="CK40" s="201" t="str">
        <f>IF(OR(工资性费用预算!T42="",工资性费用预算!T42=0),"",$CD40)</f>
        <v/>
      </c>
      <c r="CL40" s="201" t="str">
        <f>IF(OR(工资性费用预算!U42="",工资性费用预算!U42=0),"",$CD40)</f>
        <v/>
      </c>
      <c r="CM40" s="201" t="str">
        <f>IF(OR(工资性费用预算!V42="",工资性费用预算!V42=0),"",$CD40)</f>
        <v/>
      </c>
      <c r="CN40" s="201" t="str">
        <f>IF(OR(工资性费用预算!W42="",工资性费用预算!W42=0),"",$CD40)</f>
        <v/>
      </c>
      <c r="CO40" s="201" t="str">
        <f>IF(OR(工资性费用预算!X42="",工资性费用预算!X42=0),"",$CD40)</f>
        <v/>
      </c>
      <c r="CP40" s="201" t="str">
        <f>IF(OR(工资性费用预算!Y42="",工资性费用预算!Y42=0),"",$CD40)</f>
        <v/>
      </c>
      <c r="CQ40" s="193">
        <f t="shared" si="30"/>
        <v>0</v>
      </c>
      <c r="CR40" s="215" t="str">
        <f>IF($B40="","",VLOOKUP($B40,工资性费用预算!$B$7:$AV$206,47,0))</f>
        <v/>
      </c>
      <c r="CS40" s="201" t="str">
        <f>IF(OR(工资性费用预算!N42="",工资性费用预算!N42=0),"",$CR40)</f>
        <v/>
      </c>
      <c r="CT40" s="201" t="str">
        <f>IF(OR(工资性费用预算!O42="",工资性费用预算!O42=0),"",$CR40)</f>
        <v/>
      </c>
      <c r="CU40" s="201" t="str">
        <f>IF(OR(工资性费用预算!P42="",工资性费用预算!P42=0),"",$CR40)</f>
        <v/>
      </c>
      <c r="CV40" s="201" t="str">
        <f>IF(OR(工资性费用预算!Q42="",工资性费用预算!Q42=0),"",$CR40)</f>
        <v/>
      </c>
      <c r="CW40" s="201" t="str">
        <f>IF(OR(工资性费用预算!R42="",工资性费用预算!R42=0),"",$CR40)</f>
        <v/>
      </c>
      <c r="CX40" s="201" t="str">
        <f>IF(OR(工资性费用预算!S42="",工资性费用预算!S42=0),"",$CR40)</f>
        <v/>
      </c>
      <c r="CY40" s="201" t="str">
        <f>IF(OR(工资性费用预算!T42="",工资性费用预算!T42=0),"",$CR40)</f>
        <v/>
      </c>
      <c r="CZ40" s="201" t="str">
        <f>IF(OR(工资性费用预算!U42="",工资性费用预算!U42=0),"",$CR40)</f>
        <v/>
      </c>
      <c r="DA40" s="201" t="str">
        <f>IF(OR(工资性费用预算!V42="",工资性费用预算!V42=0),"",$CR40)</f>
        <v/>
      </c>
      <c r="DB40" s="201" t="str">
        <f>IF(OR(工资性费用预算!W42="",工资性费用预算!W42=0),"",$CR40)</f>
        <v/>
      </c>
      <c r="DC40" s="201" t="str">
        <f>IF(OR(工资性费用预算!X42="",工资性费用预算!X42=0),"",$CR40)</f>
        <v/>
      </c>
      <c r="DD40" s="201" t="str">
        <f>IF(OR(工资性费用预算!Y42="",工资性费用预算!Y42=0),"",$CR40)</f>
        <v/>
      </c>
      <c r="DE40" s="193">
        <f t="shared" si="31"/>
        <v>0</v>
      </c>
      <c r="DF40" s="215" t="str">
        <f>IF($B40="","",VLOOKUP($B40,工资性费用预算!$B$7:$AR$206,43,0))</f>
        <v/>
      </c>
      <c r="DG40" s="215" t="str">
        <f>IF($B40="","",VLOOKUP($B40,工资性费用预算!$B$7:$AS$206,44,0))</f>
        <v/>
      </c>
      <c r="DH40" s="215" t="str">
        <f>IF($B40="","",VLOOKUP($B40,工资性费用预算!$B$7:$AX$206,49,0))</f>
        <v/>
      </c>
      <c r="DI40" s="215" t="str">
        <f>IF($B40="","",VLOOKUP($B40,工资性费用预算!$B$7:$AY$206,50,0))</f>
        <v/>
      </c>
      <c r="DJ40" s="215" t="str">
        <f>IF($B40="","",VLOOKUP($B40,工资性费用预算!$B$7:$BB$206,51,0))</f>
        <v/>
      </c>
      <c r="DK40" s="215" t="str">
        <f>IF($B40="","",VLOOKUP($B40,工资性费用预算!$B$7:$BB$206,52,0))</f>
        <v/>
      </c>
      <c r="DL40" s="225" t="str">
        <f>IF($B40="","",VLOOKUP($B40,工资性费用预算!$B$7:$BB$206,53,0))</f>
        <v/>
      </c>
      <c r="DM40" s="222">
        <f t="shared" si="32"/>
        <v>0</v>
      </c>
      <c r="DN40" s="191">
        <f t="shared" si="33"/>
        <v>0</v>
      </c>
      <c r="DO40" s="191">
        <f t="shared" si="34"/>
        <v>0</v>
      </c>
      <c r="DP40" s="191">
        <f t="shared" si="35"/>
        <v>0</v>
      </c>
      <c r="DQ40" s="191">
        <f t="shared" si="36"/>
        <v>0</v>
      </c>
      <c r="DR40" s="191">
        <f t="shared" si="37"/>
        <v>0</v>
      </c>
      <c r="DS40" s="191">
        <f t="shared" si="38"/>
        <v>0</v>
      </c>
      <c r="DT40" s="191">
        <f t="shared" si="39"/>
        <v>0</v>
      </c>
      <c r="DU40" s="191">
        <f t="shared" si="40"/>
        <v>0</v>
      </c>
      <c r="DV40" s="191">
        <f t="shared" si="41"/>
        <v>0</v>
      </c>
      <c r="DW40" s="191">
        <f t="shared" si="42"/>
        <v>0</v>
      </c>
      <c r="DX40" s="191">
        <f t="shared" si="43"/>
        <v>0</v>
      </c>
      <c r="DY40" s="227">
        <f t="shared" si="44"/>
        <v>0</v>
      </c>
      <c r="DZ40" s="191">
        <f t="shared" si="45"/>
        <v>0</v>
      </c>
      <c r="EA40" s="193">
        <f t="shared" si="46"/>
        <v>0</v>
      </c>
    </row>
    <row r="41" spans="1:131">
      <c r="A41" s="200" t="str">
        <f t="shared" si="24"/>
        <v/>
      </c>
      <c r="B41" s="191" t="str">
        <f>IF(工资性费用预算!A43="","",工资性费用预算!B43)</f>
        <v/>
      </c>
      <c r="C41" s="195" t="str">
        <f>IF(B41="","",VLOOKUP(B41,工资性费用预算!$B$7:$C$206,2,0))</f>
        <v/>
      </c>
      <c r="D41" s="276" t="str">
        <f>IF(工资性费用预算!BH43&gt;0,IF(工资性费用预算!BE43&gt;0,工资性费用预算!$BE$6,IF(工资性费用预算!BF43&gt;0,工资性费用预算!$BF$6,工资性费用预算!$BG$6)),"")</f>
        <v/>
      </c>
      <c r="E41" s="194" t="str">
        <f>IF($B41="","",VLOOKUP($B41,工资性费用预算!$B$7:$AC$206,27,0))</f>
        <v/>
      </c>
      <c r="F41" s="519">
        <f>IF($B41="",0,VLOOKUP($B41,社保费!$B$5:$Q$15,16,0))</f>
        <v>0</v>
      </c>
      <c r="G41" s="201" t="str">
        <f>IF(OR(工资性费用预算!N43="",工资性费用预算!N43=0),"",ROUND($E41*$F41,2))</f>
        <v/>
      </c>
      <c r="H41" s="201" t="str">
        <f>IF(OR(工资性费用预算!O43="",工资性费用预算!O43=0),"",ROUND($E41*$F41,2))</f>
        <v/>
      </c>
      <c r="I41" s="201" t="str">
        <f>IF(OR(工资性费用预算!P43="",工资性费用预算!P43=0),"",ROUND($E41*$F41,2))</f>
        <v/>
      </c>
      <c r="J41" s="201" t="str">
        <f>IF(OR(工资性费用预算!Q43="",工资性费用预算!Q43=0),"",ROUND($E41*$F41,2))</f>
        <v/>
      </c>
      <c r="K41" s="201" t="str">
        <f>IF(OR(工资性费用预算!R43="",工资性费用预算!R43=0),"",ROUND($E41*$F41,2))</f>
        <v/>
      </c>
      <c r="L41" s="201" t="str">
        <f>IF(OR(工资性费用预算!S43="",工资性费用预算!S43=0),"",ROUND($E41*$F41,2))</f>
        <v/>
      </c>
      <c r="M41" s="201" t="str">
        <f>IF(OR(工资性费用预算!T43="",工资性费用预算!T43=0),"",ROUND($E41*$F41,2))</f>
        <v/>
      </c>
      <c r="N41" s="201" t="str">
        <f>IF(OR(工资性费用预算!U43="",工资性费用预算!U43=0),"",ROUND($E41*$F41,2))</f>
        <v/>
      </c>
      <c r="O41" s="201" t="str">
        <f>IF(OR(工资性费用预算!V43="",工资性费用预算!V43=0),"",ROUND($E41*$F41,2))</f>
        <v/>
      </c>
      <c r="P41" s="201" t="str">
        <f>IF(OR(工资性费用预算!W43="",工资性费用预算!W43=0),"",ROUND($E41*$F41,2))</f>
        <v/>
      </c>
      <c r="Q41" s="201" t="str">
        <f>IF(OR(工资性费用预算!X43="",工资性费用预算!X43=0),"",ROUND($E41*$F41,2))</f>
        <v/>
      </c>
      <c r="R41" s="201" t="str">
        <f>IF(OR(工资性费用预算!Y43="",工资性费用预算!Y43=0),"",ROUND($E41*$F41,2))</f>
        <v/>
      </c>
      <c r="S41" s="193">
        <f t="shared" si="25"/>
        <v>0</v>
      </c>
      <c r="T41" s="199" t="str">
        <f>IF($B41="","",VLOOKUP($B41,工资性费用预算!$B$7:$AF$206,30,0))</f>
        <v/>
      </c>
      <c r="U41" s="197" t="str">
        <f>IF($B41="","",VLOOKUP($B41,工资性费用预算!$B$7:$AF$206,31,0))</f>
        <v/>
      </c>
      <c r="V41" s="191" t="str">
        <f>IF(OR(工资性费用预算!N43="",工资性费用预算!N43=0),"",$T41*$U41)</f>
        <v/>
      </c>
      <c r="W41" s="191" t="str">
        <f>IF(OR(工资性费用预算!O43="",工资性费用预算!O43=0),"",$T41*$U41)</f>
        <v/>
      </c>
      <c r="X41" s="191" t="str">
        <f>IF(OR(工资性费用预算!P43="",工资性费用预算!P43=0),"",$T41*$U41)</f>
        <v/>
      </c>
      <c r="Y41" s="191" t="str">
        <f>IF(OR(工资性费用预算!Q43="",工资性费用预算!Q43=0),"",$T41*$U41)</f>
        <v/>
      </c>
      <c r="Z41" s="191" t="str">
        <f>IF(OR(工资性费用预算!R43="",工资性费用预算!R43=0),"",$T41*$U41)</f>
        <v/>
      </c>
      <c r="AA41" s="191" t="str">
        <f>IF(OR(工资性费用预算!S43="",工资性费用预算!S43=0),"",$T41*$U41)</f>
        <v/>
      </c>
      <c r="AB41" s="191" t="str">
        <f>IF(OR(工资性费用预算!T43="",工资性费用预算!T43=0),"",$T41*$U41)</f>
        <v/>
      </c>
      <c r="AC41" s="191" t="str">
        <f>IF(OR(工资性费用预算!U43="",工资性费用预算!U43=0),"",$T41*$U41)</f>
        <v/>
      </c>
      <c r="AD41" s="191" t="str">
        <f>IF(OR(工资性费用预算!V43="",工资性费用预算!V43=0),"",$T41*$U41)</f>
        <v/>
      </c>
      <c r="AE41" s="191" t="str">
        <f>IF(OR(工资性费用预算!W43="",工资性费用预算!W43=0),"",$T41*$U41)</f>
        <v/>
      </c>
      <c r="AF41" s="191" t="str">
        <f>IF(OR(工资性费用预算!X43="",工资性费用预算!X43=0),"",$T41*$U41)</f>
        <v/>
      </c>
      <c r="AG41" s="191" t="str">
        <f>IF(OR(工资性费用预算!Y43="",工资性费用预算!Y43=0),"",$T41*$U41)</f>
        <v/>
      </c>
      <c r="AH41" s="193">
        <f t="shared" si="26"/>
        <v>0</v>
      </c>
      <c r="AI41" s="217" t="str">
        <f>IF($B41="","",VLOOKUP($B41,工资性费用预算!$B$7:$AJ$206,33,0))</f>
        <v/>
      </c>
      <c r="AJ41" s="218" t="str">
        <f>IF($B41="","",VLOOKUP($B41,工资性费用预算!$B$7:$AJ$206,35,0))</f>
        <v/>
      </c>
      <c r="AK41" s="215" t="str">
        <f>IF($B41="","",VLOOKUP($B41,工资性费用预算!$B$7:$AL$206,37,0))</f>
        <v/>
      </c>
      <c r="AL41" s="270" t="str">
        <f>IF(OR(工资性费用预算!N43="",工资性费用预算!N43=0),"",$AK41)</f>
        <v/>
      </c>
      <c r="AM41" s="201" t="str">
        <f>IF(OR(工资性费用预算!O43="",工资性费用预算!O43=0),"",$AK41)</f>
        <v/>
      </c>
      <c r="AN41" s="201" t="str">
        <f>IF(OR(工资性费用预算!P43="",工资性费用预算!P43=0),"",$AK41)</f>
        <v/>
      </c>
      <c r="AO41" s="201" t="str">
        <f>IF(OR(工资性费用预算!Q43="",工资性费用预算!Q43=0),"",$AK41)</f>
        <v/>
      </c>
      <c r="AP41" s="201" t="str">
        <f>IF(OR(工资性费用预算!R43="",工资性费用预算!R43=0),"",$AK41)</f>
        <v/>
      </c>
      <c r="AQ41" s="201" t="str">
        <f>IF(OR(工资性费用预算!S43="",工资性费用预算!S43=0),"",$AK41)</f>
        <v/>
      </c>
      <c r="AR41" s="201" t="str">
        <f>IF(OR(工资性费用预算!T43="",工资性费用预算!T43=0),"",$AK41)</f>
        <v/>
      </c>
      <c r="AS41" s="201" t="str">
        <f>IF(OR(工资性费用预算!U43="",工资性费用预算!U43=0),"",$AK41)</f>
        <v/>
      </c>
      <c r="AT41" s="201" t="str">
        <f>IF(OR(工资性费用预算!V43="",工资性费用预算!V43=0),"",$AK41)</f>
        <v/>
      </c>
      <c r="AU41" s="201" t="str">
        <f>IF(OR(工资性费用预算!W43="",工资性费用预算!W43=0),"",$AK41)</f>
        <v/>
      </c>
      <c r="AV41" s="201" t="str">
        <f>IF(OR(工资性费用预算!X43="",工资性费用预算!X43=0),"",$AK41)</f>
        <v/>
      </c>
      <c r="AW41" s="201" t="str">
        <f>IF(OR(工资性费用预算!Y43="",工资性费用预算!Y43=0),"",$AK41)</f>
        <v/>
      </c>
      <c r="AX41" s="220">
        <f t="shared" si="27"/>
        <v>0</v>
      </c>
      <c r="AY41" s="215" t="str">
        <f>IF($B41="","",VLOOKUP($B41,工资性费用预算!$B$7:$AN$206,39,0))</f>
        <v/>
      </c>
      <c r="AZ41" s="204"/>
      <c r="BA41" s="204"/>
      <c r="BB41" s="204"/>
      <c r="BC41" s="204"/>
      <c r="BD41" s="201"/>
      <c r="BE41" s="201" t="str">
        <f>IF(OR(工资性费用预算!S43="",工资性费用预算!S43=0),"",$AY41)</f>
        <v/>
      </c>
      <c r="BF41" s="201" t="str">
        <f>IF(OR(工资性费用预算!T43="",工资性费用预算!T43=0),"",$AY41)</f>
        <v/>
      </c>
      <c r="BG41" s="201" t="str">
        <f>IF(OR(工资性费用预算!U43="",工资性费用预算!U43=0),"",$AY41)</f>
        <v/>
      </c>
      <c r="BH41" s="201" t="str">
        <f>IF(OR(工资性费用预算!V43="",工资性费用预算!V43=0),"",$AY41)</f>
        <v/>
      </c>
      <c r="BI41" s="201" t="str">
        <f>IF(OR(工资性费用预算!W43="",工资性费用预算!W43=0),"",$AY41)</f>
        <v/>
      </c>
      <c r="BJ41" s="219"/>
      <c r="BK41" s="219"/>
      <c r="BL41" s="219">
        <f t="shared" si="28"/>
        <v>0</v>
      </c>
      <c r="BM41" s="215" t="str">
        <f>IF($B41="","",VLOOKUP($B41,工资性费用预算!$B$7:$AP$206,41,0))</f>
        <v/>
      </c>
      <c r="BN41" s="201" t="str">
        <f>IF(OR(工资性费用预算!N43="",工资性费用预算!N43=0),"",$BM41)</f>
        <v/>
      </c>
      <c r="BO41" s="201" t="str">
        <f>IF(OR(工资性费用预算!O43="",工资性费用预算!O43=0),"",$BM41)</f>
        <v/>
      </c>
      <c r="BP41" s="201" t="str">
        <f>IF(OR(工资性费用预算!P43="",工资性费用预算!P43=0),"",$BM41)</f>
        <v/>
      </c>
      <c r="BQ41" s="201"/>
      <c r="BR41" s="201" t="str">
        <f>IF(OR(工资性费用预算!Q43="",工资性费用预算!Q43=0),"",$BM41)</f>
        <v/>
      </c>
      <c r="BS41" s="201" t="str">
        <f>IF(OR(工资性费用预算!R43="",工资性费用预算!R43=0),"",$BM41)</f>
        <v/>
      </c>
      <c r="BT41" s="201" t="str">
        <f>IF(OR(工资性费用预算!S43="",工资性费用预算!S43=0),"",$BM41)</f>
        <v/>
      </c>
      <c r="BU41" s="201"/>
      <c r="BV41" s="201" t="str">
        <f>IF(OR(工资性费用预算!T43="",工资性费用预算!T43=0),"",$BM41)</f>
        <v/>
      </c>
      <c r="BW41" s="201" t="str">
        <f>IF(OR(工资性费用预算!U43="",工资性费用预算!U43=0),"",$BM41)</f>
        <v/>
      </c>
      <c r="BX41" s="201" t="str">
        <f>IF(OR(工资性费用预算!V43="",工资性费用预算!V43=0),"",$BM41)</f>
        <v/>
      </c>
      <c r="BY41" s="201"/>
      <c r="BZ41" s="201" t="str">
        <f>IF(OR(工资性费用预算!W43="",工资性费用预算!W43=0),"",$BM41)</f>
        <v/>
      </c>
      <c r="CA41" s="201" t="str">
        <f>IF(OR(工资性费用预算!X43="",工资性费用预算!X43=0),"",$BM41)</f>
        <v/>
      </c>
      <c r="CB41" s="201" t="str">
        <f>IF(OR(工资性费用预算!Y43="",工资性费用预算!Y43=0),"",$BM41)</f>
        <v/>
      </c>
      <c r="CC41" s="193">
        <f t="shared" si="29"/>
        <v>0</v>
      </c>
      <c r="CD41" s="215" t="str">
        <f>IF($B41="","",VLOOKUP($B41,工资性费用预算!$B$7:$AT$206,45,0))</f>
        <v/>
      </c>
      <c r="CE41" s="201" t="str">
        <f>IF(OR(工资性费用预算!N43="",工资性费用预算!N43=0),"",$CD41)</f>
        <v/>
      </c>
      <c r="CF41" s="201" t="str">
        <f>IF(OR(工资性费用预算!O43="",工资性费用预算!O43=0),"",$CD41)</f>
        <v/>
      </c>
      <c r="CG41" s="201" t="str">
        <f>IF(OR(工资性费用预算!P43="",工资性费用预算!P43=0),"",$CD41)</f>
        <v/>
      </c>
      <c r="CH41" s="201" t="str">
        <f>IF(OR(工资性费用预算!Q43="",工资性费用预算!Q43=0),"",$CD41)</f>
        <v/>
      </c>
      <c r="CI41" s="201" t="str">
        <f>IF(OR(工资性费用预算!R43="",工资性费用预算!R43=0),"",$CD41)</f>
        <v/>
      </c>
      <c r="CJ41" s="201" t="str">
        <f>IF(OR(工资性费用预算!S43="",工资性费用预算!S43=0),"",$CD41)</f>
        <v/>
      </c>
      <c r="CK41" s="201" t="str">
        <f>IF(OR(工资性费用预算!T43="",工资性费用预算!T43=0),"",$CD41)</f>
        <v/>
      </c>
      <c r="CL41" s="201" t="str">
        <f>IF(OR(工资性费用预算!U43="",工资性费用预算!U43=0),"",$CD41)</f>
        <v/>
      </c>
      <c r="CM41" s="201" t="str">
        <f>IF(OR(工资性费用预算!V43="",工资性费用预算!V43=0),"",$CD41)</f>
        <v/>
      </c>
      <c r="CN41" s="201" t="str">
        <f>IF(OR(工资性费用预算!W43="",工资性费用预算!W43=0),"",$CD41)</f>
        <v/>
      </c>
      <c r="CO41" s="201" t="str">
        <f>IF(OR(工资性费用预算!X43="",工资性费用预算!X43=0),"",$CD41)</f>
        <v/>
      </c>
      <c r="CP41" s="201" t="str">
        <f>IF(OR(工资性费用预算!Y43="",工资性费用预算!Y43=0),"",$CD41)</f>
        <v/>
      </c>
      <c r="CQ41" s="193">
        <f t="shared" si="30"/>
        <v>0</v>
      </c>
      <c r="CR41" s="215" t="str">
        <f>IF($B41="","",VLOOKUP($B41,工资性费用预算!$B$7:$AV$206,47,0))</f>
        <v/>
      </c>
      <c r="CS41" s="201" t="str">
        <f>IF(OR(工资性费用预算!N43="",工资性费用预算!N43=0),"",$CR41)</f>
        <v/>
      </c>
      <c r="CT41" s="201" t="str">
        <f>IF(OR(工资性费用预算!O43="",工资性费用预算!O43=0),"",$CR41)</f>
        <v/>
      </c>
      <c r="CU41" s="201" t="str">
        <f>IF(OR(工资性费用预算!P43="",工资性费用预算!P43=0),"",$CR41)</f>
        <v/>
      </c>
      <c r="CV41" s="201" t="str">
        <f>IF(OR(工资性费用预算!Q43="",工资性费用预算!Q43=0),"",$CR41)</f>
        <v/>
      </c>
      <c r="CW41" s="201" t="str">
        <f>IF(OR(工资性费用预算!R43="",工资性费用预算!R43=0),"",$CR41)</f>
        <v/>
      </c>
      <c r="CX41" s="201" t="str">
        <f>IF(OR(工资性费用预算!S43="",工资性费用预算!S43=0),"",$CR41)</f>
        <v/>
      </c>
      <c r="CY41" s="201" t="str">
        <f>IF(OR(工资性费用预算!T43="",工资性费用预算!T43=0),"",$CR41)</f>
        <v/>
      </c>
      <c r="CZ41" s="201" t="str">
        <f>IF(OR(工资性费用预算!U43="",工资性费用预算!U43=0),"",$CR41)</f>
        <v/>
      </c>
      <c r="DA41" s="201" t="str">
        <f>IF(OR(工资性费用预算!V43="",工资性费用预算!V43=0),"",$CR41)</f>
        <v/>
      </c>
      <c r="DB41" s="201" t="str">
        <f>IF(OR(工资性费用预算!W43="",工资性费用预算!W43=0),"",$CR41)</f>
        <v/>
      </c>
      <c r="DC41" s="201" t="str">
        <f>IF(OR(工资性费用预算!X43="",工资性费用预算!X43=0),"",$CR41)</f>
        <v/>
      </c>
      <c r="DD41" s="201" t="str">
        <f>IF(OR(工资性费用预算!Y43="",工资性费用预算!Y43=0),"",$CR41)</f>
        <v/>
      </c>
      <c r="DE41" s="193">
        <f t="shared" si="31"/>
        <v>0</v>
      </c>
      <c r="DF41" s="215" t="str">
        <f>IF($B41="","",VLOOKUP($B41,工资性费用预算!$B$7:$AR$206,43,0))</f>
        <v/>
      </c>
      <c r="DG41" s="215" t="str">
        <f>IF($B41="","",VLOOKUP($B41,工资性费用预算!$B$7:$AS$206,44,0))</f>
        <v/>
      </c>
      <c r="DH41" s="215" t="str">
        <f>IF($B41="","",VLOOKUP($B41,工资性费用预算!$B$7:$AX$206,49,0))</f>
        <v/>
      </c>
      <c r="DI41" s="215" t="str">
        <f>IF($B41="","",VLOOKUP($B41,工资性费用预算!$B$7:$AY$206,50,0))</f>
        <v/>
      </c>
      <c r="DJ41" s="215" t="str">
        <f>IF($B41="","",VLOOKUP($B41,工资性费用预算!$B$7:$BB$206,51,0))</f>
        <v/>
      </c>
      <c r="DK41" s="215" t="str">
        <f>IF($B41="","",VLOOKUP($B41,工资性费用预算!$B$7:$BB$206,52,0))</f>
        <v/>
      </c>
      <c r="DL41" s="225" t="str">
        <f>IF($B41="","",VLOOKUP($B41,工资性费用预算!$B$7:$BB$206,53,0))</f>
        <v/>
      </c>
      <c r="DM41" s="222">
        <f t="shared" si="32"/>
        <v>0</v>
      </c>
      <c r="DN41" s="191">
        <f t="shared" si="33"/>
        <v>0</v>
      </c>
      <c r="DO41" s="191">
        <f t="shared" si="34"/>
        <v>0</v>
      </c>
      <c r="DP41" s="191">
        <f t="shared" si="35"/>
        <v>0</v>
      </c>
      <c r="DQ41" s="191">
        <f t="shared" si="36"/>
        <v>0</v>
      </c>
      <c r="DR41" s="191">
        <f t="shared" si="37"/>
        <v>0</v>
      </c>
      <c r="DS41" s="191">
        <f t="shared" si="38"/>
        <v>0</v>
      </c>
      <c r="DT41" s="191">
        <f t="shared" si="39"/>
        <v>0</v>
      </c>
      <c r="DU41" s="191">
        <f t="shared" si="40"/>
        <v>0</v>
      </c>
      <c r="DV41" s="191">
        <f t="shared" si="41"/>
        <v>0</v>
      </c>
      <c r="DW41" s="191">
        <f t="shared" si="42"/>
        <v>0</v>
      </c>
      <c r="DX41" s="191">
        <f t="shared" si="43"/>
        <v>0</v>
      </c>
      <c r="DY41" s="227">
        <f t="shared" si="44"/>
        <v>0</v>
      </c>
      <c r="DZ41" s="191">
        <f t="shared" si="45"/>
        <v>0</v>
      </c>
      <c r="EA41" s="193">
        <f t="shared" si="46"/>
        <v>0</v>
      </c>
    </row>
    <row r="42" spans="1:131">
      <c r="A42" s="200" t="str">
        <f t="shared" si="24"/>
        <v/>
      </c>
      <c r="B42" s="191" t="str">
        <f>IF(工资性费用预算!A44="","",工资性费用预算!B44)</f>
        <v/>
      </c>
      <c r="C42" s="195" t="str">
        <f>IF(B42="","",VLOOKUP(B42,工资性费用预算!$B$7:$C$206,2,0))</f>
        <v/>
      </c>
      <c r="D42" s="276" t="str">
        <f>IF(工资性费用预算!BH44&gt;0,IF(工资性费用预算!BE44&gt;0,工资性费用预算!$BE$6,IF(工资性费用预算!BF44&gt;0,工资性费用预算!$BF$6,工资性费用预算!$BG$6)),"")</f>
        <v/>
      </c>
      <c r="E42" s="194" t="str">
        <f>IF($B42="","",VLOOKUP($B42,工资性费用预算!$B$7:$AC$206,27,0))</f>
        <v/>
      </c>
      <c r="F42" s="519">
        <f>IF($B42="",0,VLOOKUP($B42,社保费!$B$5:$Q$15,16,0))</f>
        <v>0</v>
      </c>
      <c r="G42" s="201" t="str">
        <f>IF(OR(工资性费用预算!N44="",工资性费用预算!N44=0),"",ROUND($E42*$F42,2))</f>
        <v/>
      </c>
      <c r="H42" s="201" t="str">
        <f>IF(OR(工资性费用预算!O44="",工资性费用预算!O44=0),"",ROUND($E42*$F42,2))</f>
        <v/>
      </c>
      <c r="I42" s="201" t="str">
        <f>IF(OR(工资性费用预算!P44="",工资性费用预算!P44=0),"",ROUND($E42*$F42,2))</f>
        <v/>
      </c>
      <c r="J42" s="201" t="str">
        <f>IF(OR(工资性费用预算!Q44="",工资性费用预算!Q44=0),"",ROUND($E42*$F42,2))</f>
        <v/>
      </c>
      <c r="K42" s="201" t="str">
        <f>IF(OR(工资性费用预算!R44="",工资性费用预算!R44=0),"",ROUND($E42*$F42,2))</f>
        <v/>
      </c>
      <c r="L42" s="201" t="str">
        <f>IF(OR(工资性费用预算!S44="",工资性费用预算!S44=0),"",ROUND($E42*$F42,2))</f>
        <v/>
      </c>
      <c r="M42" s="201" t="str">
        <f>IF(OR(工资性费用预算!T44="",工资性费用预算!T44=0),"",ROUND($E42*$F42,2))</f>
        <v/>
      </c>
      <c r="N42" s="201" t="str">
        <f>IF(OR(工资性费用预算!U44="",工资性费用预算!U44=0),"",ROUND($E42*$F42,2))</f>
        <v/>
      </c>
      <c r="O42" s="201" t="str">
        <f>IF(OR(工资性费用预算!V44="",工资性费用预算!V44=0),"",ROUND($E42*$F42,2))</f>
        <v/>
      </c>
      <c r="P42" s="201" t="str">
        <f>IF(OR(工资性费用预算!W44="",工资性费用预算!W44=0),"",ROUND($E42*$F42,2))</f>
        <v/>
      </c>
      <c r="Q42" s="201" t="str">
        <f>IF(OR(工资性费用预算!X44="",工资性费用预算!X44=0),"",ROUND($E42*$F42,2))</f>
        <v/>
      </c>
      <c r="R42" s="201" t="str">
        <f>IF(OR(工资性费用预算!Y44="",工资性费用预算!Y44=0),"",ROUND($E42*$F42,2))</f>
        <v/>
      </c>
      <c r="S42" s="193">
        <f t="shared" si="25"/>
        <v>0</v>
      </c>
      <c r="T42" s="199" t="str">
        <f>IF($B42="","",VLOOKUP($B42,工资性费用预算!$B$7:$AF$206,30,0))</f>
        <v/>
      </c>
      <c r="U42" s="197" t="str">
        <f>IF($B42="","",VLOOKUP($B42,工资性费用预算!$B$7:$AF$206,31,0))</f>
        <v/>
      </c>
      <c r="V42" s="191" t="str">
        <f>IF(OR(工资性费用预算!N44="",工资性费用预算!N44=0),"",$T42*$U42)</f>
        <v/>
      </c>
      <c r="W42" s="191" t="str">
        <f>IF(OR(工资性费用预算!O44="",工资性费用预算!O44=0),"",$T42*$U42)</f>
        <v/>
      </c>
      <c r="X42" s="191" t="str">
        <f>IF(OR(工资性费用预算!P44="",工资性费用预算!P44=0),"",$T42*$U42)</f>
        <v/>
      </c>
      <c r="Y42" s="191" t="str">
        <f>IF(OR(工资性费用预算!Q44="",工资性费用预算!Q44=0),"",$T42*$U42)</f>
        <v/>
      </c>
      <c r="Z42" s="191" t="str">
        <f>IF(OR(工资性费用预算!R44="",工资性费用预算!R44=0),"",$T42*$U42)</f>
        <v/>
      </c>
      <c r="AA42" s="191" t="str">
        <f>IF(OR(工资性费用预算!S44="",工资性费用预算!S44=0),"",$T42*$U42)</f>
        <v/>
      </c>
      <c r="AB42" s="191" t="str">
        <f>IF(OR(工资性费用预算!T44="",工资性费用预算!T44=0),"",$T42*$U42)</f>
        <v/>
      </c>
      <c r="AC42" s="191" t="str">
        <f>IF(OR(工资性费用预算!U44="",工资性费用预算!U44=0),"",$T42*$U42)</f>
        <v/>
      </c>
      <c r="AD42" s="191" t="str">
        <f>IF(OR(工资性费用预算!V44="",工资性费用预算!V44=0),"",$T42*$U42)</f>
        <v/>
      </c>
      <c r="AE42" s="191" t="str">
        <f>IF(OR(工资性费用预算!W44="",工资性费用预算!W44=0),"",$T42*$U42)</f>
        <v/>
      </c>
      <c r="AF42" s="191" t="str">
        <f>IF(OR(工资性费用预算!X44="",工资性费用预算!X44=0),"",$T42*$U42)</f>
        <v/>
      </c>
      <c r="AG42" s="191" t="str">
        <f>IF(OR(工资性费用预算!Y44="",工资性费用预算!Y44=0),"",$T42*$U42)</f>
        <v/>
      </c>
      <c r="AH42" s="193">
        <f t="shared" si="26"/>
        <v>0</v>
      </c>
      <c r="AI42" s="217" t="str">
        <f>IF($B42="","",VLOOKUP($B42,工资性费用预算!$B$7:$AJ$206,33,0))</f>
        <v/>
      </c>
      <c r="AJ42" s="218" t="str">
        <f>IF($B42="","",VLOOKUP($B42,工资性费用预算!$B$7:$AJ$206,35,0))</f>
        <v/>
      </c>
      <c r="AK42" s="215" t="str">
        <f>IF($B42="","",VLOOKUP($B42,工资性费用预算!$B$7:$AL$206,37,0))</f>
        <v/>
      </c>
      <c r="AL42" s="270" t="str">
        <f>IF(OR(工资性费用预算!N44="",工资性费用预算!N44=0),"",$AK42)</f>
        <v/>
      </c>
      <c r="AM42" s="201" t="str">
        <f>IF(OR(工资性费用预算!O44="",工资性费用预算!O44=0),"",$AK42)</f>
        <v/>
      </c>
      <c r="AN42" s="201" t="str">
        <f>IF(OR(工资性费用预算!P44="",工资性费用预算!P44=0),"",$AK42)</f>
        <v/>
      </c>
      <c r="AO42" s="201" t="str">
        <f>IF(OR(工资性费用预算!Q44="",工资性费用预算!Q44=0),"",$AK42)</f>
        <v/>
      </c>
      <c r="AP42" s="201" t="str">
        <f>IF(OR(工资性费用预算!R44="",工资性费用预算!R44=0),"",$AK42)</f>
        <v/>
      </c>
      <c r="AQ42" s="201" t="str">
        <f>IF(OR(工资性费用预算!S44="",工资性费用预算!S44=0),"",$AK42)</f>
        <v/>
      </c>
      <c r="AR42" s="201" t="str">
        <f>IF(OR(工资性费用预算!T44="",工资性费用预算!T44=0),"",$AK42)</f>
        <v/>
      </c>
      <c r="AS42" s="201" t="str">
        <f>IF(OR(工资性费用预算!U44="",工资性费用预算!U44=0),"",$AK42)</f>
        <v/>
      </c>
      <c r="AT42" s="201" t="str">
        <f>IF(OR(工资性费用预算!V44="",工资性费用预算!V44=0),"",$AK42)</f>
        <v/>
      </c>
      <c r="AU42" s="201" t="str">
        <f>IF(OR(工资性费用预算!W44="",工资性费用预算!W44=0),"",$AK42)</f>
        <v/>
      </c>
      <c r="AV42" s="201" t="str">
        <f>IF(OR(工资性费用预算!X44="",工资性费用预算!X44=0),"",$AK42)</f>
        <v/>
      </c>
      <c r="AW42" s="201" t="str">
        <f>IF(OR(工资性费用预算!Y44="",工资性费用预算!Y44=0),"",$AK42)</f>
        <v/>
      </c>
      <c r="AX42" s="220">
        <f t="shared" si="27"/>
        <v>0</v>
      </c>
      <c r="AY42" s="215" t="str">
        <f>IF($B42="","",VLOOKUP($B42,工资性费用预算!$B$7:$AN$206,39,0))</f>
        <v/>
      </c>
      <c r="AZ42" s="204"/>
      <c r="BA42" s="204"/>
      <c r="BB42" s="204"/>
      <c r="BC42" s="204"/>
      <c r="BD42" s="201"/>
      <c r="BE42" s="201" t="str">
        <f>IF(OR(工资性费用预算!S44="",工资性费用预算!S44=0),"",$AY42)</f>
        <v/>
      </c>
      <c r="BF42" s="201" t="str">
        <f>IF(OR(工资性费用预算!T44="",工资性费用预算!T44=0),"",$AY42)</f>
        <v/>
      </c>
      <c r="BG42" s="201" t="str">
        <f>IF(OR(工资性费用预算!U44="",工资性费用预算!U44=0),"",$AY42)</f>
        <v/>
      </c>
      <c r="BH42" s="201" t="str">
        <f>IF(OR(工资性费用预算!V44="",工资性费用预算!V44=0),"",$AY42)</f>
        <v/>
      </c>
      <c r="BI42" s="201" t="str">
        <f>IF(OR(工资性费用预算!W44="",工资性费用预算!W44=0),"",$AY42)</f>
        <v/>
      </c>
      <c r="BJ42" s="219"/>
      <c r="BK42" s="219"/>
      <c r="BL42" s="219">
        <f t="shared" si="28"/>
        <v>0</v>
      </c>
      <c r="BM42" s="215" t="str">
        <f>IF($B42="","",VLOOKUP($B42,工资性费用预算!$B$7:$AP$206,41,0))</f>
        <v/>
      </c>
      <c r="BN42" s="201" t="str">
        <f>IF(OR(工资性费用预算!N44="",工资性费用预算!N44=0),"",$BM42)</f>
        <v/>
      </c>
      <c r="BO42" s="201" t="str">
        <f>IF(OR(工资性费用预算!O44="",工资性费用预算!O44=0),"",$BM42)</f>
        <v/>
      </c>
      <c r="BP42" s="201" t="str">
        <f>IF(OR(工资性费用预算!P44="",工资性费用预算!P44=0),"",$BM42)</f>
        <v/>
      </c>
      <c r="BQ42" s="201"/>
      <c r="BR42" s="201" t="str">
        <f>IF(OR(工资性费用预算!Q44="",工资性费用预算!Q44=0),"",$BM42)</f>
        <v/>
      </c>
      <c r="BS42" s="201" t="str">
        <f>IF(OR(工资性费用预算!R44="",工资性费用预算!R44=0),"",$BM42)</f>
        <v/>
      </c>
      <c r="BT42" s="201" t="str">
        <f>IF(OR(工资性费用预算!S44="",工资性费用预算!S44=0),"",$BM42)</f>
        <v/>
      </c>
      <c r="BU42" s="201"/>
      <c r="BV42" s="201" t="str">
        <f>IF(OR(工资性费用预算!T44="",工资性费用预算!T44=0),"",$BM42)</f>
        <v/>
      </c>
      <c r="BW42" s="201" t="str">
        <f>IF(OR(工资性费用预算!U44="",工资性费用预算!U44=0),"",$BM42)</f>
        <v/>
      </c>
      <c r="BX42" s="201" t="str">
        <f>IF(OR(工资性费用预算!V44="",工资性费用预算!V44=0),"",$BM42)</f>
        <v/>
      </c>
      <c r="BY42" s="201"/>
      <c r="BZ42" s="201" t="str">
        <f>IF(OR(工资性费用预算!W44="",工资性费用预算!W44=0),"",$BM42)</f>
        <v/>
      </c>
      <c r="CA42" s="201" t="str">
        <f>IF(OR(工资性费用预算!X44="",工资性费用预算!X44=0),"",$BM42)</f>
        <v/>
      </c>
      <c r="CB42" s="201" t="str">
        <f>IF(OR(工资性费用预算!Y44="",工资性费用预算!Y44=0),"",$BM42)</f>
        <v/>
      </c>
      <c r="CC42" s="193">
        <f t="shared" si="29"/>
        <v>0</v>
      </c>
      <c r="CD42" s="215" t="str">
        <f>IF($B42="","",VLOOKUP($B42,工资性费用预算!$B$7:$AT$206,45,0))</f>
        <v/>
      </c>
      <c r="CE42" s="201" t="str">
        <f>IF(OR(工资性费用预算!N44="",工资性费用预算!N44=0),"",$CD42)</f>
        <v/>
      </c>
      <c r="CF42" s="201" t="str">
        <f>IF(OR(工资性费用预算!O44="",工资性费用预算!O44=0),"",$CD42)</f>
        <v/>
      </c>
      <c r="CG42" s="201" t="str">
        <f>IF(OR(工资性费用预算!P44="",工资性费用预算!P44=0),"",$CD42)</f>
        <v/>
      </c>
      <c r="CH42" s="201" t="str">
        <f>IF(OR(工资性费用预算!Q44="",工资性费用预算!Q44=0),"",$CD42)</f>
        <v/>
      </c>
      <c r="CI42" s="201" t="str">
        <f>IF(OR(工资性费用预算!R44="",工资性费用预算!R44=0),"",$CD42)</f>
        <v/>
      </c>
      <c r="CJ42" s="201" t="str">
        <f>IF(OR(工资性费用预算!S44="",工资性费用预算!S44=0),"",$CD42)</f>
        <v/>
      </c>
      <c r="CK42" s="201" t="str">
        <f>IF(OR(工资性费用预算!T44="",工资性费用预算!T44=0),"",$CD42)</f>
        <v/>
      </c>
      <c r="CL42" s="201" t="str">
        <f>IF(OR(工资性费用预算!U44="",工资性费用预算!U44=0),"",$CD42)</f>
        <v/>
      </c>
      <c r="CM42" s="201" t="str">
        <f>IF(OR(工资性费用预算!V44="",工资性费用预算!V44=0),"",$CD42)</f>
        <v/>
      </c>
      <c r="CN42" s="201" t="str">
        <f>IF(OR(工资性费用预算!W44="",工资性费用预算!W44=0),"",$CD42)</f>
        <v/>
      </c>
      <c r="CO42" s="201" t="str">
        <f>IF(OR(工资性费用预算!X44="",工资性费用预算!X44=0),"",$CD42)</f>
        <v/>
      </c>
      <c r="CP42" s="201" t="str">
        <f>IF(OR(工资性费用预算!Y44="",工资性费用预算!Y44=0),"",$CD42)</f>
        <v/>
      </c>
      <c r="CQ42" s="193">
        <f t="shared" si="30"/>
        <v>0</v>
      </c>
      <c r="CR42" s="215" t="str">
        <f>IF($B42="","",VLOOKUP($B42,工资性费用预算!$B$7:$AV$206,47,0))</f>
        <v/>
      </c>
      <c r="CS42" s="201" t="str">
        <f>IF(OR(工资性费用预算!N44="",工资性费用预算!N44=0),"",$CR42)</f>
        <v/>
      </c>
      <c r="CT42" s="201" t="str">
        <f>IF(OR(工资性费用预算!O44="",工资性费用预算!O44=0),"",$CR42)</f>
        <v/>
      </c>
      <c r="CU42" s="201" t="str">
        <f>IF(OR(工资性费用预算!P44="",工资性费用预算!P44=0),"",$CR42)</f>
        <v/>
      </c>
      <c r="CV42" s="201" t="str">
        <f>IF(OR(工资性费用预算!Q44="",工资性费用预算!Q44=0),"",$CR42)</f>
        <v/>
      </c>
      <c r="CW42" s="201" t="str">
        <f>IF(OR(工资性费用预算!R44="",工资性费用预算!R44=0),"",$CR42)</f>
        <v/>
      </c>
      <c r="CX42" s="201" t="str">
        <f>IF(OR(工资性费用预算!S44="",工资性费用预算!S44=0),"",$CR42)</f>
        <v/>
      </c>
      <c r="CY42" s="201" t="str">
        <f>IF(OR(工资性费用预算!T44="",工资性费用预算!T44=0),"",$CR42)</f>
        <v/>
      </c>
      <c r="CZ42" s="201" t="str">
        <f>IF(OR(工资性费用预算!U44="",工资性费用预算!U44=0),"",$CR42)</f>
        <v/>
      </c>
      <c r="DA42" s="201" t="str">
        <f>IF(OR(工资性费用预算!V44="",工资性费用预算!V44=0),"",$CR42)</f>
        <v/>
      </c>
      <c r="DB42" s="201" t="str">
        <f>IF(OR(工资性费用预算!W44="",工资性费用预算!W44=0),"",$CR42)</f>
        <v/>
      </c>
      <c r="DC42" s="201" t="str">
        <f>IF(OR(工资性费用预算!X44="",工资性费用预算!X44=0),"",$CR42)</f>
        <v/>
      </c>
      <c r="DD42" s="201" t="str">
        <f>IF(OR(工资性费用预算!Y44="",工资性费用预算!Y44=0),"",$CR42)</f>
        <v/>
      </c>
      <c r="DE42" s="193">
        <f t="shared" si="31"/>
        <v>0</v>
      </c>
      <c r="DF42" s="215" t="str">
        <f>IF($B42="","",VLOOKUP($B42,工资性费用预算!$B$7:$AR$206,43,0))</f>
        <v/>
      </c>
      <c r="DG42" s="215" t="str">
        <f>IF($B42="","",VLOOKUP($B42,工资性费用预算!$B$7:$AS$206,44,0))</f>
        <v/>
      </c>
      <c r="DH42" s="215" t="str">
        <f>IF($B42="","",VLOOKUP($B42,工资性费用预算!$B$7:$AX$206,49,0))</f>
        <v/>
      </c>
      <c r="DI42" s="215" t="str">
        <f>IF($B42="","",VLOOKUP($B42,工资性费用预算!$B$7:$AY$206,50,0))</f>
        <v/>
      </c>
      <c r="DJ42" s="215" t="str">
        <f>IF($B42="","",VLOOKUP($B42,工资性费用预算!$B$7:$BB$206,51,0))</f>
        <v/>
      </c>
      <c r="DK42" s="215" t="str">
        <f>IF($B42="","",VLOOKUP($B42,工资性费用预算!$B$7:$BB$206,52,0))</f>
        <v/>
      </c>
      <c r="DL42" s="225" t="str">
        <f>IF($B42="","",VLOOKUP($B42,工资性费用预算!$B$7:$BB$206,53,0))</f>
        <v/>
      </c>
      <c r="DM42" s="222">
        <f t="shared" si="32"/>
        <v>0</v>
      </c>
      <c r="DN42" s="191">
        <f t="shared" si="33"/>
        <v>0</v>
      </c>
      <c r="DO42" s="191">
        <f t="shared" si="34"/>
        <v>0</v>
      </c>
      <c r="DP42" s="191">
        <f t="shared" si="35"/>
        <v>0</v>
      </c>
      <c r="DQ42" s="191">
        <f t="shared" si="36"/>
        <v>0</v>
      </c>
      <c r="DR42" s="191">
        <f t="shared" si="37"/>
        <v>0</v>
      </c>
      <c r="DS42" s="191">
        <f t="shared" si="38"/>
        <v>0</v>
      </c>
      <c r="DT42" s="191">
        <f t="shared" si="39"/>
        <v>0</v>
      </c>
      <c r="DU42" s="191">
        <f t="shared" si="40"/>
        <v>0</v>
      </c>
      <c r="DV42" s="191">
        <f t="shared" si="41"/>
        <v>0</v>
      </c>
      <c r="DW42" s="191">
        <f t="shared" si="42"/>
        <v>0</v>
      </c>
      <c r="DX42" s="191">
        <f t="shared" si="43"/>
        <v>0</v>
      </c>
      <c r="DY42" s="227">
        <f t="shared" si="44"/>
        <v>0</v>
      </c>
      <c r="DZ42" s="191">
        <f t="shared" si="45"/>
        <v>0</v>
      </c>
      <c r="EA42" s="193">
        <f t="shared" si="46"/>
        <v>0</v>
      </c>
    </row>
    <row r="43" spans="1:131">
      <c r="A43" s="200" t="str">
        <f t="shared" si="24"/>
        <v/>
      </c>
      <c r="B43" s="191" t="str">
        <f>IF(工资性费用预算!A45="","",工资性费用预算!B45)</f>
        <v/>
      </c>
      <c r="C43" s="195" t="str">
        <f>IF(B43="","",VLOOKUP(B43,工资性费用预算!$B$7:$C$206,2,0))</f>
        <v/>
      </c>
      <c r="D43" s="276" t="str">
        <f>IF(工资性费用预算!BH45&gt;0,IF(工资性费用预算!BE45&gt;0,工资性费用预算!$BE$6,IF(工资性费用预算!BF45&gt;0,工资性费用预算!$BF$6,工资性费用预算!$BG$6)),"")</f>
        <v/>
      </c>
      <c r="E43" s="194" t="str">
        <f>IF($B43="","",VLOOKUP($B43,工资性费用预算!$B$7:$AC$206,27,0))</f>
        <v/>
      </c>
      <c r="F43" s="519">
        <f>IF($B43="",0,VLOOKUP($B43,社保费!$B$5:$Q$15,16,0))</f>
        <v>0</v>
      </c>
      <c r="G43" s="201" t="str">
        <f>IF(OR(工资性费用预算!N45="",工资性费用预算!N45=0),"",ROUND($E43*$F43,2))</f>
        <v/>
      </c>
      <c r="H43" s="201" t="str">
        <f>IF(OR(工资性费用预算!O45="",工资性费用预算!O45=0),"",ROUND($E43*$F43,2))</f>
        <v/>
      </c>
      <c r="I43" s="201" t="str">
        <f>IF(OR(工资性费用预算!P45="",工资性费用预算!P45=0),"",ROUND($E43*$F43,2))</f>
        <v/>
      </c>
      <c r="J43" s="201" t="str">
        <f>IF(OR(工资性费用预算!Q45="",工资性费用预算!Q45=0),"",ROUND($E43*$F43,2))</f>
        <v/>
      </c>
      <c r="K43" s="201" t="str">
        <f>IF(OR(工资性费用预算!R45="",工资性费用预算!R45=0),"",ROUND($E43*$F43,2))</f>
        <v/>
      </c>
      <c r="L43" s="201" t="str">
        <f>IF(OR(工资性费用预算!S45="",工资性费用预算!S45=0),"",ROUND($E43*$F43,2))</f>
        <v/>
      </c>
      <c r="M43" s="201" t="str">
        <f>IF(OR(工资性费用预算!T45="",工资性费用预算!T45=0),"",ROUND($E43*$F43,2))</f>
        <v/>
      </c>
      <c r="N43" s="201" t="str">
        <f>IF(OR(工资性费用预算!U45="",工资性费用预算!U45=0),"",ROUND($E43*$F43,2))</f>
        <v/>
      </c>
      <c r="O43" s="201" t="str">
        <f>IF(OR(工资性费用预算!V45="",工资性费用预算!V45=0),"",ROUND($E43*$F43,2))</f>
        <v/>
      </c>
      <c r="P43" s="201" t="str">
        <f>IF(OR(工资性费用预算!W45="",工资性费用预算!W45=0),"",ROUND($E43*$F43,2))</f>
        <v/>
      </c>
      <c r="Q43" s="201" t="str">
        <f>IF(OR(工资性费用预算!X45="",工资性费用预算!X45=0),"",ROUND($E43*$F43,2))</f>
        <v/>
      </c>
      <c r="R43" s="201" t="str">
        <f>IF(OR(工资性费用预算!Y45="",工资性费用预算!Y45=0),"",ROUND($E43*$F43,2))</f>
        <v/>
      </c>
      <c r="S43" s="193">
        <f t="shared" si="25"/>
        <v>0</v>
      </c>
      <c r="T43" s="199" t="str">
        <f>IF($B43="","",VLOOKUP($B43,工资性费用预算!$B$7:$AF$206,30,0))</f>
        <v/>
      </c>
      <c r="U43" s="197" t="str">
        <f>IF($B43="","",VLOOKUP($B43,工资性费用预算!$B$7:$AF$206,31,0))</f>
        <v/>
      </c>
      <c r="V43" s="191" t="str">
        <f>IF(OR(工资性费用预算!N45="",工资性费用预算!N45=0),"",$T43*$U43)</f>
        <v/>
      </c>
      <c r="W43" s="191" t="str">
        <f>IF(OR(工资性费用预算!O45="",工资性费用预算!O45=0),"",$T43*$U43)</f>
        <v/>
      </c>
      <c r="X43" s="191" t="str">
        <f>IF(OR(工资性费用预算!P45="",工资性费用预算!P45=0),"",$T43*$U43)</f>
        <v/>
      </c>
      <c r="Y43" s="191" t="str">
        <f>IF(OR(工资性费用预算!Q45="",工资性费用预算!Q45=0),"",$T43*$U43)</f>
        <v/>
      </c>
      <c r="Z43" s="191" t="str">
        <f>IF(OR(工资性费用预算!R45="",工资性费用预算!R45=0),"",$T43*$U43)</f>
        <v/>
      </c>
      <c r="AA43" s="191" t="str">
        <f>IF(OR(工资性费用预算!S45="",工资性费用预算!S45=0),"",$T43*$U43)</f>
        <v/>
      </c>
      <c r="AB43" s="191" t="str">
        <f>IF(OR(工资性费用预算!T45="",工资性费用预算!T45=0),"",$T43*$U43)</f>
        <v/>
      </c>
      <c r="AC43" s="191" t="str">
        <f>IF(OR(工资性费用预算!U45="",工资性费用预算!U45=0),"",$T43*$U43)</f>
        <v/>
      </c>
      <c r="AD43" s="191" t="str">
        <f>IF(OR(工资性费用预算!V45="",工资性费用预算!V45=0),"",$T43*$U43)</f>
        <v/>
      </c>
      <c r="AE43" s="191" t="str">
        <f>IF(OR(工资性费用预算!W45="",工资性费用预算!W45=0),"",$T43*$U43)</f>
        <v/>
      </c>
      <c r="AF43" s="191" t="str">
        <f>IF(OR(工资性费用预算!X45="",工资性费用预算!X45=0),"",$T43*$U43)</f>
        <v/>
      </c>
      <c r="AG43" s="191" t="str">
        <f>IF(OR(工资性费用预算!Y45="",工资性费用预算!Y45=0),"",$T43*$U43)</f>
        <v/>
      </c>
      <c r="AH43" s="193">
        <f t="shared" si="26"/>
        <v>0</v>
      </c>
      <c r="AI43" s="217" t="str">
        <f>IF($B43="","",VLOOKUP($B43,工资性费用预算!$B$7:$AJ$206,33,0))</f>
        <v/>
      </c>
      <c r="AJ43" s="218" t="str">
        <f>IF($B43="","",VLOOKUP($B43,工资性费用预算!$B$7:$AJ$206,35,0))</f>
        <v/>
      </c>
      <c r="AK43" s="215" t="str">
        <f>IF($B43="","",VLOOKUP($B43,工资性费用预算!$B$7:$AL$206,37,0))</f>
        <v/>
      </c>
      <c r="AL43" s="270" t="str">
        <f>IF(OR(工资性费用预算!N45="",工资性费用预算!N45=0),"",$AK43)</f>
        <v/>
      </c>
      <c r="AM43" s="201" t="str">
        <f>IF(OR(工资性费用预算!O45="",工资性费用预算!O45=0),"",$AK43)</f>
        <v/>
      </c>
      <c r="AN43" s="201" t="str">
        <f>IF(OR(工资性费用预算!P45="",工资性费用预算!P45=0),"",$AK43)</f>
        <v/>
      </c>
      <c r="AO43" s="201" t="str">
        <f>IF(OR(工资性费用预算!Q45="",工资性费用预算!Q45=0),"",$AK43)</f>
        <v/>
      </c>
      <c r="AP43" s="201" t="str">
        <f>IF(OR(工资性费用预算!R45="",工资性费用预算!R45=0),"",$AK43)</f>
        <v/>
      </c>
      <c r="AQ43" s="201" t="str">
        <f>IF(OR(工资性费用预算!S45="",工资性费用预算!S45=0),"",$AK43)</f>
        <v/>
      </c>
      <c r="AR43" s="201" t="str">
        <f>IF(OR(工资性费用预算!T45="",工资性费用预算!T45=0),"",$AK43)</f>
        <v/>
      </c>
      <c r="AS43" s="201" t="str">
        <f>IF(OR(工资性费用预算!U45="",工资性费用预算!U45=0),"",$AK43)</f>
        <v/>
      </c>
      <c r="AT43" s="201" t="str">
        <f>IF(OR(工资性费用预算!V45="",工资性费用预算!V45=0),"",$AK43)</f>
        <v/>
      </c>
      <c r="AU43" s="201" t="str">
        <f>IF(OR(工资性费用预算!W45="",工资性费用预算!W45=0),"",$AK43)</f>
        <v/>
      </c>
      <c r="AV43" s="201" t="str">
        <f>IF(OR(工资性费用预算!X45="",工资性费用预算!X45=0),"",$AK43)</f>
        <v/>
      </c>
      <c r="AW43" s="201" t="str">
        <f>IF(OR(工资性费用预算!Y45="",工资性费用预算!Y45=0),"",$AK43)</f>
        <v/>
      </c>
      <c r="AX43" s="220">
        <f t="shared" si="27"/>
        <v>0</v>
      </c>
      <c r="AY43" s="215" t="str">
        <f>IF($B43="","",VLOOKUP($B43,工资性费用预算!$B$7:$AN$206,39,0))</f>
        <v/>
      </c>
      <c r="AZ43" s="204"/>
      <c r="BA43" s="204"/>
      <c r="BB43" s="204"/>
      <c r="BC43" s="204"/>
      <c r="BD43" s="201"/>
      <c r="BE43" s="201" t="str">
        <f>IF(OR(工资性费用预算!S45="",工资性费用预算!S45=0),"",$AY43)</f>
        <v/>
      </c>
      <c r="BF43" s="201" t="str">
        <f>IF(OR(工资性费用预算!T45="",工资性费用预算!T45=0),"",$AY43)</f>
        <v/>
      </c>
      <c r="BG43" s="201" t="str">
        <f>IF(OR(工资性费用预算!U45="",工资性费用预算!U45=0),"",$AY43)</f>
        <v/>
      </c>
      <c r="BH43" s="201" t="str">
        <f>IF(OR(工资性费用预算!V45="",工资性费用预算!V45=0),"",$AY43)</f>
        <v/>
      </c>
      <c r="BI43" s="201" t="str">
        <f>IF(OR(工资性费用预算!W45="",工资性费用预算!W45=0),"",$AY43)</f>
        <v/>
      </c>
      <c r="BJ43" s="219"/>
      <c r="BK43" s="219"/>
      <c r="BL43" s="219">
        <f t="shared" si="28"/>
        <v>0</v>
      </c>
      <c r="BM43" s="215" t="str">
        <f>IF($B43="","",VLOOKUP($B43,工资性费用预算!$B$7:$AP$206,41,0))</f>
        <v/>
      </c>
      <c r="BN43" s="201" t="str">
        <f>IF(OR(工资性费用预算!N45="",工资性费用预算!N45=0),"",$BM43)</f>
        <v/>
      </c>
      <c r="BO43" s="201" t="str">
        <f>IF(OR(工资性费用预算!O45="",工资性费用预算!O45=0),"",$BM43)</f>
        <v/>
      </c>
      <c r="BP43" s="201" t="str">
        <f>IF(OR(工资性费用预算!P45="",工资性费用预算!P45=0),"",$BM43)</f>
        <v/>
      </c>
      <c r="BQ43" s="201"/>
      <c r="BR43" s="201" t="str">
        <f>IF(OR(工资性费用预算!Q45="",工资性费用预算!Q45=0),"",$BM43)</f>
        <v/>
      </c>
      <c r="BS43" s="201" t="str">
        <f>IF(OR(工资性费用预算!R45="",工资性费用预算!R45=0),"",$BM43)</f>
        <v/>
      </c>
      <c r="BT43" s="201" t="str">
        <f>IF(OR(工资性费用预算!S45="",工资性费用预算!S45=0),"",$BM43)</f>
        <v/>
      </c>
      <c r="BU43" s="201"/>
      <c r="BV43" s="201" t="str">
        <f>IF(OR(工资性费用预算!T45="",工资性费用预算!T45=0),"",$BM43)</f>
        <v/>
      </c>
      <c r="BW43" s="201" t="str">
        <f>IF(OR(工资性费用预算!U45="",工资性费用预算!U45=0),"",$BM43)</f>
        <v/>
      </c>
      <c r="BX43" s="201" t="str">
        <f>IF(OR(工资性费用预算!V45="",工资性费用预算!V45=0),"",$BM43)</f>
        <v/>
      </c>
      <c r="BY43" s="201"/>
      <c r="BZ43" s="201" t="str">
        <f>IF(OR(工资性费用预算!W45="",工资性费用预算!W45=0),"",$BM43)</f>
        <v/>
      </c>
      <c r="CA43" s="201" t="str">
        <f>IF(OR(工资性费用预算!X45="",工资性费用预算!X45=0),"",$BM43)</f>
        <v/>
      </c>
      <c r="CB43" s="201" t="str">
        <f>IF(OR(工资性费用预算!Y45="",工资性费用预算!Y45=0),"",$BM43)</f>
        <v/>
      </c>
      <c r="CC43" s="193">
        <f t="shared" si="29"/>
        <v>0</v>
      </c>
      <c r="CD43" s="215" t="str">
        <f>IF($B43="","",VLOOKUP($B43,工资性费用预算!$B$7:$AT$206,45,0))</f>
        <v/>
      </c>
      <c r="CE43" s="201" t="str">
        <f>IF(OR(工资性费用预算!N45="",工资性费用预算!N45=0),"",$CD43)</f>
        <v/>
      </c>
      <c r="CF43" s="201" t="str">
        <f>IF(OR(工资性费用预算!O45="",工资性费用预算!O45=0),"",$CD43)</f>
        <v/>
      </c>
      <c r="CG43" s="201" t="str">
        <f>IF(OR(工资性费用预算!P45="",工资性费用预算!P45=0),"",$CD43)</f>
        <v/>
      </c>
      <c r="CH43" s="201" t="str">
        <f>IF(OR(工资性费用预算!Q45="",工资性费用预算!Q45=0),"",$CD43)</f>
        <v/>
      </c>
      <c r="CI43" s="201" t="str">
        <f>IF(OR(工资性费用预算!R45="",工资性费用预算!R45=0),"",$CD43)</f>
        <v/>
      </c>
      <c r="CJ43" s="201" t="str">
        <f>IF(OR(工资性费用预算!S45="",工资性费用预算!S45=0),"",$CD43)</f>
        <v/>
      </c>
      <c r="CK43" s="201" t="str">
        <f>IF(OR(工资性费用预算!T45="",工资性费用预算!T45=0),"",$CD43)</f>
        <v/>
      </c>
      <c r="CL43" s="201" t="str">
        <f>IF(OR(工资性费用预算!U45="",工资性费用预算!U45=0),"",$CD43)</f>
        <v/>
      </c>
      <c r="CM43" s="201" t="str">
        <f>IF(OR(工资性费用预算!V45="",工资性费用预算!V45=0),"",$CD43)</f>
        <v/>
      </c>
      <c r="CN43" s="201" t="str">
        <f>IF(OR(工资性费用预算!W45="",工资性费用预算!W45=0),"",$CD43)</f>
        <v/>
      </c>
      <c r="CO43" s="201" t="str">
        <f>IF(OR(工资性费用预算!X45="",工资性费用预算!X45=0),"",$CD43)</f>
        <v/>
      </c>
      <c r="CP43" s="201" t="str">
        <f>IF(OR(工资性费用预算!Y45="",工资性费用预算!Y45=0),"",$CD43)</f>
        <v/>
      </c>
      <c r="CQ43" s="193">
        <f t="shared" si="30"/>
        <v>0</v>
      </c>
      <c r="CR43" s="215" t="str">
        <f>IF($B43="","",VLOOKUP($B43,工资性费用预算!$B$7:$AV$206,47,0))</f>
        <v/>
      </c>
      <c r="CS43" s="201" t="str">
        <f>IF(OR(工资性费用预算!N45="",工资性费用预算!N45=0),"",$CR43)</f>
        <v/>
      </c>
      <c r="CT43" s="201" t="str">
        <f>IF(OR(工资性费用预算!O45="",工资性费用预算!O45=0),"",$CR43)</f>
        <v/>
      </c>
      <c r="CU43" s="201" t="str">
        <f>IF(OR(工资性费用预算!P45="",工资性费用预算!P45=0),"",$CR43)</f>
        <v/>
      </c>
      <c r="CV43" s="201" t="str">
        <f>IF(OR(工资性费用预算!Q45="",工资性费用预算!Q45=0),"",$CR43)</f>
        <v/>
      </c>
      <c r="CW43" s="201" t="str">
        <f>IF(OR(工资性费用预算!R45="",工资性费用预算!R45=0),"",$CR43)</f>
        <v/>
      </c>
      <c r="CX43" s="201" t="str">
        <f>IF(OR(工资性费用预算!S45="",工资性费用预算!S45=0),"",$CR43)</f>
        <v/>
      </c>
      <c r="CY43" s="201" t="str">
        <f>IF(OR(工资性费用预算!T45="",工资性费用预算!T45=0),"",$CR43)</f>
        <v/>
      </c>
      <c r="CZ43" s="201" t="str">
        <f>IF(OR(工资性费用预算!U45="",工资性费用预算!U45=0),"",$CR43)</f>
        <v/>
      </c>
      <c r="DA43" s="201" t="str">
        <f>IF(OR(工资性费用预算!V45="",工资性费用预算!V45=0),"",$CR43)</f>
        <v/>
      </c>
      <c r="DB43" s="201" t="str">
        <f>IF(OR(工资性费用预算!W45="",工资性费用预算!W45=0),"",$CR43)</f>
        <v/>
      </c>
      <c r="DC43" s="201" t="str">
        <f>IF(OR(工资性费用预算!X45="",工资性费用预算!X45=0),"",$CR43)</f>
        <v/>
      </c>
      <c r="DD43" s="201" t="str">
        <f>IF(OR(工资性费用预算!Y45="",工资性费用预算!Y45=0),"",$CR43)</f>
        <v/>
      </c>
      <c r="DE43" s="193">
        <f t="shared" si="31"/>
        <v>0</v>
      </c>
      <c r="DF43" s="215" t="str">
        <f>IF($B43="","",VLOOKUP($B43,工资性费用预算!$B$7:$AR$206,43,0))</f>
        <v/>
      </c>
      <c r="DG43" s="215" t="str">
        <f>IF($B43="","",VLOOKUP($B43,工资性费用预算!$B$7:$AS$206,44,0))</f>
        <v/>
      </c>
      <c r="DH43" s="215" t="str">
        <f>IF($B43="","",VLOOKUP($B43,工资性费用预算!$B$7:$AX$206,49,0))</f>
        <v/>
      </c>
      <c r="DI43" s="215" t="str">
        <f>IF($B43="","",VLOOKUP($B43,工资性费用预算!$B$7:$AY$206,50,0))</f>
        <v/>
      </c>
      <c r="DJ43" s="215" t="str">
        <f>IF($B43="","",VLOOKUP($B43,工资性费用预算!$B$7:$BB$206,51,0))</f>
        <v/>
      </c>
      <c r="DK43" s="215" t="str">
        <f>IF($B43="","",VLOOKUP($B43,工资性费用预算!$B$7:$BB$206,52,0))</f>
        <v/>
      </c>
      <c r="DL43" s="225" t="str">
        <f>IF($B43="","",VLOOKUP($B43,工资性费用预算!$B$7:$BB$206,53,0))</f>
        <v/>
      </c>
      <c r="DM43" s="222">
        <f t="shared" si="32"/>
        <v>0</v>
      </c>
      <c r="DN43" s="191">
        <f t="shared" si="33"/>
        <v>0</v>
      </c>
      <c r="DO43" s="191">
        <f t="shared" si="34"/>
        <v>0</v>
      </c>
      <c r="DP43" s="191">
        <f t="shared" si="35"/>
        <v>0</v>
      </c>
      <c r="DQ43" s="191">
        <f t="shared" si="36"/>
        <v>0</v>
      </c>
      <c r="DR43" s="191">
        <f t="shared" si="37"/>
        <v>0</v>
      </c>
      <c r="DS43" s="191">
        <f t="shared" si="38"/>
        <v>0</v>
      </c>
      <c r="DT43" s="191">
        <f t="shared" si="39"/>
        <v>0</v>
      </c>
      <c r="DU43" s="191">
        <f t="shared" si="40"/>
        <v>0</v>
      </c>
      <c r="DV43" s="191">
        <f t="shared" si="41"/>
        <v>0</v>
      </c>
      <c r="DW43" s="191">
        <f t="shared" si="42"/>
        <v>0</v>
      </c>
      <c r="DX43" s="191">
        <f t="shared" si="43"/>
        <v>0</v>
      </c>
      <c r="DY43" s="227">
        <f t="shared" si="44"/>
        <v>0</v>
      </c>
      <c r="DZ43" s="191">
        <f t="shared" si="45"/>
        <v>0</v>
      </c>
      <c r="EA43" s="193">
        <f t="shared" si="46"/>
        <v>0</v>
      </c>
    </row>
    <row r="44" spans="1:131">
      <c r="A44" s="200" t="str">
        <f t="shared" si="24"/>
        <v/>
      </c>
      <c r="B44" s="191" t="str">
        <f>IF(工资性费用预算!A46="","",工资性费用预算!B46)</f>
        <v/>
      </c>
      <c r="C44" s="195" t="str">
        <f>IF(B44="","",VLOOKUP(B44,工资性费用预算!$B$7:$C$206,2,0))</f>
        <v/>
      </c>
      <c r="D44" s="276" t="str">
        <f>IF(工资性费用预算!BH46&gt;0,IF(工资性费用预算!BE46&gt;0,工资性费用预算!$BE$6,IF(工资性费用预算!BF46&gt;0,工资性费用预算!$BF$6,工资性费用预算!$BG$6)),"")</f>
        <v/>
      </c>
      <c r="E44" s="194" t="str">
        <f>IF($B44="","",VLOOKUP($B44,工资性费用预算!$B$7:$AC$206,27,0))</f>
        <v/>
      </c>
      <c r="F44" s="519">
        <f>IF($B44="",0,VLOOKUP($B44,社保费!$B$5:$Q$15,16,0))</f>
        <v>0</v>
      </c>
      <c r="G44" s="201" t="str">
        <f>IF(OR(工资性费用预算!N46="",工资性费用预算!N46=0),"",ROUND($E44*$F44,2))</f>
        <v/>
      </c>
      <c r="H44" s="201" t="str">
        <f>IF(OR(工资性费用预算!O46="",工资性费用预算!O46=0),"",ROUND($E44*$F44,2))</f>
        <v/>
      </c>
      <c r="I44" s="201" t="str">
        <f>IF(OR(工资性费用预算!P46="",工资性费用预算!P46=0),"",ROUND($E44*$F44,2))</f>
        <v/>
      </c>
      <c r="J44" s="201" t="str">
        <f>IF(OR(工资性费用预算!Q46="",工资性费用预算!Q46=0),"",ROUND($E44*$F44,2))</f>
        <v/>
      </c>
      <c r="K44" s="201" t="str">
        <f>IF(OR(工资性费用预算!R46="",工资性费用预算!R46=0),"",ROUND($E44*$F44,2))</f>
        <v/>
      </c>
      <c r="L44" s="201" t="str">
        <f>IF(OR(工资性费用预算!S46="",工资性费用预算!S46=0),"",ROUND($E44*$F44,2))</f>
        <v/>
      </c>
      <c r="M44" s="201" t="str">
        <f>IF(OR(工资性费用预算!T46="",工资性费用预算!T46=0),"",ROUND($E44*$F44,2))</f>
        <v/>
      </c>
      <c r="N44" s="201" t="str">
        <f>IF(OR(工资性费用预算!U46="",工资性费用预算!U46=0),"",ROUND($E44*$F44,2))</f>
        <v/>
      </c>
      <c r="O44" s="201" t="str">
        <f>IF(OR(工资性费用预算!V46="",工资性费用预算!V46=0),"",ROUND($E44*$F44,2))</f>
        <v/>
      </c>
      <c r="P44" s="201" t="str">
        <f>IF(OR(工资性费用预算!W46="",工资性费用预算!W46=0),"",ROUND($E44*$F44,2))</f>
        <v/>
      </c>
      <c r="Q44" s="201" t="str">
        <f>IF(OR(工资性费用预算!X46="",工资性费用预算!X46=0),"",ROUND($E44*$F44,2))</f>
        <v/>
      </c>
      <c r="R44" s="201" t="str">
        <f>IF(OR(工资性费用预算!Y46="",工资性费用预算!Y46=0),"",ROUND($E44*$F44,2))</f>
        <v/>
      </c>
      <c r="S44" s="193">
        <f t="shared" si="25"/>
        <v>0</v>
      </c>
      <c r="T44" s="199" t="str">
        <f>IF($B44="","",VLOOKUP($B44,工资性费用预算!$B$7:$AF$206,30,0))</f>
        <v/>
      </c>
      <c r="U44" s="197" t="str">
        <f>IF($B44="","",VLOOKUP($B44,工资性费用预算!$B$7:$AF$206,31,0))</f>
        <v/>
      </c>
      <c r="V44" s="191" t="str">
        <f>IF(OR(工资性费用预算!N46="",工资性费用预算!N46=0),"",$T44*$U44)</f>
        <v/>
      </c>
      <c r="W44" s="191" t="str">
        <f>IF(OR(工资性费用预算!O46="",工资性费用预算!O46=0),"",$T44*$U44)</f>
        <v/>
      </c>
      <c r="X44" s="191" t="str">
        <f>IF(OR(工资性费用预算!P46="",工资性费用预算!P46=0),"",$T44*$U44)</f>
        <v/>
      </c>
      <c r="Y44" s="191" t="str">
        <f>IF(OR(工资性费用预算!Q46="",工资性费用预算!Q46=0),"",$T44*$U44)</f>
        <v/>
      </c>
      <c r="Z44" s="191" t="str">
        <f>IF(OR(工资性费用预算!R46="",工资性费用预算!R46=0),"",$T44*$U44)</f>
        <v/>
      </c>
      <c r="AA44" s="191" t="str">
        <f>IF(OR(工资性费用预算!S46="",工资性费用预算!S46=0),"",$T44*$U44)</f>
        <v/>
      </c>
      <c r="AB44" s="191" t="str">
        <f>IF(OR(工资性费用预算!T46="",工资性费用预算!T46=0),"",$T44*$U44)</f>
        <v/>
      </c>
      <c r="AC44" s="191" t="str">
        <f>IF(OR(工资性费用预算!U46="",工资性费用预算!U46=0),"",$T44*$U44)</f>
        <v/>
      </c>
      <c r="AD44" s="191" t="str">
        <f>IF(OR(工资性费用预算!V46="",工资性费用预算!V46=0),"",$T44*$U44)</f>
        <v/>
      </c>
      <c r="AE44" s="191" t="str">
        <f>IF(OR(工资性费用预算!W46="",工资性费用预算!W46=0),"",$T44*$U44)</f>
        <v/>
      </c>
      <c r="AF44" s="191" t="str">
        <f>IF(OR(工资性费用预算!X46="",工资性费用预算!X46=0),"",$T44*$U44)</f>
        <v/>
      </c>
      <c r="AG44" s="191" t="str">
        <f>IF(OR(工资性费用预算!Y46="",工资性费用预算!Y46=0),"",$T44*$U44)</f>
        <v/>
      </c>
      <c r="AH44" s="193">
        <f t="shared" si="26"/>
        <v>0</v>
      </c>
      <c r="AI44" s="217" t="str">
        <f>IF($B44="","",VLOOKUP($B44,工资性费用预算!$B$7:$AJ$206,33,0))</f>
        <v/>
      </c>
      <c r="AJ44" s="218" t="str">
        <f>IF($B44="","",VLOOKUP($B44,工资性费用预算!$B$7:$AJ$206,35,0))</f>
        <v/>
      </c>
      <c r="AK44" s="215" t="str">
        <f>IF($B44="","",VLOOKUP($B44,工资性费用预算!$B$7:$AL$206,37,0))</f>
        <v/>
      </c>
      <c r="AL44" s="270" t="str">
        <f>IF(OR(工资性费用预算!N46="",工资性费用预算!N46=0),"",$AK44)</f>
        <v/>
      </c>
      <c r="AM44" s="201" t="str">
        <f>IF(OR(工资性费用预算!O46="",工资性费用预算!O46=0),"",$AK44)</f>
        <v/>
      </c>
      <c r="AN44" s="201" t="str">
        <f>IF(OR(工资性费用预算!P46="",工资性费用预算!P46=0),"",$AK44)</f>
        <v/>
      </c>
      <c r="AO44" s="201" t="str">
        <f>IF(OR(工资性费用预算!Q46="",工资性费用预算!Q46=0),"",$AK44)</f>
        <v/>
      </c>
      <c r="AP44" s="201" t="str">
        <f>IF(OR(工资性费用预算!R46="",工资性费用预算!R46=0),"",$AK44)</f>
        <v/>
      </c>
      <c r="AQ44" s="201" t="str">
        <f>IF(OR(工资性费用预算!S46="",工资性费用预算!S46=0),"",$AK44)</f>
        <v/>
      </c>
      <c r="AR44" s="201" t="str">
        <f>IF(OR(工资性费用预算!T46="",工资性费用预算!T46=0),"",$AK44)</f>
        <v/>
      </c>
      <c r="AS44" s="201" t="str">
        <f>IF(OR(工资性费用预算!U46="",工资性费用预算!U46=0),"",$AK44)</f>
        <v/>
      </c>
      <c r="AT44" s="201" t="str">
        <f>IF(OR(工资性费用预算!V46="",工资性费用预算!V46=0),"",$AK44)</f>
        <v/>
      </c>
      <c r="AU44" s="201" t="str">
        <f>IF(OR(工资性费用预算!W46="",工资性费用预算!W46=0),"",$AK44)</f>
        <v/>
      </c>
      <c r="AV44" s="201" t="str">
        <f>IF(OR(工资性费用预算!X46="",工资性费用预算!X46=0),"",$AK44)</f>
        <v/>
      </c>
      <c r="AW44" s="201" t="str">
        <f>IF(OR(工资性费用预算!Y46="",工资性费用预算!Y46=0),"",$AK44)</f>
        <v/>
      </c>
      <c r="AX44" s="220">
        <f t="shared" si="27"/>
        <v>0</v>
      </c>
      <c r="AY44" s="215" t="str">
        <f>IF($B44="","",VLOOKUP($B44,工资性费用预算!$B$7:$AN$206,39,0))</f>
        <v/>
      </c>
      <c r="AZ44" s="204"/>
      <c r="BA44" s="204"/>
      <c r="BB44" s="204"/>
      <c r="BC44" s="204"/>
      <c r="BD44" s="201"/>
      <c r="BE44" s="201" t="str">
        <f>IF(OR(工资性费用预算!S46="",工资性费用预算!S46=0),"",$AY44)</f>
        <v/>
      </c>
      <c r="BF44" s="201" t="str">
        <f>IF(OR(工资性费用预算!T46="",工资性费用预算!T46=0),"",$AY44)</f>
        <v/>
      </c>
      <c r="BG44" s="201" t="str">
        <f>IF(OR(工资性费用预算!U46="",工资性费用预算!U46=0),"",$AY44)</f>
        <v/>
      </c>
      <c r="BH44" s="201" t="str">
        <f>IF(OR(工资性费用预算!V46="",工资性费用预算!V46=0),"",$AY44)</f>
        <v/>
      </c>
      <c r="BI44" s="201" t="str">
        <f>IF(OR(工资性费用预算!W46="",工资性费用预算!W46=0),"",$AY44)</f>
        <v/>
      </c>
      <c r="BJ44" s="219"/>
      <c r="BK44" s="219"/>
      <c r="BL44" s="219">
        <f t="shared" si="28"/>
        <v>0</v>
      </c>
      <c r="BM44" s="215" t="str">
        <f>IF($B44="","",VLOOKUP($B44,工资性费用预算!$B$7:$AP$206,41,0))</f>
        <v/>
      </c>
      <c r="BN44" s="201" t="str">
        <f>IF(OR(工资性费用预算!N46="",工资性费用预算!N46=0),"",$BM44)</f>
        <v/>
      </c>
      <c r="BO44" s="201" t="str">
        <f>IF(OR(工资性费用预算!O46="",工资性费用预算!O46=0),"",$BM44)</f>
        <v/>
      </c>
      <c r="BP44" s="201" t="str">
        <f>IF(OR(工资性费用预算!P46="",工资性费用预算!P46=0),"",$BM44)</f>
        <v/>
      </c>
      <c r="BQ44" s="201"/>
      <c r="BR44" s="201" t="str">
        <f>IF(OR(工资性费用预算!Q46="",工资性费用预算!Q46=0),"",$BM44)</f>
        <v/>
      </c>
      <c r="BS44" s="201" t="str">
        <f>IF(OR(工资性费用预算!R46="",工资性费用预算!R46=0),"",$BM44)</f>
        <v/>
      </c>
      <c r="BT44" s="201" t="str">
        <f>IF(OR(工资性费用预算!S46="",工资性费用预算!S46=0),"",$BM44)</f>
        <v/>
      </c>
      <c r="BU44" s="201"/>
      <c r="BV44" s="201" t="str">
        <f>IF(OR(工资性费用预算!T46="",工资性费用预算!T46=0),"",$BM44)</f>
        <v/>
      </c>
      <c r="BW44" s="201" t="str">
        <f>IF(OR(工资性费用预算!U46="",工资性费用预算!U46=0),"",$BM44)</f>
        <v/>
      </c>
      <c r="BX44" s="201" t="str">
        <f>IF(OR(工资性费用预算!V46="",工资性费用预算!V46=0),"",$BM44)</f>
        <v/>
      </c>
      <c r="BY44" s="201"/>
      <c r="BZ44" s="201" t="str">
        <f>IF(OR(工资性费用预算!W46="",工资性费用预算!W46=0),"",$BM44)</f>
        <v/>
      </c>
      <c r="CA44" s="201" t="str">
        <f>IF(OR(工资性费用预算!X46="",工资性费用预算!X46=0),"",$BM44)</f>
        <v/>
      </c>
      <c r="CB44" s="201" t="str">
        <f>IF(OR(工资性费用预算!Y46="",工资性费用预算!Y46=0),"",$BM44)</f>
        <v/>
      </c>
      <c r="CC44" s="193">
        <f t="shared" si="29"/>
        <v>0</v>
      </c>
      <c r="CD44" s="215" t="str">
        <f>IF($B44="","",VLOOKUP($B44,工资性费用预算!$B$7:$AT$206,45,0))</f>
        <v/>
      </c>
      <c r="CE44" s="201" t="str">
        <f>IF(OR(工资性费用预算!N46="",工资性费用预算!N46=0),"",$CD44)</f>
        <v/>
      </c>
      <c r="CF44" s="201" t="str">
        <f>IF(OR(工资性费用预算!O46="",工资性费用预算!O46=0),"",$CD44)</f>
        <v/>
      </c>
      <c r="CG44" s="201" t="str">
        <f>IF(OR(工资性费用预算!P46="",工资性费用预算!P46=0),"",$CD44)</f>
        <v/>
      </c>
      <c r="CH44" s="201" t="str">
        <f>IF(OR(工资性费用预算!Q46="",工资性费用预算!Q46=0),"",$CD44)</f>
        <v/>
      </c>
      <c r="CI44" s="201" t="str">
        <f>IF(OR(工资性费用预算!R46="",工资性费用预算!R46=0),"",$CD44)</f>
        <v/>
      </c>
      <c r="CJ44" s="201" t="str">
        <f>IF(OR(工资性费用预算!S46="",工资性费用预算!S46=0),"",$CD44)</f>
        <v/>
      </c>
      <c r="CK44" s="201" t="str">
        <f>IF(OR(工资性费用预算!T46="",工资性费用预算!T46=0),"",$CD44)</f>
        <v/>
      </c>
      <c r="CL44" s="201" t="str">
        <f>IF(OR(工资性费用预算!U46="",工资性费用预算!U46=0),"",$CD44)</f>
        <v/>
      </c>
      <c r="CM44" s="201" t="str">
        <f>IF(OR(工资性费用预算!V46="",工资性费用预算!V46=0),"",$CD44)</f>
        <v/>
      </c>
      <c r="CN44" s="201" t="str">
        <f>IF(OR(工资性费用预算!W46="",工资性费用预算!W46=0),"",$CD44)</f>
        <v/>
      </c>
      <c r="CO44" s="201" t="str">
        <f>IF(OR(工资性费用预算!X46="",工资性费用预算!X46=0),"",$CD44)</f>
        <v/>
      </c>
      <c r="CP44" s="201" t="str">
        <f>IF(OR(工资性费用预算!Y46="",工资性费用预算!Y46=0),"",$CD44)</f>
        <v/>
      </c>
      <c r="CQ44" s="193">
        <f t="shared" si="30"/>
        <v>0</v>
      </c>
      <c r="CR44" s="215" t="str">
        <f>IF($B44="","",VLOOKUP($B44,工资性费用预算!$B$7:$AV$206,47,0))</f>
        <v/>
      </c>
      <c r="CS44" s="201" t="str">
        <f>IF(OR(工资性费用预算!N46="",工资性费用预算!N46=0),"",$CR44)</f>
        <v/>
      </c>
      <c r="CT44" s="201" t="str">
        <f>IF(OR(工资性费用预算!O46="",工资性费用预算!O46=0),"",$CR44)</f>
        <v/>
      </c>
      <c r="CU44" s="201" t="str">
        <f>IF(OR(工资性费用预算!P46="",工资性费用预算!P46=0),"",$CR44)</f>
        <v/>
      </c>
      <c r="CV44" s="201" t="str">
        <f>IF(OR(工资性费用预算!Q46="",工资性费用预算!Q46=0),"",$CR44)</f>
        <v/>
      </c>
      <c r="CW44" s="201" t="str">
        <f>IF(OR(工资性费用预算!R46="",工资性费用预算!R46=0),"",$CR44)</f>
        <v/>
      </c>
      <c r="CX44" s="201" t="str">
        <f>IF(OR(工资性费用预算!S46="",工资性费用预算!S46=0),"",$CR44)</f>
        <v/>
      </c>
      <c r="CY44" s="201" t="str">
        <f>IF(OR(工资性费用预算!T46="",工资性费用预算!T46=0),"",$CR44)</f>
        <v/>
      </c>
      <c r="CZ44" s="201" t="str">
        <f>IF(OR(工资性费用预算!U46="",工资性费用预算!U46=0),"",$CR44)</f>
        <v/>
      </c>
      <c r="DA44" s="201" t="str">
        <f>IF(OR(工资性费用预算!V46="",工资性费用预算!V46=0),"",$CR44)</f>
        <v/>
      </c>
      <c r="DB44" s="201" t="str">
        <f>IF(OR(工资性费用预算!W46="",工资性费用预算!W46=0),"",$CR44)</f>
        <v/>
      </c>
      <c r="DC44" s="201" t="str">
        <f>IF(OR(工资性费用预算!X46="",工资性费用预算!X46=0),"",$CR44)</f>
        <v/>
      </c>
      <c r="DD44" s="201" t="str">
        <f>IF(OR(工资性费用预算!Y46="",工资性费用预算!Y46=0),"",$CR44)</f>
        <v/>
      </c>
      <c r="DE44" s="193">
        <f t="shared" si="31"/>
        <v>0</v>
      </c>
      <c r="DF44" s="215" t="str">
        <f>IF($B44="","",VLOOKUP($B44,工资性费用预算!$B$7:$AR$206,43,0))</f>
        <v/>
      </c>
      <c r="DG44" s="215" t="str">
        <f>IF($B44="","",VLOOKUP($B44,工资性费用预算!$B$7:$AS$206,44,0))</f>
        <v/>
      </c>
      <c r="DH44" s="215" t="str">
        <f>IF($B44="","",VLOOKUP($B44,工资性费用预算!$B$7:$AX$206,49,0))</f>
        <v/>
      </c>
      <c r="DI44" s="215" t="str">
        <f>IF($B44="","",VLOOKUP($B44,工资性费用预算!$B$7:$AY$206,50,0))</f>
        <v/>
      </c>
      <c r="DJ44" s="215" t="str">
        <f>IF($B44="","",VLOOKUP($B44,工资性费用预算!$B$7:$BB$206,51,0))</f>
        <v/>
      </c>
      <c r="DK44" s="215" t="str">
        <f>IF($B44="","",VLOOKUP($B44,工资性费用预算!$B$7:$BB$206,52,0))</f>
        <v/>
      </c>
      <c r="DL44" s="225" t="str">
        <f>IF($B44="","",VLOOKUP($B44,工资性费用预算!$B$7:$BB$206,53,0))</f>
        <v/>
      </c>
      <c r="DM44" s="222">
        <f t="shared" si="32"/>
        <v>0</v>
      </c>
      <c r="DN44" s="191">
        <f t="shared" si="33"/>
        <v>0</v>
      </c>
      <c r="DO44" s="191">
        <f t="shared" si="34"/>
        <v>0</v>
      </c>
      <c r="DP44" s="191">
        <f t="shared" si="35"/>
        <v>0</v>
      </c>
      <c r="DQ44" s="191">
        <f t="shared" si="36"/>
        <v>0</v>
      </c>
      <c r="DR44" s="191">
        <f t="shared" si="37"/>
        <v>0</v>
      </c>
      <c r="DS44" s="191">
        <f t="shared" si="38"/>
        <v>0</v>
      </c>
      <c r="DT44" s="191">
        <f t="shared" si="39"/>
        <v>0</v>
      </c>
      <c r="DU44" s="191">
        <f t="shared" si="40"/>
        <v>0</v>
      </c>
      <c r="DV44" s="191">
        <f t="shared" si="41"/>
        <v>0</v>
      </c>
      <c r="DW44" s="191">
        <f t="shared" si="42"/>
        <v>0</v>
      </c>
      <c r="DX44" s="191">
        <f t="shared" si="43"/>
        <v>0</v>
      </c>
      <c r="DY44" s="227">
        <f t="shared" si="44"/>
        <v>0</v>
      </c>
      <c r="DZ44" s="191">
        <f t="shared" si="45"/>
        <v>0</v>
      </c>
      <c r="EA44" s="193">
        <f t="shared" si="46"/>
        <v>0</v>
      </c>
    </row>
    <row r="45" spans="1:131">
      <c r="A45" s="200" t="str">
        <f t="shared" si="24"/>
        <v/>
      </c>
      <c r="B45" s="191" t="str">
        <f>IF(工资性费用预算!A47="","",工资性费用预算!B47)</f>
        <v/>
      </c>
      <c r="C45" s="195" t="str">
        <f>IF(B45="","",VLOOKUP(B45,工资性费用预算!$B$7:$C$206,2,0))</f>
        <v/>
      </c>
      <c r="D45" s="276" t="str">
        <f>IF(工资性费用预算!BH47&gt;0,IF(工资性费用预算!BE47&gt;0,工资性费用预算!$BE$6,IF(工资性费用预算!BF47&gt;0,工资性费用预算!$BF$6,工资性费用预算!$BG$6)),"")</f>
        <v/>
      </c>
      <c r="E45" s="194" t="str">
        <f>IF($B45="","",VLOOKUP($B45,工资性费用预算!$B$7:$AC$206,27,0))</f>
        <v/>
      </c>
      <c r="F45" s="519">
        <f>IF($B45="",0,VLOOKUP($B45,社保费!$B$5:$Q$15,16,0))</f>
        <v>0</v>
      </c>
      <c r="G45" s="201" t="str">
        <f>IF(OR(工资性费用预算!N47="",工资性费用预算!N47=0),"",ROUND($E45*$F45,2))</f>
        <v/>
      </c>
      <c r="H45" s="201" t="str">
        <f>IF(OR(工资性费用预算!O47="",工资性费用预算!O47=0),"",ROUND($E45*$F45,2))</f>
        <v/>
      </c>
      <c r="I45" s="201" t="str">
        <f>IF(OR(工资性费用预算!P47="",工资性费用预算!P47=0),"",ROUND($E45*$F45,2))</f>
        <v/>
      </c>
      <c r="J45" s="201" t="str">
        <f>IF(OR(工资性费用预算!Q47="",工资性费用预算!Q47=0),"",ROUND($E45*$F45,2))</f>
        <v/>
      </c>
      <c r="K45" s="201" t="str">
        <f>IF(OR(工资性费用预算!R47="",工资性费用预算!R47=0),"",ROUND($E45*$F45,2))</f>
        <v/>
      </c>
      <c r="L45" s="201" t="str">
        <f>IF(OR(工资性费用预算!S47="",工资性费用预算!S47=0),"",ROUND($E45*$F45,2))</f>
        <v/>
      </c>
      <c r="M45" s="201" t="str">
        <f>IF(OR(工资性费用预算!T47="",工资性费用预算!T47=0),"",ROUND($E45*$F45,2))</f>
        <v/>
      </c>
      <c r="N45" s="201" t="str">
        <f>IF(OR(工资性费用预算!U47="",工资性费用预算!U47=0),"",ROUND($E45*$F45,2))</f>
        <v/>
      </c>
      <c r="O45" s="201" t="str">
        <f>IF(OR(工资性费用预算!V47="",工资性费用预算!V47=0),"",ROUND($E45*$F45,2))</f>
        <v/>
      </c>
      <c r="P45" s="201" t="str">
        <f>IF(OR(工资性费用预算!W47="",工资性费用预算!W47=0),"",ROUND($E45*$F45,2))</f>
        <v/>
      </c>
      <c r="Q45" s="201" t="str">
        <f>IF(OR(工资性费用预算!X47="",工资性费用预算!X47=0),"",ROUND($E45*$F45,2))</f>
        <v/>
      </c>
      <c r="R45" s="201" t="str">
        <f>IF(OR(工资性费用预算!Y47="",工资性费用预算!Y47=0),"",ROUND($E45*$F45,2))</f>
        <v/>
      </c>
      <c r="S45" s="193">
        <f t="shared" si="25"/>
        <v>0</v>
      </c>
      <c r="T45" s="199" t="str">
        <f>IF($B45="","",VLOOKUP($B45,工资性费用预算!$B$7:$AF$206,30,0))</f>
        <v/>
      </c>
      <c r="U45" s="197" t="str">
        <f>IF($B45="","",VLOOKUP($B45,工资性费用预算!$B$7:$AF$206,31,0))</f>
        <v/>
      </c>
      <c r="V45" s="191" t="str">
        <f>IF(OR(工资性费用预算!N47="",工资性费用预算!N47=0),"",$T45*$U45)</f>
        <v/>
      </c>
      <c r="W45" s="191" t="str">
        <f>IF(OR(工资性费用预算!O47="",工资性费用预算!O47=0),"",$T45*$U45)</f>
        <v/>
      </c>
      <c r="X45" s="191" t="str">
        <f>IF(OR(工资性费用预算!P47="",工资性费用预算!P47=0),"",$T45*$U45)</f>
        <v/>
      </c>
      <c r="Y45" s="191" t="str">
        <f>IF(OR(工资性费用预算!Q47="",工资性费用预算!Q47=0),"",$T45*$U45)</f>
        <v/>
      </c>
      <c r="Z45" s="191" t="str">
        <f>IF(OR(工资性费用预算!R47="",工资性费用预算!R47=0),"",$T45*$U45)</f>
        <v/>
      </c>
      <c r="AA45" s="191" t="str">
        <f>IF(OR(工资性费用预算!S47="",工资性费用预算!S47=0),"",$T45*$U45)</f>
        <v/>
      </c>
      <c r="AB45" s="191" t="str">
        <f>IF(OR(工资性费用预算!T47="",工资性费用预算!T47=0),"",$T45*$U45)</f>
        <v/>
      </c>
      <c r="AC45" s="191" t="str">
        <f>IF(OR(工资性费用预算!U47="",工资性费用预算!U47=0),"",$T45*$U45)</f>
        <v/>
      </c>
      <c r="AD45" s="191" t="str">
        <f>IF(OR(工资性费用预算!V47="",工资性费用预算!V47=0),"",$T45*$U45)</f>
        <v/>
      </c>
      <c r="AE45" s="191" t="str">
        <f>IF(OR(工资性费用预算!W47="",工资性费用预算!W47=0),"",$T45*$U45)</f>
        <v/>
      </c>
      <c r="AF45" s="191" t="str">
        <f>IF(OR(工资性费用预算!X47="",工资性费用预算!X47=0),"",$T45*$U45)</f>
        <v/>
      </c>
      <c r="AG45" s="191" t="str">
        <f>IF(OR(工资性费用预算!Y47="",工资性费用预算!Y47=0),"",$T45*$U45)</f>
        <v/>
      </c>
      <c r="AH45" s="193">
        <f t="shared" si="26"/>
        <v>0</v>
      </c>
      <c r="AI45" s="217" t="str">
        <f>IF($B45="","",VLOOKUP($B45,工资性费用预算!$B$7:$AJ$206,33,0))</f>
        <v/>
      </c>
      <c r="AJ45" s="218" t="str">
        <f>IF($B45="","",VLOOKUP($B45,工资性费用预算!$B$7:$AJ$206,35,0))</f>
        <v/>
      </c>
      <c r="AK45" s="215" t="str">
        <f>IF($B45="","",VLOOKUP($B45,工资性费用预算!$B$7:$AL$206,37,0))</f>
        <v/>
      </c>
      <c r="AL45" s="270" t="str">
        <f>IF(OR(工资性费用预算!N47="",工资性费用预算!N47=0),"",$AK45)</f>
        <v/>
      </c>
      <c r="AM45" s="201" t="str">
        <f>IF(OR(工资性费用预算!O47="",工资性费用预算!O47=0),"",$AK45)</f>
        <v/>
      </c>
      <c r="AN45" s="201" t="str">
        <f>IF(OR(工资性费用预算!P47="",工资性费用预算!P47=0),"",$AK45)</f>
        <v/>
      </c>
      <c r="AO45" s="201" t="str">
        <f>IF(OR(工资性费用预算!Q47="",工资性费用预算!Q47=0),"",$AK45)</f>
        <v/>
      </c>
      <c r="AP45" s="201" t="str">
        <f>IF(OR(工资性费用预算!R47="",工资性费用预算!R47=0),"",$AK45)</f>
        <v/>
      </c>
      <c r="AQ45" s="201" t="str">
        <f>IF(OR(工资性费用预算!S47="",工资性费用预算!S47=0),"",$AK45)</f>
        <v/>
      </c>
      <c r="AR45" s="201" t="str">
        <f>IF(OR(工资性费用预算!T47="",工资性费用预算!T47=0),"",$AK45)</f>
        <v/>
      </c>
      <c r="AS45" s="201" t="str">
        <f>IF(OR(工资性费用预算!U47="",工资性费用预算!U47=0),"",$AK45)</f>
        <v/>
      </c>
      <c r="AT45" s="201" t="str">
        <f>IF(OR(工资性费用预算!V47="",工资性费用预算!V47=0),"",$AK45)</f>
        <v/>
      </c>
      <c r="AU45" s="201" t="str">
        <f>IF(OR(工资性费用预算!W47="",工资性费用预算!W47=0),"",$AK45)</f>
        <v/>
      </c>
      <c r="AV45" s="201" t="str">
        <f>IF(OR(工资性费用预算!X47="",工资性费用预算!X47=0),"",$AK45)</f>
        <v/>
      </c>
      <c r="AW45" s="201" t="str">
        <f>IF(OR(工资性费用预算!Y47="",工资性费用预算!Y47=0),"",$AK45)</f>
        <v/>
      </c>
      <c r="AX45" s="220">
        <f t="shared" si="27"/>
        <v>0</v>
      </c>
      <c r="AY45" s="215" t="str">
        <f>IF($B45="","",VLOOKUP($B45,工资性费用预算!$B$7:$AN$206,39,0))</f>
        <v/>
      </c>
      <c r="AZ45" s="204"/>
      <c r="BA45" s="204"/>
      <c r="BB45" s="204"/>
      <c r="BC45" s="204"/>
      <c r="BD45" s="201"/>
      <c r="BE45" s="201" t="str">
        <f>IF(OR(工资性费用预算!S47="",工资性费用预算!S47=0),"",$AY45)</f>
        <v/>
      </c>
      <c r="BF45" s="201" t="str">
        <f>IF(OR(工资性费用预算!T47="",工资性费用预算!T47=0),"",$AY45)</f>
        <v/>
      </c>
      <c r="BG45" s="201" t="str">
        <f>IF(OR(工资性费用预算!U47="",工资性费用预算!U47=0),"",$AY45)</f>
        <v/>
      </c>
      <c r="BH45" s="201" t="str">
        <f>IF(OR(工资性费用预算!V47="",工资性费用预算!V47=0),"",$AY45)</f>
        <v/>
      </c>
      <c r="BI45" s="201" t="str">
        <f>IF(OR(工资性费用预算!W47="",工资性费用预算!W47=0),"",$AY45)</f>
        <v/>
      </c>
      <c r="BJ45" s="219"/>
      <c r="BK45" s="219"/>
      <c r="BL45" s="219">
        <f t="shared" si="28"/>
        <v>0</v>
      </c>
      <c r="BM45" s="215" t="str">
        <f>IF($B45="","",VLOOKUP($B45,工资性费用预算!$B$7:$AP$206,41,0))</f>
        <v/>
      </c>
      <c r="BN45" s="201" t="str">
        <f>IF(OR(工资性费用预算!N47="",工资性费用预算!N47=0),"",$BM45)</f>
        <v/>
      </c>
      <c r="BO45" s="201" t="str">
        <f>IF(OR(工资性费用预算!O47="",工资性费用预算!O47=0),"",$BM45)</f>
        <v/>
      </c>
      <c r="BP45" s="201" t="str">
        <f>IF(OR(工资性费用预算!P47="",工资性费用预算!P47=0),"",$BM45)</f>
        <v/>
      </c>
      <c r="BQ45" s="201"/>
      <c r="BR45" s="201" t="str">
        <f>IF(OR(工资性费用预算!Q47="",工资性费用预算!Q47=0),"",$BM45)</f>
        <v/>
      </c>
      <c r="BS45" s="201" t="str">
        <f>IF(OR(工资性费用预算!R47="",工资性费用预算!R47=0),"",$BM45)</f>
        <v/>
      </c>
      <c r="BT45" s="201" t="str">
        <f>IF(OR(工资性费用预算!S47="",工资性费用预算!S47=0),"",$BM45)</f>
        <v/>
      </c>
      <c r="BU45" s="201"/>
      <c r="BV45" s="201" t="str">
        <f>IF(OR(工资性费用预算!T47="",工资性费用预算!T47=0),"",$BM45)</f>
        <v/>
      </c>
      <c r="BW45" s="201" t="str">
        <f>IF(OR(工资性费用预算!U47="",工资性费用预算!U47=0),"",$BM45)</f>
        <v/>
      </c>
      <c r="BX45" s="201" t="str">
        <f>IF(OR(工资性费用预算!V47="",工资性费用预算!V47=0),"",$BM45)</f>
        <v/>
      </c>
      <c r="BY45" s="201"/>
      <c r="BZ45" s="201" t="str">
        <f>IF(OR(工资性费用预算!W47="",工资性费用预算!W47=0),"",$BM45)</f>
        <v/>
      </c>
      <c r="CA45" s="201" t="str">
        <f>IF(OR(工资性费用预算!X47="",工资性费用预算!X47=0),"",$BM45)</f>
        <v/>
      </c>
      <c r="CB45" s="201" t="str">
        <f>IF(OR(工资性费用预算!Y47="",工资性费用预算!Y47=0),"",$BM45)</f>
        <v/>
      </c>
      <c r="CC45" s="193">
        <f t="shared" si="29"/>
        <v>0</v>
      </c>
      <c r="CD45" s="215" t="str">
        <f>IF($B45="","",VLOOKUP($B45,工资性费用预算!$B$7:$AT$206,45,0))</f>
        <v/>
      </c>
      <c r="CE45" s="201" t="str">
        <f>IF(OR(工资性费用预算!N47="",工资性费用预算!N47=0),"",$CD45)</f>
        <v/>
      </c>
      <c r="CF45" s="201" t="str">
        <f>IF(OR(工资性费用预算!O47="",工资性费用预算!O47=0),"",$CD45)</f>
        <v/>
      </c>
      <c r="CG45" s="201" t="str">
        <f>IF(OR(工资性费用预算!P47="",工资性费用预算!P47=0),"",$CD45)</f>
        <v/>
      </c>
      <c r="CH45" s="201" t="str">
        <f>IF(OR(工资性费用预算!Q47="",工资性费用预算!Q47=0),"",$CD45)</f>
        <v/>
      </c>
      <c r="CI45" s="201" t="str">
        <f>IF(OR(工资性费用预算!R47="",工资性费用预算!R47=0),"",$CD45)</f>
        <v/>
      </c>
      <c r="CJ45" s="201" t="str">
        <f>IF(OR(工资性费用预算!S47="",工资性费用预算!S47=0),"",$CD45)</f>
        <v/>
      </c>
      <c r="CK45" s="201" t="str">
        <f>IF(OR(工资性费用预算!T47="",工资性费用预算!T47=0),"",$CD45)</f>
        <v/>
      </c>
      <c r="CL45" s="201" t="str">
        <f>IF(OR(工资性费用预算!U47="",工资性费用预算!U47=0),"",$CD45)</f>
        <v/>
      </c>
      <c r="CM45" s="201" t="str">
        <f>IF(OR(工资性费用预算!V47="",工资性费用预算!V47=0),"",$CD45)</f>
        <v/>
      </c>
      <c r="CN45" s="201" t="str">
        <f>IF(OR(工资性费用预算!W47="",工资性费用预算!W47=0),"",$CD45)</f>
        <v/>
      </c>
      <c r="CO45" s="201" t="str">
        <f>IF(OR(工资性费用预算!X47="",工资性费用预算!X47=0),"",$CD45)</f>
        <v/>
      </c>
      <c r="CP45" s="201" t="str">
        <f>IF(OR(工资性费用预算!Y47="",工资性费用预算!Y47=0),"",$CD45)</f>
        <v/>
      </c>
      <c r="CQ45" s="193">
        <f t="shared" si="30"/>
        <v>0</v>
      </c>
      <c r="CR45" s="215" t="str">
        <f>IF($B45="","",VLOOKUP($B45,工资性费用预算!$B$7:$AV$206,47,0))</f>
        <v/>
      </c>
      <c r="CS45" s="201" t="str">
        <f>IF(OR(工资性费用预算!N47="",工资性费用预算!N47=0),"",$CR45)</f>
        <v/>
      </c>
      <c r="CT45" s="201" t="str">
        <f>IF(OR(工资性费用预算!O47="",工资性费用预算!O47=0),"",$CR45)</f>
        <v/>
      </c>
      <c r="CU45" s="201" t="str">
        <f>IF(OR(工资性费用预算!P47="",工资性费用预算!P47=0),"",$CR45)</f>
        <v/>
      </c>
      <c r="CV45" s="201" t="str">
        <f>IF(OR(工资性费用预算!Q47="",工资性费用预算!Q47=0),"",$CR45)</f>
        <v/>
      </c>
      <c r="CW45" s="201" t="str">
        <f>IF(OR(工资性费用预算!R47="",工资性费用预算!R47=0),"",$CR45)</f>
        <v/>
      </c>
      <c r="CX45" s="201" t="str">
        <f>IF(OR(工资性费用预算!S47="",工资性费用预算!S47=0),"",$CR45)</f>
        <v/>
      </c>
      <c r="CY45" s="201" t="str">
        <f>IF(OR(工资性费用预算!T47="",工资性费用预算!T47=0),"",$CR45)</f>
        <v/>
      </c>
      <c r="CZ45" s="201" t="str">
        <f>IF(OR(工资性费用预算!U47="",工资性费用预算!U47=0),"",$CR45)</f>
        <v/>
      </c>
      <c r="DA45" s="201" t="str">
        <f>IF(OR(工资性费用预算!V47="",工资性费用预算!V47=0),"",$CR45)</f>
        <v/>
      </c>
      <c r="DB45" s="201" t="str">
        <f>IF(OR(工资性费用预算!W47="",工资性费用预算!W47=0),"",$CR45)</f>
        <v/>
      </c>
      <c r="DC45" s="201" t="str">
        <f>IF(OR(工资性费用预算!X47="",工资性费用预算!X47=0),"",$CR45)</f>
        <v/>
      </c>
      <c r="DD45" s="201" t="str">
        <f>IF(OR(工资性费用预算!Y47="",工资性费用预算!Y47=0),"",$CR45)</f>
        <v/>
      </c>
      <c r="DE45" s="193">
        <f t="shared" si="31"/>
        <v>0</v>
      </c>
      <c r="DF45" s="215" t="str">
        <f>IF($B45="","",VLOOKUP($B45,工资性费用预算!$B$7:$AR$206,43,0))</f>
        <v/>
      </c>
      <c r="DG45" s="215" t="str">
        <f>IF($B45="","",VLOOKUP($B45,工资性费用预算!$B$7:$AS$206,44,0))</f>
        <v/>
      </c>
      <c r="DH45" s="215" t="str">
        <f>IF($B45="","",VLOOKUP($B45,工资性费用预算!$B$7:$AX$206,49,0))</f>
        <v/>
      </c>
      <c r="DI45" s="215" t="str">
        <f>IF($B45="","",VLOOKUP($B45,工资性费用预算!$B$7:$AY$206,50,0))</f>
        <v/>
      </c>
      <c r="DJ45" s="215" t="str">
        <f>IF($B45="","",VLOOKUP($B45,工资性费用预算!$B$7:$BB$206,51,0))</f>
        <v/>
      </c>
      <c r="DK45" s="215" t="str">
        <f>IF($B45="","",VLOOKUP($B45,工资性费用预算!$B$7:$BB$206,52,0))</f>
        <v/>
      </c>
      <c r="DL45" s="225" t="str">
        <f>IF($B45="","",VLOOKUP($B45,工资性费用预算!$B$7:$BB$206,53,0))</f>
        <v/>
      </c>
      <c r="DM45" s="222">
        <f t="shared" si="32"/>
        <v>0</v>
      </c>
      <c r="DN45" s="191">
        <f t="shared" si="33"/>
        <v>0</v>
      </c>
      <c r="DO45" s="191">
        <f t="shared" si="34"/>
        <v>0</v>
      </c>
      <c r="DP45" s="191">
        <f t="shared" si="35"/>
        <v>0</v>
      </c>
      <c r="DQ45" s="191">
        <f t="shared" si="36"/>
        <v>0</v>
      </c>
      <c r="DR45" s="191">
        <f t="shared" si="37"/>
        <v>0</v>
      </c>
      <c r="DS45" s="191">
        <f t="shared" si="38"/>
        <v>0</v>
      </c>
      <c r="DT45" s="191">
        <f t="shared" si="39"/>
        <v>0</v>
      </c>
      <c r="DU45" s="191">
        <f t="shared" si="40"/>
        <v>0</v>
      </c>
      <c r="DV45" s="191">
        <f t="shared" si="41"/>
        <v>0</v>
      </c>
      <c r="DW45" s="191">
        <f t="shared" si="42"/>
        <v>0</v>
      </c>
      <c r="DX45" s="191">
        <f t="shared" si="43"/>
        <v>0</v>
      </c>
      <c r="DY45" s="227">
        <f t="shared" si="44"/>
        <v>0</v>
      </c>
      <c r="DZ45" s="191">
        <f t="shared" si="45"/>
        <v>0</v>
      </c>
      <c r="EA45" s="193">
        <f t="shared" si="46"/>
        <v>0</v>
      </c>
    </row>
    <row r="46" spans="1:131">
      <c r="A46" s="200" t="str">
        <f t="shared" si="24"/>
        <v/>
      </c>
      <c r="B46" s="191" t="str">
        <f>IF(工资性费用预算!A48="","",工资性费用预算!B48)</f>
        <v/>
      </c>
      <c r="C46" s="195" t="str">
        <f>IF(B46="","",VLOOKUP(B46,工资性费用预算!$B$7:$C$206,2,0))</f>
        <v/>
      </c>
      <c r="D46" s="276" t="str">
        <f>IF(工资性费用预算!BH48&gt;0,IF(工资性费用预算!BE48&gt;0,工资性费用预算!$BE$6,IF(工资性费用预算!BF48&gt;0,工资性费用预算!$BF$6,工资性费用预算!$BG$6)),"")</f>
        <v/>
      </c>
      <c r="E46" s="194" t="str">
        <f>IF($B46="","",VLOOKUP($B46,工资性费用预算!$B$7:$AC$206,27,0))</f>
        <v/>
      </c>
      <c r="F46" s="519">
        <f>IF($B46="",0,VLOOKUP($B46,社保费!$B$5:$Q$15,16,0))</f>
        <v>0</v>
      </c>
      <c r="G46" s="201" t="str">
        <f>IF(OR(工资性费用预算!N48="",工资性费用预算!N48=0),"",ROUND($E46*$F46,2))</f>
        <v/>
      </c>
      <c r="H46" s="201" t="str">
        <f>IF(OR(工资性费用预算!O48="",工资性费用预算!O48=0),"",ROUND($E46*$F46,2))</f>
        <v/>
      </c>
      <c r="I46" s="201" t="str">
        <f>IF(OR(工资性费用预算!P48="",工资性费用预算!P48=0),"",ROUND($E46*$F46,2))</f>
        <v/>
      </c>
      <c r="J46" s="201" t="str">
        <f>IF(OR(工资性费用预算!Q48="",工资性费用预算!Q48=0),"",ROUND($E46*$F46,2))</f>
        <v/>
      </c>
      <c r="K46" s="201" t="str">
        <f>IF(OR(工资性费用预算!R48="",工资性费用预算!R48=0),"",ROUND($E46*$F46,2))</f>
        <v/>
      </c>
      <c r="L46" s="201" t="str">
        <f>IF(OR(工资性费用预算!S48="",工资性费用预算!S48=0),"",ROUND($E46*$F46,2))</f>
        <v/>
      </c>
      <c r="M46" s="201" t="str">
        <f>IF(OR(工资性费用预算!T48="",工资性费用预算!T48=0),"",ROUND($E46*$F46,2))</f>
        <v/>
      </c>
      <c r="N46" s="201" t="str">
        <f>IF(OR(工资性费用预算!U48="",工资性费用预算!U48=0),"",ROUND($E46*$F46,2))</f>
        <v/>
      </c>
      <c r="O46" s="201" t="str">
        <f>IF(OR(工资性费用预算!V48="",工资性费用预算!V48=0),"",ROUND($E46*$F46,2))</f>
        <v/>
      </c>
      <c r="P46" s="201" t="str">
        <f>IF(OR(工资性费用预算!W48="",工资性费用预算!W48=0),"",ROUND($E46*$F46,2))</f>
        <v/>
      </c>
      <c r="Q46" s="201" t="str">
        <f>IF(OR(工资性费用预算!X48="",工资性费用预算!X48=0),"",ROUND($E46*$F46,2))</f>
        <v/>
      </c>
      <c r="R46" s="201" t="str">
        <f>IF(OR(工资性费用预算!Y48="",工资性费用预算!Y48=0),"",ROUND($E46*$F46,2))</f>
        <v/>
      </c>
      <c r="S46" s="193">
        <f t="shared" si="25"/>
        <v>0</v>
      </c>
      <c r="T46" s="199" t="str">
        <f>IF($B46="","",VLOOKUP($B46,工资性费用预算!$B$7:$AF$206,30,0))</f>
        <v/>
      </c>
      <c r="U46" s="197" t="str">
        <f>IF($B46="","",VLOOKUP($B46,工资性费用预算!$B$7:$AF$206,31,0))</f>
        <v/>
      </c>
      <c r="V46" s="191" t="str">
        <f>IF(OR(工资性费用预算!N48="",工资性费用预算!N48=0),"",$T46*$U46)</f>
        <v/>
      </c>
      <c r="W46" s="191" t="str">
        <f>IF(OR(工资性费用预算!O48="",工资性费用预算!O48=0),"",$T46*$U46)</f>
        <v/>
      </c>
      <c r="X46" s="191" t="str">
        <f>IF(OR(工资性费用预算!P48="",工资性费用预算!P48=0),"",$T46*$U46)</f>
        <v/>
      </c>
      <c r="Y46" s="191" t="str">
        <f>IF(OR(工资性费用预算!Q48="",工资性费用预算!Q48=0),"",$T46*$U46)</f>
        <v/>
      </c>
      <c r="Z46" s="191" t="str">
        <f>IF(OR(工资性费用预算!R48="",工资性费用预算!R48=0),"",$T46*$U46)</f>
        <v/>
      </c>
      <c r="AA46" s="191" t="str">
        <f>IF(OR(工资性费用预算!S48="",工资性费用预算!S48=0),"",$T46*$U46)</f>
        <v/>
      </c>
      <c r="AB46" s="191" t="str">
        <f>IF(OR(工资性费用预算!T48="",工资性费用预算!T48=0),"",$T46*$U46)</f>
        <v/>
      </c>
      <c r="AC46" s="191" t="str">
        <f>IF(OR(工资性费用预算!U48="",工资性费用预算!U48=0),"",$T46*$U46)</f>
        <v/>
      </c>
      <c r="AD46" s="191" t="str">
        <f>IF(OR(工资性费用预算!V48="",工资性费用预算!V48=0),"",$T46*$U46)</f>
        <v/>
      </c>
      <c r="AE46" s="191" t="str">
        <f>IF(OR(工资性费用预算!W48="",工资性费用预算!W48=0),"",$T46*$U46)</f>
        <v/>
      </c>
      <c r="AF46" s="191" t="str">
        <f>IF(OR(工资性费用预算!X48="",工资性费用预算!X48=0),"",$T46*$U46)</f>
        <v/>
      </c>
      <c r="AG46" s="191" t="str">
        <f>IF(OR(工资性费用预算!Y48="",工资性费用预算!Y48=0),"",$T46*$U46)</f>
        <v/>
      </c>
      <c r="AH46" s="193">
        <f t="shared" si="26"/>
        <v>0</v>
      </c>
      <c r="AI46" s="217" t="str">
        <f>IF($B46="","",VLOOKUP($B46,工资性费用预算!$B$7:$AJ$206,33,0))</f>
        <v/>
      </c>
      <c r="AJ46" s="218" t="str">
        <f>IF($B46="","",VLOOKUP($B46,工资性费用预算!$B$7:$AJ$206,35,0))</f>
        <v/>
      </c>
      <c r="AK46" s="215" t="str">
        <f>IF($B46="","",VLOOKUP($B46,工资性费用预算!$B$7:$AL$206,37,0))</f>
        <v/>
      </c>
      <c r="AL46" s="270" t="str">
        <f>IF(OR(工资性费用预算!N48="",工资性费用预算!N48=0),"",$AK46)</f>
        <v/>
      </c>
      <c r="AM46" s="201" t="str">
        <f>IF(OR(工资性费用预算!O48="",工资性费用预算!O48=0),"",$AK46)</f>
        <v/>
      </c>
      <c r="AN46" s="201" t="str">
        <f>IF(OR(工资性费用预算!P48="",工资性费用预算!P48=0),"",$AK46)</f>
        <v/>
      </c>
      <c r="AO46" s="201" t="str">
        <f>IF(OR(工资性费用预算!Q48="",工资性费用预算!Q48=0),"",$AK46)</f>
        <v/>
      </c>
      <c r="AP46" s="201" t="str">
        <f>IF(OR(工资性费用预算!R48="",工资性费用预算!R48=0),"",$AK46)</f>
        <v/>
      </c>
      <c r="AQ46" s="201" t="str">
        <f>IF(OR(工资性费用预算!S48="",工资性费用预算!S48=0),"",$AK46)</f>
        <v/>
      </c>
      <c r="AR46" s="201" t="str">
        <f>IF(OR(工资性费用预算!T48="",工资性费用预算!T48=0),"",$AK46)</f>
        <v/>
      </c>
      <c r="AS46" s="201" t="str">
        <f>IF(OR(工资性费用预算!U48="",工资性费用预算!U48=0),"",$AK46)</f>
        <v/>
      </c>
      <c r="AT46" s="201" t="str">
        <f>IF(OR(工资性费用预算!V48="",工资性费用预算!V48=0),"",$AK46)</f>
        <v/>
      </c>
      <c r="AU46" s="201" t="str">
        <f>IF(OR(工资性费用预算!W48="",工资性费用预算!W48=0),"",$AK46)</f>
        <v/>
      </c>
      <c r="AV46" s="201" t="str">
        <f>IF(OR(工资性费用预算!X48="",工资性费用预算!X48=0),"",$AK46)</f>
        <v/>
      </c>
      <c r="AW46" s="201" t="str">
        <f>IF(OR(工资性费用预算!Y48="",工资性费用预算!Y48=0),"",$AK46)</f>
        <v/>
      </c>
      <c r="AX46" s="220">
        <f t="shared" si="27"/>
        <v>0</v>
      </c>
      <c r="AY46" s="215" t="str">
        <f>IF($B46="","",VLOOKUP($B46,工资性费用预算!$B$7:$AN$206,39,0))</f>
        <v/>
      </c>
      <c r="AZ46" s="204"/>
      <c r="BA46" s="204"/>
      <c r="BB46" s="204"/>
      <c r="BC46" s="204"/>
      <c r="BD46" s="201"/>
      <c r="BE46" s="201" t="str">
        <f>IF(OR(工资性费用预算!S48="",工资性费用预算!S48=0),"",$AY46)</f>
        <v/>
      </c>
      <c r="BF46" s="201" t="str">
        <f>IF(OR(工资性费用预算!T48="",工资性费用预算!T48=0),"",$AY46)</f>
        <v/>
      </c>
      <c r="BG46" s="201" t="str">
        <f>IF(OR(工资性费用预算!U48="",工资性费用预算!U48=0),"",$AY46)</f>
        <v/>
      </c>
      <c r="BH46" s="201" t="str">
        <f>IF(OR(工资性费用预算!V48="",工资性费用预算!V48=0),"",$AY46)</f>
        <v/>
      </c>
      <c r="BI46" s="201" t="str">
        <f>IF(OR(工资性费用预算!W48="",工资性费用预算!W48=0),"",$AY46)</f>
        <v/>
      </c>
      <c r="BJ46" s="219"/>
      <c r="BK46" s="219"/>
      <c r="BL46" s="219">
        <f t="shared" si="28"/>
        <v>0</v>
      </c>
      <c r="BM46" s="215" t="str">
        <f>IF($B46="","",VLOOKUP($B46,工资性费用预算!$B$7:$AP$206,41,0))</f>
        <v/>
      </c>
      <c r="BN46" s="201" t="str">
        <f>IF(OR(工资性费用预算!N48="",工资性费用预算!N48=0),"",$BM46)</f>
        <v/>
      </c>
      <c r="BO46" s="201" t="str">
        <f>IF(OR(工资性费用预算!O48="",工资性费用预算!O48=0),"",$BM46)</f>
        <v/>
      </c>
      <c r="BP46" s="201" t="str">
        <f>IF(OR(工资性费用预算!P48="",工资性费用预算!P48=0),"",$BM46)</f>
        <v/>
      </c>
      <c r="BQ46" s="201"/>
      <c r="BR46" s="201" t="str">
        <f>IF(OR(工资性费用预算!Q48="",工资性费用预算!Q48=0),"",$BM46)</f>
        <v/>
      </c>
      <c r="BS46" s="201" t="str">
        <f>IF(OR(工资性费用预算!R48="",工资性费用预算!R48=0),"",$BM46)</f>
        <v/>
      </c>
      <c r="BT46" s="201" t="str">
        <f>IF(OR(工资性费用预算!S48="",工资性费用预算!S48=0),"",$BM46)</f>
        <v/>
      </c>
      <c r="BU46" s="201"/>
      <c r="BV46" s="201" t="str">
        <f>IF(OR(工资性费用预算!T48="",工资性费用预算!T48=0),"",$BM46)</f>
        <v/>
      </c>
      <c r="BW46" s="201" t="str">
        <f>IF(OR(工资性费用预算!U48="",工资性费用预算!U48=0),"",$BM46)</f>
        <v/>
      </c>
      <c r="BX46" s="201" t="str">
        <f>IF(OR(工资性费用预算!V48="",工资性费用预算!V48=0),"",$BM46)</f>
        <v/>
      </c>
      <c r="BY46" s="201"/>
      <c r="BZ46" s="201" t="str">
        <f>IF(OR(工资性费用预算!W48="",工资性费用预算!W48=0),"",$BM46)</f>
        <v/>
      </c>
      <c r="CA46" s="201" t="str">
        <f>IF(OR(工资性费用预算!X48="",工资性费用预算!X48=0),"",$BM46)</f>
        <v/>
      </c>
      <c r="CB46" s="201" t="str">
        <f>IF(OR(工资性费用预算!Y48="",工资性费用预算!Y48=0),"",$BM46)</f>
        <v/>
      </c>
      <c r="CC46" s="193">
        <f t="shared" si="29"/>
        <v>0</v>
      </c>
      <c r="CD46" s="215" t="str">
        <f>IF($B46="","",VLOOKUP($B46,工资性费用预算!$B$7:$AT$206,45,0))</f>
        <v/>
      </c>
      <c r="CE46" s="201" t="str">
        <f>IF(OR(工资性费用预算!N48="",工资性费用预算!N48=0),"",$CD46)</f>
        <v/>
      </c>
      <c r="CF46" s="201" t="str">
        <f>IF(OR(工资性费用预算!O48="",工资性费用预算!O48=0),"",$CD46)</f>
        <v/>
      </c>
      <c r="CG46" s="201" t="str">
        <f>IF(OR(工资性费用预算!P48="",工资性费用预算!P48=0),"",$CD46)</f>
        <v/>
      </c>
      <c r="CH46" s="201" t="str">
        <f>IF(OR(工资性费用预算!Q48="",工资性费用预算!Q48=0),"",$CD46)</f>
        <v/>
      </c>
      <c r="CI46" s="201" t="str">
        <f>IF(OR(工资性费用预算!R48="",工资性费用预算!R48=0),"",$CD46)</f>
        <v/>
      </c>
      <c r="CJ46" s="201" t="str">
        <f>IF(OR(工资性费用预算!S48="",工资性费用预算!S48=0),"",$CD46)</f>
        <v/>
      </c>
      <c r="CK46" s="201" t="str">
        <f>IF(OR(工资性费用预算!T48="",工资性费用预算!T48=0),"",$CD46)</f>
        <v/>
      </c>
      <c r="CL46" s="201" t="str">
        <f>IF(OR(工资性费用预算!U48="",工资性费用预算!U48=0),"",$CD46)</f>
        <v/>
      </c>
      <c r="CM46" s="201" t="str">
        <f>IF(OR(工资性费用预算!V48="",工资性费用预算!V48=0),"",$CD46)</f>
        <v/>
      </c>
      <c r="CN46" s="201" t="str">
        <f>IF(OR(工资性费用预算!W48="",工资性费用预算!W48=0),"",$CD46)</f>
        <v/>
      </c>
      <c r="CO46" s="201" t="str">
        <f>IF(OR(工资性费用预算!X48="",工资性费用预算!X48=0),"",$CD46)</f>
        <v/>
      </c>
      <c r="CP46" s="201" t="str">
        <f>IF(OR(工资性费用预算!Y48="",工资性费用预算!Y48=0),"",$CD46)</f>
        <v/>
      </c>
      <c r="CQ46" s="193">
        <f t="shared" si="30"/>
        <v>0</v>
      </c>
      <c r="CR46" s="215" t="str">
        <f>IF($B46="","",VLOOKUP($B46,工资性费用预算!$B$7:$AV$206,47,0))</f>
        <v/>
      </c>
      <c r="CS46" s="201" t="str">
        <f>IF(OR(工资性费用预算!N48="",工资性费用预算!N48=0),"",$CR46)</f>
        <v/>
      </c>
      <c r="CT46" s="201" t="str">
        <f>IF(OR(工资性费用预算!O48="",工资性费用预算!O48=0),"",$CR46)</f>
        <v/>
      </c>
      <c r="CU46" s="201" t="str">
        <f>IF(OR(工资性费用预算!P48="",工资性费用预算!P48=0),"",$CR46)</f>
        <v/>
      </c>
      <c r="CV46" s="201" t="str">
        <f>IF(OR(工资性费用预算!Q48="",工资性费用预算!Q48=0),"",$CR46)</f>
        <v/>
      </c>
      <c r="CW46" s="201" t="str">
        <f>IF(OR(工资性费用预算!R48="",工资性费用预算!R48=0),"",$CR46)</f>
        <v/>
      </c>
      <c r="CX46" s="201" t="str">
        <f>IF(OR(工资性费用预算!S48="",工资性费用预算!S48=0),"",$CR46)</f>
        <v/>
      </c>
      <c r="CY46" s="201" t="str">
        <f>IF(OR(工资性费用预算!T48="",工资性费用预算!T48=0),"",$CR46)</f>
        <v/>
      </c>
      <c r="CZ46" s="201" t="str">
        <f>IF(OR(工资性费用预算!U48="",工资性费用预算!U48=0),"",$CR46)</f>
        <v/>
      </c>
      <c r="DA46" s="201" t="str">
        <f>IF(OR(工资性费用预算!V48="",工资性费用预算!V48=0),"",$CR46)</f>
        <v/>
      </c>
      <c r="DB46" s="201" t="str">
        <f>IF(OR(工资性费用预算!W48="",工资性费用预算!W48=0),"",$CR46)</f>
        <v/>
      </c>
      <c r="DC46" s="201" t="str">
        <f>IF(OR(工资性费用预算!X48="",工资性费用预算!X48=0),"",$CR46)</f>
        <v/>
      </c>
      <c r="DD46" s="201" t="str">
        <f>IF(OR(工资性费用预算!Y48="",工资性费用预算!Y48=0),"",$CR46)</f>
        <v/>
      </c>
      <c r="DE46" s="193">
        <f t="shared" si="31"/>
        <v>0</v>
      </c>
      <c r="DF46" s="215" t="str">
        <f>IF($B46="","",VLOOKUP($B46,工资性费用预算!$B$7:$AR$206,43,0))</f>
        <v/>
      </c>
      <c r="DG46" s="215" t="str">
        <f>IF($B46="","",VLOOKUP($B46,工资性费用预算!$B$7:$AS$206,44,0))</f>
        <v/>
      </c>
      <c r="DH46" s="215" t="str">
        <f>IF($B46="","",VLOOKUP($B46,工资性费用预算!$B$7:$AX$206,49,0))</f>
        <v/>
      </c>
      <c r="DI46" s="215" t="str">
        <f>IF($B46="","",VLOOKUP($B46,工资性费用预算!$B$7:$AY$206,50,0))</f>
        <v/>
      </c>
      <c r="DJ46" s="215" t="str">
        <f>IF($B46="","",VLOOKUP($B46,工资性费用预算!$B$7:$BB$206,51,0))</f>
        <v/>
      </c>
      <c r="DK46" s="215" t="str">
        <f>IF($B46="","",VLOOKUP($B46,工资性费用预算!$B$7:$BB$206,52,0))</f>
        <v/>
      </c>
      <c r="DL46" s="225" t="str">
        <f>IF($B46="","",VLOOKUP($B46,工资性费用预算!$B$7:$BB$206,53,0))</f>
        <v/>
      </c>
      <c r="DM46" s="222">
        <f t="shared" si="32"/>
        <v>0</v>
      </c>
      <c r="DN46" s="191">
        <f t="shared" si="33"/>
        <v>0</v>
      </c>
      <c r="DO46" s="191">
        <f t="shared" si="34"/>
        <v>0</v>
      </c>
      <c r="DP46" s="191">
        <f t="shared" si="35"/>
        <v>0</v>
      </c>
      <c r="DQ46" s="191">
        <f t="shared" si="36"/>
        <v>0</v>
      </c>
      <c r="DR46" s="191">
        <f t="shared" si="37"/>
        <v>0</v>
      </c>
      <c r="DS46" s="191">
        <f t="shared" si="38"/>
        <v>0</v>
      </c>
      <c r="DT46" s="191">
        <f t="shared" si="39"/>
        <v>0</v>
      </c>
      <c r="DU46" s="191">
        <f t="shared" si="40"/>
        <v>0</v>
      </c>
      <c r="DV46" s="191">
        <f t="shared" si="41"/>
        <v>0</v>
      </c>
      <c r="DW46" s="191">
        <f t="shared" si="42"/>
        <v>0</v>
      </c>
      <c r="DX46" s="191">
        <f t="shared" si="43"/>
        <v>0</v>
      </c>
      <c r="DY46" s="227">
        <f t="shared" si="44"/>
        <v>0</v>
      </c>
      <c r="DZ46" s="191">
        <f t="shared" si="45"/>
        <v>0</v>
      </c>
      <c r="EA46" s="193">
        <f t="shared" si="46"/>
        <v>0</v>
      </c>
    </row>
    <row r="47" spans="1:131">
      <c r="A47" s="200" t="str">
        <f t="shared" si="24"/>
        <v/>
      </c>
      <c r="B47" s="191" t="str">
        <f>IF(工资性费用预算!A49="","",工资性费用预算!B49)</f>
        <v/>
      </c>
      <c r="C47" s="195" t="str">
        <f>IF(B47="","",VLOOKUP(B47,工资性费用预算!$B$7:$C$206,2,0))</f>
        <v/>
      </c>
      <c r="D47" s="276" t="str">
        <f>IF(工资性费用预算!BH49&gt;0,IF(工资性费用预算!BE49&gt;0,工资性费用预算!$BE$6,IF(工资性费用预算!BF49&gt;0,工资性费用预算!$BF$6,工资性费用预算!$BG$6)),"")</f>
        <v/>
      </c>
      <c r="E47" s="194" t="str">
        <f>IF($B47="","",VLOOKUP($B47,工资性费用预算!$B$7:$AC$206,27,0))</f>
        <v/>
      </c>
      <c r="F47" s="519">
        <f>IF($B47="",0,VLOOKUP($B47,社保费!$B$5:$Q$15,16,0))</f>
        <v>0</v>
      </c>
      <c r="G47" s="201" t="str">
        <f>IF(OR(工资性费用预算!N49="",工资性费用预算!N49=0),"",ROUND($E47*$F47,2))</f>
        <v/>
      </c>
      <c r="H47" s="201" t="str">
        <f>IF(OR(工资性费用预算!O49="",工资性费用预算!O49=0),"",ROUND($E47*$F47,2))</f>
        <v/>
      </c>
      <c r="I47" s="201" t="str">
        <f>IF(OR(工资性费用预算!P49="",工资性费用预算!P49=0),"",ROUND($E47*$F47,2))</f>
        <v/>
      </c>
      <c r="J47" s="201" t="str">
        <f>IF(OR(工资性费用预算!Q49="",工资性费用预算!Q49=0),"",ROUND($E47*$F47,2))</f>
        <v/>
      </c>
      <c r="K47" s="201" t="str">
        <f>IF(OR(工资性费用预算!R49="",工资性费用预算!R49=0),"",ROUND($E47*$F47,2))</f>
        <v/>
      </c>
      <c r="L47" s="201" t="str">
        <f>IF(OR(工资性费用预算!S49="",工资性费用预算!S49=0),"",ROUND($E47*$F47,2))</f>
        <v/>
      </c>
      <c r="M47" s="201" t="str">
        <f>IF(OR(工资性费用预算!T49="",工资性费用预算!T49=0),"",ROUND($E47*$F47,2))</f>
        <v/>
      </c>
      <c r="N47" s="201" t="str">
        <f>IF(OR(工资性费用预算!U49="",工资性费用预算!U49=0),"",ROUND($E47*$F47,2))</f>
        <v/>
      </c>
      <c r="O47" s="201" t="str">
        <f>IF(OR(工资性费用预算!V49="",工资性费用预算!V49=0),"",ROUND($E47*$F47,2))</f>
        <v/>
      </c>
      <c r="P47" s="201" t="str">
        <f>IF(OR(工资性费用预算!W49="",工资性费用预算!W49=0),"",ROUND($E47*$F47,2))</f>
        <v/>
      </c>
      <c r="Q47" s="201" t="str">
        <f>IF(OR(工资性费用预算!X49="",工资性费用预算!X49=0),"",ROUND($E47*$F47,2))</f>
        <v/>
      </c>
      <c r="R47" s="201" t="str">
        <f>IF(OR(工资性费用预算!Y49="",工资性费用预算!Y49=0),"",ROUND($E47*$F47,2))</f>
        <v/>
      </c>
      <c r="S47" s="193">
        <f t="shared" si="25"/>
        <v>0</v>
      </c>
      <c r="T47" s="199" t="str">
        <f>IF($B47="","",VLOOKUP($B47,工资性费用预算!$B$7:$AF$206,30,0))</f>
        <v/>
      </c>
      <c r="U47" s="197" t="str">
        <f>IF($B47="","",VLOOKUP($B47,工资性费用预算!$B$7:$AF$206,31,0))</f>
        <v/>
      </c>
      <c r="V47" s="191" t="str">
        <f>IF(OR(工资性费用预算!N49="",工资性费用预算!N49=0),"",$T47*$U47)</f>
        <v/>
      </c>
      <c r="W47" s="191" t="str">
        <f>IF(OR(工资性费用预算!O49="",工资性费用预算!O49=0),"",$T47*$U47)</f>
        <v/>
      </c>
      <c r="X47" s="191" t="str">
        <f>IF(OR(工资性费用预算!P49="",工资性费用预算!P49=0),"",$T47*$U47)</f>
        <v/>
      </c>
      <c r="Y47" s="191" t="str">
        <f>IF(OR(工资性费用预算!Q49="",工资性费用预算!Q49=0),"",$T47*$U47)</f>
        <v/>
      </c>
      <c r="Z47" s="191" t="str">
        <f>IF(OR(工资性费用预算!R49="",工资性费用预算!R49=0),"",$T47*$U47)</f>
        <v/>
      </c>
      <c r="AA47" s="191" t="str">
        <f>IF(OR(工资性费用预算!S49="",工资性费用预算!S49=0),"",$T47*$U47)</f>
        <v/>
      </c>
      <c r="AB47" s="191" t="str">
        <f>IF(OR(工资性费用预算!T49="",工资性费用预算!T49=0),"",$T47*$U47)</f>
        <v/>
      </c>
      <c r="AC47" s="191" t="str">
        <f>IF(OR(工资性费用预算!U49="",工资性费用预算!U49=0),"",$T47*$U47)</f>
        <v/>
      </c>
      <c r="AD47" s="191" t="str">
        <f>IF(OR(工资性费用预算!V49="",工资性费用预算!V49=0),"",$T47*$U47)</f>
        <v/>
      </c>
      <c r="AE47" s="191" t="str">
        <f>IF(OR(工资性费用预算!W49="",工资性费用预算!W49=0),"",$T47*$U47)</f>
        <v/>
      </c>
      <c r="AF47" s="191" t="str">
        <f>IF(OR(工资性费用预算!X49="",工资性费用预算!X49=0),"",$T47*$U47)</f>
        <v/>
      </c>
      <c r="AG47" s="191" t="str">
        <f>IF(OR(工资性费用预算!Y49="",工资性费用预算!Y49=0),"",$T47*$U47)</f>
        <v/>
      </c>
      <c r="AH47" s="193">
        <f t="shared" si="26"/>
        <v>0</v>
      </c>
      <c r="AI47" s="217" t="str">
        <f>IF($B47="","",VLOOKUP($B47,工资性费用预算!$B$7:$AJ$206,33,0))</f>
        <v/>
      </c>
      <c r="AJ47" s="218" t="str">
        <f>IF($B47="","",VLOOKUP($B47,工资性费用预算!$B$7:$AJ$206,35,0))</f>
        <v/>
      </c>
      <c r="AK47" s="215" t="str">
        <f>IF($B47="","",VLOOKUP($B47,工资性费用预算!$B$7:$AL$206,37,0))</f>
        <v/>
      </c>
      <c r="AL47" s="270" t="str">
        <f>IF(OR(工资性费用预算!N49="",工资性费用预算!N49=0),"",$AK47)</f>
        <v/>
      </c>
      <c r="AM47" s="201" t="str">
        <f>IF(OR(工资性费用预算!O49="",工资性费用预算!O49=0),"",$AK47)</f>
        <v/>
      </c>
      <c r="AN47" s="201" t="str">
        <f>IF(OR(工资性费用预算!P49="",工资性费用预算!P49=0),"",$AK47)</f>
        <v/>
      </c>
      <c r="AO47" s="201" t="str">
        <f>IF(OR(工资性费用预算!Q49="",工资性费用预算!Q49=0),"",$AK47)</f>
        <v/>
      </c>
      <c r="AP47" s="201" t="str">
        <f>IF(OR(工资性费用预算!R49="",工资性费用预算!R49=0),"",$AK47)</f>
        <v/>
      </c>
      <c r="AQ47" s="201" t="str">
        <f>IF(OR(工资性费用预算!S49="",工资性费用预算!S49=0),"",$AK47)</f>
        <v/>
      </c>
      <c r="AR47" s="201" t="str">
        <f>IF(OR(工资性费用预算!T49="",工资性费用预算!T49=0),"",$AK47)</f>
        <v/>
      </c>
      <c r="AS47" s="201" t="str">
        <f>IF(OR(工资性费用预算!U49="",工资性费用预算!U49=0),"",$AK47)</f>
        <v/>
      </c>
      <c r="AT47" s="201" t="str">
        <f>IF(OR(工资性费用预算!V49="",工资性费用预算!V49=0),"",$AK47)</f>
        <v/>
      </c>
      <c r="AU47" s="201" t="str">
        <f>IF(OR(工资性费用预算!W49="",工资性费用预算!W49=0),"",$AK47)</f>
        <v/>
      </c>
      <c r="AV47" s="201" t="str">
        <f>IF(OR(工资性费用预算!X49="",工资性费用预算!X49=0),"",$AK47)</f>
        <v/>
      </c>
      <c r="AW47" s="201" t="str">
        <f>IF(OR(工资性费用预算!Y49="",工资性费用预算!Y49=0),"",$AK47)</f>
        <v/>
      </c>
      <c r="AX47" s="220">
        <f t="shared" si="27"/>
        <v>0</v>
      </c>
      <c r="AY47" s="215" t="str">
        <f>IF($B47="","",VLOOKUP($B47,工资性费用预算!$B$7:$AN$206,39,0))</f>
        <v/>
      </c>
      <c r="AZ47" s="204"/>
      <c r="BA47" s="204"/>
      <c r="BB47" s="204"/>
      <c r="BC47" s="204"/>
      <c r="BD47" s="201"/>
      <c r="BE47" s="201" t="str">
        <f>IF(OR(工资性费用预算!S49="",工资性费用预算!S49=0),"",$AY47)</f>
        <v/>
      </c>
      <c r="BF47" s="201" t="str">
        <f>IF(OR(工资性费用预算!T49="",工资性费用预算!T49=0),"",$AY47)</f>
        <v/>
      </c>
      <c r="BG47" s="201" t="str">
        <f>IF(OR(工资性费用预算!U49="",工资性费用预算!U49=0),"",$AY47)</f>
        <v/>
      </c>
      <c r="BH47" s="201" t="str">
        <f>IF(OR(工资性费用预算!V49="",工资性费用预算!V49=0),"",$AY47)</f>
        <v/>
      </c>
      <c r="BI47" s="201" t="str">
        <f>IF(OR(工资性费用预算!W49="",工资性费用预算!W49=0),"",$AY47)</f>
        <v/>
      </c>
      <c r="BJ47" s="219"/>
      <c r="BK47" s="219"/>
      <c r="BL47" s="219">
        <f t="shared" si="28"/>
        <v>0</v>
      </c>
      <c r="BM47" s="215" t="str">
        <f>IF($B47="","",VLOOKUP($B47,工资性费用预算!$B$7:$AP$206,41,0))</f>
        <v/>
      </c>
      <c r="BN47" s="201" t="str">
        <f>IF(OR(工资性费用预算!N49="",工资性费用预算!N49=0),"",$BM47)</f>
        <v/>
      </c>
      <c r="BO47" s="201" t="str">
        <f>IF(OR(工资性费用预算!O49="",工资性费用预算!O49=0),"",$BM47)</f>
        <v/>
      </c>
      <c r="BP47" s="201" t="str">
        <f>IF(OR(工资性费用预算!P49="",工资性费用预算!P49=0),"",$BM47)</f>
        <v/>
      </c>
      <c r="BQ47" s="201"/>
      <c r="BR47" s="201" t="str">
        <f>IF(OR(工资性费用预算!Q49="",工资性费用预算!Q49=0),"",$BM47)</f>
        <v/>
      </c>
      <c r="BS47" s="201" t="str">
        <f>IF(OR(工资性费用预算!R49="",工资性费用预算!R49=0),"",$BM47)</f>
        <v/>
      </c>
      <c r="BT47" s="201" t="str">
        <f>IF(OR(工资性费用预算!S49="",工资性费用预算!S49=0),"",$BM47)</f>
        <v/>
      </c>
      <c r="BU47" s="201"/>
      <c r="BV47" s="201" t="str">
        <f>IF(OR(工资性费用预算!T49="",工资性费用预算!T49=0),"",$BM47)</f>
        <v/>
      </c>
      <c r="BW47" s="201" t="str">
        <f>IF(OR(工资性费用预算!U49="",工资性费用预算!U49=0),"",$BM47)</f>
        <v/>
      </c>
      <c r="BX47" s="201" t="str">
        <f>IF(OR(工资性费用预算!V49="",工资性费用预算!V49=0),"",$BM47)</f>
        <v/>
      </c>
      <c r="BY47" s="201"/>
      <c r="BZ47" s="201" t="str">
        <f>IF(OR(工资性费用预算!W49="",工资性费用预算!W49=0),"",$BM47)</f>
        <v/>
      </c>
      <c r="CA47" s="201" t="str">
        <f>IF(OR(工资性费用预算!X49="",工资性费用预算!X49=0),"",$BM47)</f>
        <v/>
      </c>
      <c r="CB47" s="201" t="str">
        <f>IF(OR(工资性费用预算!Y49="",工资性费用预算!Y49=0),"",$BM47)</f>
        <v/>
      </c>
      <c r="CC47" s="193">
        <f t="shared" si="29"/>
        <v>0</v>
      </c>
      <c r="CD47" s="215" t="str">
        <f>IF($B47="","",VLOOKUP($B47,工资性费用预算!$B$7:$AT$206,45,0))</f>
        <v/>
      </c>
      <c r="CE47" s="201" t="str">
        <f>IF(OR(工资性费用预算!N49="",工资性费用预算!N49=0),"",$CD47)</f>
        <v/>
      </c>
      <c r="CF47" s="201" t="str">
        <f>IF(OR(工资性费用预算!O49="",工资性费用预算!O49=0),"",$CD47)</f>
        <v/>
      </c>
      <c r="CG47" s="201" t="str">
        <f>IF(OR(工资性费用预算!P49="",工资性费用预算!P49=0),"",$CD47)</f>
        <v/>
      </c>
      <c r="CH47" s="201" t="str">
        <f>IF(OR(工资性费用预算!Q49="",工资性费用预算!Q49=0),"",$CD47)</f>
        <v/>
      </c>
      <c r="CI47" s="201" t="str">
        <f>IF(OR(工资性费用预算!R49="",工资性费用预算!R49=0),"",$CD47)</f>
        <v/>
      </c>
      <c r="CJ47" s="201" t="str">
        <f>IF(OR(工资性费用预算!S49="",工资性费用预算!S49=0),"",$CD47)</f>
        <v/>
      </c>
      <c r="CK47" s="201" t="str">
        <f>IF(OR(工资性费用预算!T49="",工资性费用预算!T49=0),"",$CD47)</f>
        <v/>
      </c>
      <c r="CL47" s="201" t="str">
        <f>IF(OR(工资性费用预算!U49="",工资性费用预算!U49=0),"",$CD47)</f>
        <v/>
      </c>
      <c r="CM47" s="201" t="str">
        <f>IF(OR(工资性费用预算!V49="",工资性费用预算!V49=0),"",$CD47)</f>
        <v/>
      </c>
      <c r="CN47" s="201" t="str">
        <f>IF(OR(工资性费用预算!W49="",工资性费用预算!W49=0),"",$CD47)</f>
        <v/>
      </c>
      <c r="CO47" s="201" t="str">
        <f>IF(OR(工资性费用预算!X49="",工资性费用预算!X49=0),"",$CD47)</f>
        <v/>
      </c>
      <c r="CP47" s="201" t="str">
        <f>IF(OR(工资性费用预算!Y49="",工资性费用预算!Y49=0),"",$CD47)</f>
        <v/>
      </c>
      <c r="CQ47" s="193">
        <f t="shared" si="30"/>
        <v>0</v>
      </c>
      <c r="CR47" s="215" t="str">
        <f>IF($B47="","",VLOOKUP($B47,工资性费用预算!$B$7:$AV$206,47,0))</f>
        <v/>
      </c>
      <c r="CS47" s="201" t="str">
        <f>IF(OR(工资性费用预算!N49="",工资性费用预算!N49=0),"",$CR47)</f>
        <v/>
      </c>
      <c r="CT47" s="201" t="str">
        <f>IF(OR(工资性费用预算!O49="",工资性费用预算!O49=0),"",$CR47)</f>
        <v/>
      </c>
      <c r="CU47" s="201" t="str">
        <f>IF(OR(工资性费用预算!P49="",工资性费用预算!P49=0),"",$CR47)</f>
        <v/>
      </c>
      <c r="CV47" s="201" t="str">
        <f>IF(OR(工资性费用预算!Q49="",工资性费用预算!Q49=0),"",$CR47)</f>
        <v/>
      </c>
      <c r="CW47" s="201" t="str">
        <f>IF(OR(工资性费用预算!R49="",工资性费用预算!R49=0),"",$CR47)</f>
        <v/>
      </c>
      <c r="CX47" s="201" t="str">
        <f>IF(OR(工资性费用预算!S49="",工资性费用预算!S49=0),"",$CR47)</f>
        <v/>
      </c>
      <c r="CY47" s="201" t="str">
        <f>IF(OR(工资性费用预算!T49="",工资性费用预算!T49=0),"",$CR47)</f>
        <v/>
      </c>
      <c r="CZ47" s="201" t="str">
        <f>IF(OR(工资性费用预算!U49="",工资性费用预算!U49=0),"",$CR47)</f>
        <v/>
      </c>
      <c r="DA47" s="201" t="str">
        <f>IF(OR(工资性费用预算!V49="",工资性费用预算!V49=0),"",$CR47)</f>
        <v/>
      </c>
      <c r="DB47" s="201" t="str">
        <f>IF(OR(工资性费用预算!W49="",工资性费用预算!W49=0),"",$CR47)</f>
        <v/>
      </c>
      <c r="DC47" s="201" t="str">
        <f>IF(OR(工资性费用预算!X49="",工资性费用预算!X49=0),"",$CR47)</f>
        <v/>
      </c>
      <c r="DD47" s="201" t="str">
        <f>IF(OR(工资性费用预算!Y49="",工资性费用预算!Y49=0),"",$CR47)</f>
        <v/>
      </c>
      <c r="DE47" s="193">
        <f t="shared" si="31"/>
        <v>0</v>
      </c>
      <c r="DF47" s="215" t="str">
        <f>IF($B47="","",VLOOKUP($B47,工资性费用预算!$B$7:$AR$206,43,0))</f>
        <v/>
      </c>
      <c r="DG47" s="215" t="str">
        <f>IF($B47="","",VLOOKUP($B47,工资性费用预算!$B$7:$AS$206,44,0))</f>
        <v/>
      </c>
      <c r="DH47" s="215" t="str">
        <f>IF($B47="","",VLOOKUP($B47,工资性费用预算!$B$7:$AX$206,49,0))</f>
        <v/>
      </c>
      <c r="DI47" s="215" t="str">
        <f>IF($B47="","",VLOOKUP($B47,工资性费用预算!$B$7:$AY$206,50,0))</f>
        <v/>
      </c>
      <c r="DJ47" s="215" t="str">
        <f>IF($B47="","",VLOOKUP($B47,工资性费用预算!$B$7:$BB$206,51,0))</f>
        <v/>
      </c>
      <c r="DK47" s="215" t="str">
        <f>IF($B47="","",VLOOKUP($B47,工资性费用预算!$B$7:$BB$206,52,0))</f>
        <v/>
      </c>
      <c r="DL47" s="225" t="str">
        <f>IF($B47="","",VLOOKUP($B47,工资性费用预算!$B$7:$BB$206,53,0))</f>
        <v/>
      </c>
      <c r="DM47" s="222">
        <f t="shared" si="32"/>
        <v>0</v>
      </c>
      <c r="DN47" s="191">
        <f t="shared" si="33"/>
        <v>0</v>
      </c>
      <c r="DO47" s="191">
        <f t="shared" si="34"/>
        <v>0</v>
      </c>
      <c r="DP47" s="191">
        <f t="shared" si="35"/>
        <v>0</v>
      </c>
      <c r="DQ47" s="191">
        <f t="shared" si="36"/>
        <v>0</v>
      </c>
      <c r="DR47" s="191">
        <f t="shared" si="37"/>
        <v>0</v>
      </c>
      <c r="DS47" s="191">
        <f t="shared" si="38"/>
        <v>0</v>
      </c>
      <c r="DT47" s="191">
        <f t="shared" si="39"/>
        <v>0</v>
      </c>
      <c r="DU47" s="191">
        <f t="shared" si="40"/>
        <v>0</v>
      </c>
      <c r="DV47" s="191">
        <f t="shared" si="41"/>
        <v>0</v>
      </c>
      <c r="DW47" s="191">
        <f t="shared" si="42"/>
        <v>0</v>
      </c>
      <c r="DX47" s="191">
        <f t="shared" si="43"/>
        <v>0</v>
      </c>
      <c r="DY47" s="227">
        <f t="shared" si="44"/>
        <v>0</v>
      </c>
      <c r="DZ47" s="191">
        <f t="shared" si="45"/>
        <v>0</v>
      </c>
      <c r="EA47" s="193">
        <f t="shared" si="46"/>
        <v>0</v>
      </c>
    </row>
    <row r="48" spans="1:131">
      <c r="A48" s="200" t="str">
        <f t="shared" si="24"/>
        <v/>
      </c>
      <c r="B48" s="191" t="str">
        <f>IF(工资性费用预算!A50="","",工资性费用预算!B50)</f>
        <v/>
      </c>
      <c r="C48" s="195" t="str">
        <f>IF(B48="","",VLOOKUP(B48,工资性费用预算!$B$7:$C$206,2,0))</f>
        <v/>
      </c>
      <c r="D48" s="276" t="str">
        <f>IF(工资性费用预算!BH50&gt;0,IF(工资性费用预算!BE50&gt;0,工资性费用预算!$BE$6,IF(工资性费用预算!BF50&gt;0,工资性费用预算!$BF$6,工资性费用预算!$BG$6)),"")</f>
        <v/>
      </c>
      <c r="E48" s="194" t="str">
        <f>IF($B48="","",VLOOKUP($B48,工资性费用预算!$B$7:$AC$206,27,0))</f>
        <v/>
      </c>
      <c r="F48" s="519">
        <f>IF($B48="",0,VLOOKUP($B48,社保费!$B$5:$Q$15,16,0))</f>
        <v>0</v>
      </c>
      <c r="G48" s="201" t="str">
        <f>IF(OR(工资性费用预算!N50="",工资性费用预算!N50=0),"",ROUND($E48*$F48,2))</f>
        <v/>
      </c>
      <c r="H48" s="201" t="str">
        <f>IF(OR(工资性费用预算!O50="",工资性费用预算!O50=0),"",ROUND($E48*$F48,2))</f>
        <v/>
      </c>
      <c r="I48" s="201" t="str">
        <f>IF(OR(工资性费用预算!P50="",工资性费用预算!P50=0),"",ROUND($E48*$F48,2))</f>
        <v/>
      </c>
      <c r="J48" s="201" t="str">
        <f>IF(OR(工资性费用预算!Q50="",工资性费用预算!Q50=0),"",ROUND($E48*$F48,2))</f>
        <v/>
      </c>
      <c r="K48" s="201" t="str">
        <f>IF(OR(工资性费用预算!R50="",工资性费用预算!R50=0),"",ROUND($E48*$F48,2))</f>
        <v/>
      </c>
      <c r="L48" s="201" t="str">
        <f>IF(OR(工资性费用预算!S50="",工资性费用预算!S50=0),"",ROUND($E48*$F48,2))</f>
        <v/>
      </c>
      <c r="M48" s="201" t="str">
        <f>IF(OR(工资性费用预算!T50="",工资性费用预算!T50=0),"",ROUND($E48*$F48,2))</f>
        <v/>
      </c>
      <c r="N48" s="201" t="str">
        <f>IF(OR(工资性费用预算!U50="",工资性费用预算!U50=0),"",ROUND($E48*$F48,2))</f>
        <v/>
      </c>
      <c r="O48" s="201" t="str">
        <f>IF(OR(工资性费用预算!V50="",工资性费用预算!V50=0),"",ROUND($E48*$F48,2))</f>
        <v/>
      </c>
      <c r="P48" s="201" t="str">
        <f>IF(OR(工资性费用预算!W50="",工资性费用预算!W50=0),"",ROUND($E48*$F48,2))</f>
        <v/>
      </c>
      <c r="Q48" s="201" t="str">
        <f>IF(OR(工资性费用预算!X50="",工资性费用预算!X50=0),"",ROUND($E48*$F48,2))</f>
        <v/>
      </c>
      <c r="R48" s="201" t="str">
        <f>IF(OR(工资性费用预算!Y50="",工资性费用预算!Y50=0),"",ROUND($E48*$F48,2))</f>
        <v/>
      </c>
      <c r="S48" s="193">
        <f t="shared" si="25"/>
        <v>0</v>
      </c>
      <c r="T48" s="199" t="str">
        <f>IF($B48="","",VLOOKUP($B48,工资性费用预算!$B$7:$AF$206,30,0))</f>
        <v/>
      </c>
      <c r="U48" s="197" t="str">
        <f>IF($B48="","",VLOOKUP($B48,工资性费用预算!$B$7:$AF$206,31,0))</f>
        <v/>
      </c>
      <c r="V48" s="191" t="str">
        <f>IF(OR(工资性费用预算!N50="",工资性费用预算!N50=0),"",$T48*$U48)</f>
        <v/>
      </c>
      <c r="W48" s="191" t="str">
        <f>IF(OR(工资性费用预算!O50="",工资性费用预算!O50=0),"",$T48*$U48)</f>
        <v/>
      </c>
      <c r="X48" s="191" t="str">
        <f>IF(OR(工资性费用预算!P50="",工资性费用预算!P50=0),"",$T48*$U48)</f>
        <v/>
      </c>
      <c r="Y48" s="191" t="str">
        <f>IF(OR(工资性费用预算!Q50="",工资性费用预算!Q50=0),"",$T48*$U48)</f>
        <v/>
      </c>
      <c r="Z48" s="191" t="str">
        <f>IF(OR(工资性费用预算!R50="",工资性费用预算!R50=0),"",$T48*$U48)</f>
        <v/>
      </c>
      <c r="AA48" s="191" t="str">
        <f>IF(OR(工资性费用预算!S50="",工资性费用预算!S50=0),"",$T48*$U48)</f>
        <v/>
      </c>
      <c r="AB48" s="191" t="str">
        <f>IF(OR(工资性费用预算!T50="",工资性费用预算!T50=0),"",$T48*$U48)</f>
        <v/>
      </c>
      <c r="AC48" s="191" t="str">
        <f>IF(OR(工资性费用预算!U50="",工资性费用预算!U50=0),"",$T48*$U48)</f>
        <v/>
      </c>
      <c r="AD48" s="191" t="str">
        <f>IF(OR(工资性费用预算!V50="",工资性费用预算!V50=0),"",$T48*$U48)</f>
        <v/>
      </c>
      <c r="AE48" s="191" t="str">
        <f>IF(OR(工资性费用预算!W50="",工资性费用预算!W50=0),"",$T48*$U48)</f>
        <v/>
      </c>
      <c r="AF48" s="191" t="str">
        <f>IF(OR(工资性费用预算!X50="",工资性费用预算!X50=0),"",$T48*$U48)</f>
        <v/>
      </c>
      <c r="AG48" s="191" t="str">
        <f>IF(OR(工资性费用预算!Y50="",工资性费用预算!Y50=0),"",$T48*$U48)</f>
        <v/>
      </c>
      <c r="AH48" s="193">
        <f t="shared" si="26"/>
        <v>0</v>
      </c>
      <c r="AI48" s="217" t="str">
        <f>IF($B48="","",VLOOKUP($B48,工资性费用预算!$B$7:$AJ$206,33,0))</f>
        <v/>
      </c>
      <c r="AJ48" s="218" t="str">
        <f>IF($B48="","",VLOOKUP($B48,工资性费用预算!$B$7:$AJ$206,35,0))</f>
        <v/>
      </c>
      <c r="AK48" s="215" t="str">
        <f>IF($B48="","",VLOOKUP($B48,工资性费用预算!$B$7:$AL$206,37,0))</f>
        <v/>
      </c>
      <c r="AL48" s="270" t="str">
        <f>IF(OR(工资性费用预算!N50="",工资性费用预算!N50=0),"",$AK48)</f>
        <v/>
      </c>
      <c r="AM48" s="201" t="str">
        <f>IF(OR(工资性费用预算!O50="",工资性费用预算!O50=0),"",$AK48)</f>
        <v/>
      </c>
      <c r="AN48" s="201" t="str">
        <f>IF(OR(工资性费用预算!P50="",工资性费用预算!P50=0),"",$AK48)</f>
        <v/>
      </c>
      <c r="AO48" s="201" t="str">
        <f>IF(OR(工资性费用预算!Q50="",工资性费用预算!Q50=0),"",$AK48)</f>
        <v/>
      </c>
      <c r="AP48" s="201" t="str">
        <f>IF(OR(工资性费用预算!R50="",工资性费用预算!R50=0),"",$AK48)</f>
        <v/>
      </c>
      <c r="AQ48" s="201" t="str">
        <f>IF(OR(工资性费用预算!S50="",工资性费用预算!S50=0),"",$AK48)</f>
        <v/>
      </c>
      <c r="AR48" s="201" t="str">
        <f>IF(OR(工资性费用预算!T50="",工资性费用预算!T50=0),"",$AK48)</f>
        <v/>
      </c>
      <c r="AS48" s="201" t="str">
        <f>IF(OR(工资性费用预算!U50="",工资性费用预算!U50=0),"",$AK48)</f>
        <v/>
      </c>
      <c r="AT48" s="201" t="str">
        <f>IF(OR(工资性费用预算!V50="",工资性费用预算!V50=0),"",$AK48)</f>
        <v/>
      </c>
      <c r="AU48" s="201" t="str">
        <f>IF(OR(工资性费用预算!W50="",工资性费用预算!W50=0),"",$AK48)</f>
        <v/>
      </c>
      <c r="AV48" s="201" t="str">
        <f>IF(OR(工资性费用预算!X50="",工资性费用预算!X50=0),"",$AK48)</f>
        <v/>
      </c>
      <c r="AW48" s="201" t="str">
        <f>IF(OR(工资性费用预算!Y50="",工资性费用预算!Y50=0),"",$AK48)</f>
        <v/>
      </c>
      <c r="AX48" s="220">
        <f t="shared" si="27"/>
        <v>0</v>
      </c>
      <c r="AY48" s="215" t="str">
        <f>IF($B48="","",VLOOKUP($B48,工资性费用预算!$B$7:$AN$206,39,0))</f>
        <v/>
      </c>
      <c r="AZ48" s="204"/>
      <c r="BA48" s="204"/>
      <c r="BB48" s="204"/>
      <c r="BC48" s="204"/>
      <c r="BD48" s="201"/>
      <c r="BE48" s="201" t="str">
        <f>IF(OR(工资性费用预算!S50="",工资性费用预算!S50=0),"",$AY48)</f>
        <v/>
      </c>
      <c r="BF48" s="201" t="str">
        <f>IF(OR(工资性费用预算!T50="",工资性费用预算!T50=0),"",$AY48)</f>
        <v/>
      </c>
      <c r="BG48" s="201" t="str">
        <f>IF(OR(工资性费用预算!U50="",工资性费用预算!U50=0),"",$AY48)</f>
        <v/>
      </c>
      <c r="BH48" s="201" t="str">
        <f>IF(OR(工资性费用预算!V50="",工资性费用预算!V50=0),"",$AY48)</f>
        <v/>
      </c>
      <c r="BI48" s="201" t="str">
        <f>IF(OR(工资性费用预算!W50="",工资性费用预算!W50=0),"",$AY48)</f>
        <v/>
      </c>
      <c r="BJ48" s="219"/>
      <c r="BK48" s="219"/>
      <c r="BL48" s="219">
        <f t="shared" si="28"/>
        <v>0</v>
      </c>
      <c r="BM48" s="215" t="str">
        <f>IF($B48="","",VLOOKUP($B48,工资性费用预算!$B$7:$AP$206,41,0))</f>
        <v/>
      </c>
      <c r="BN48" s="201" t="str">
        <f>IF(OR(工资性费用预算!N50="",工资性费用预算!N50=0),"",$BM48)</f>
        <v/>
      </c>
      <c r="BO48" s="201" t="str">
        <f>IF(OR(工资性费用预算!O50="",工资性费用预算!O50=0),"",$BM48)</f>
        <v/>
      </c>
      <c r="BP48" s="201" t="str">
        <f>IF(OR(工资性费用预算!P50="",工资性费用预算!P50=0),"",$BM48)</f>
        <v/>
      </c>
      <c r="BQ48" s="201"/>
      <c r="BR48" s="201" t="str">
        <f>IF(OR(工资性费用预算!Q50="",工资性费用预算!Q50=0),"",$BM48)</f>
        <v/>
      </c>
      <c r="BS48" s="201" t="str">
        <f>IF(OR(工资性费用预算!R50="",工资性费用预算!R50=0),"",$BM48)</f>
        <v/>
      </c>
      <c r="BT48" s="201" t="str">
        <f>IF(OR(工资性费用预算!S50="",工资性费用预算!S50=0),"",$BM48)</f>
        <v/>
      </c>
      <c r="BU48" s="201"/>
      <c r="BV48" s="201" t="str">
        <f>IF(OR(工资性费用预算!T50="",工资性费用预算!T50=0),"",$BM48)</f>
        <v/>
      </c>
      <c r="BW48" s="201" t="str">
        <f>IF(OR(工资性费用预算!U50="",工资性费用预算!U50=0),"",$BM48)</f>
        <v/>
      </c>
      <c r="BX48" s="201" t="str">
        <f>IF(OR(工资性费用预算!V50="",工资性费用预算!V50=0),"",$BM48)</f>
        <v/>
      </c>
      <c r="BY48" s="201"/>
      <c r="BZ48" s="201" t="str">
        <f>IF(OR(工资性费用预算!W50="",工资性费用预算!W50=0),"",$BM48)</f>
        <v/>
      </c>
      <c r="CA48" s="201" t="str">
        <f>IF(OR(工资性费用预算!X50="",工资性费用预算!X50=0),"",$BM48)</f>
        <v/>
      </c>
      <c r="CB48" s="201" t="str">
        <f>IF(OR(工资性费用预算!Y50="",工资性费用预算!Y50=0),"",$BM48)</f>
        <v/>
      </c>
      <c r="CC48" s="193">
        <f t="shared" si="29"/>
        <v>0</v>
      </c>
      <c r="CD48" s="215" t="str">
        <f>IF($B48="","",VLOOKUP($B48,工资性费用预算!$B$7:$AT$206,45,0))</f>
        <v/>
      </c>
      <c r="CE48" s="201" t="str">
        <f>IF(OR(工资性费用预算!N50="",工资性费用预算!N50=0),"",$CD48)</f>
        <v/>
      </c>
      <c r="CF48" s="201" t="str">
        <f>IF(OR(工资性费用预算!O50="",工资性费用预算!O50=0),"",$CD48)</f>
        <v/>
      </c>
      <c r="CG48" s="201" t="str">
        <f>IF(OR(工资性费用预算!P50="",工资性费用预算!P50=0),"",$CD48)</f>
        <v/>
      </c>
      <c r="CH48" s="201" t="str">
        <f>IF(OR(工资性费用预算!Q50="",工资性费用预算!Q50=0),"",$CD48)</f>
        <v/>
      </c>
      <c r="CI48" s="201" t="str">
        <f>IF(OR(工资性费用预算!R50="",工资性费用预算!R50=0),"",$CD48)</f>
        <v/>
      </c>
      <c r="CJ48" s="201" t="str">
        <f>IF(OR(工资性费用预算!S50="",工资性费用预算!S50=0),"",$CD48)</f>
        <v/>
      </c>
      <c r="CK48" s="201" t="str">
        <f>IF(OR(工资性费用预算!T50="",工资性费用预算!T50=0),"",$CD48)</f>
        <v/>
      </c>
      <c r="CL48" s="201" t="str">
        <f>IF(OR(工资性费用预算!U50="",工资性费用预算!U50=0),"",$CD48)</f>
        <v/>
      </c>
      <c r="CM48" s="201" t="str">
        <f>IF(OR(工资性费用预算!V50="",工资性费用预算!V50=0),"",$CD48)</f>
        <v/>
      </c>
      <c r="CN48" s="201" t="str">
        <f>IF(OR(工资性费用预算!W50="",工资性费用预算!W50=0),"",$CD48)</f>
        <v/>
      </c>
      <c r="CO48" s="201" t="str">
        <f>IF(OR(工资性费用预算!X50="",工资性费用预算!X50=0),"",$CD48)</f>
        <v/>
      </c>
      <c r="CP48" s="201" t="str">
        <f>IF(OR(工资性费用预算!Y50="",工资性费用预算!Y50=0),"",$CD48)</f>
        <v/>
      </c>
      <c r="CQ48" s="193">
        <f t="shared" si="30"/>
        <v>0</v>
      </c>
      <c r="CR48" s="215" t="str">
        <f>IF($B48="","",VLOOKUP($B48,工资性费用预算!$B$7:$AV$206,47,0))</f>
        <v/>
      </c>
      <c r="CS48" s="201" t="str">
        <f>IF(OR(工资性费用预算!N50="",工资性费用预算!N50=0),"",$CR48)</f>
        <v/>
      </c>
      <c r="CT48" s="201" t="str">
        <f>IF(OR(工资性费用预算!O50="",工资性费用预算!O50=0),"",$CR48)</f>
        <v/>
      </c>
      <c r="CU48" s="201" t="str">
        <f>IF(OR(工资性费用预算!P50="",工资性费用预算!P50=0),"",$CR48)</f>
        <v/>
      </c>
      <c r="CV48" s="201" t="str">
        <f>IF(OR(工资性费用预算!Q50="",工资性费用预算!Q50=0),"",$CR48)</f>
        <v/>
      </c>
      <c r="CW48" s="201" t="str">
        <f>IF(OR(工资性费用预算!R50="",工资性费用预算!R50=0),"",$CR48)</f>
        <v/>
      </c>
      <c r="CX48" s="201" t="str">
        <f>IF(OR(工资性费用预算!S50="",工资性费用预算!S50=0),"",$CR48)</f>
        <v/>
      </c>
      <c r="CY48" s="201" t="str">
        <f>IF(OR(工资性费用预算!T50="",工资性费用预算!T50=0),"",$CR48)</f>
        <v/>
      </c>
      <c r="CZ48" s="201" t="str">
        <f>IF(OR(工资性费用预算!U50="",工资性费用预算!U50=0),"",$CR48)</f>
        <v/>
      </c>
      <c r="DA48" s="201" t="str">
        <f>IF(OR(工资性费用预算!V50="",工资性费用预算!V50=0),"",$CR48)</f>
        <v/>
      </c>
      <c r="DB48" s="201" t="str">
        <f>IF(OR(工资性费用预算!W50="",工资性费用预算!W50=0),"",$CR48)</f>
        <v/>
      </c>
      <c r="DC48" s="201" t="str">
        <f>IF(OR(工资性费用预算!X50="",工资性费用预算!X50=0),"",$CR48)</f>
        <v/>
      </c>
      <c r="DD48" s="201" t="str">
        <f>IF(OR(工资性费用预算!Y50="",工资性费用预算!Y50=0),"",$CR48)</f>
        <v/>
      </c>
      <c r="DE48" s="193">
        <f t="shared" si="31"/>
        <v>0</v>
      </c>
      <c r="DF48" s="215" t="str">
        <f>IF($B48="","",VLOOKUP($B48,工资性费用预算!$B$7:$AR$206,43,0))</f>
        <v/>
      </c>
      <c r="DG48" s="215" t="str">
        <f>IF($B48="","",VLOOKUP($B48,工资性费用预算!$B$7:$AS$206,44,0))</f>
        <v/>
      </c>
      <c r="DH48" s="215" t="str">
        <f>IF($B48="","",VLOOKUP($B48,工资性费用预算!$B$7:$AX$206,49,0))</f>
        <v/>
      </c>
      <c r="DI48" s="215" t="str">
        <f>IF($B48="","",VLOOKUP($B48,工资性费用预算!$B$7:$AY$206,50,0))</f>
        <v/>
      </c>
      <c r="DJ48" s="215" t="str">
        <f>IF($B48="","",VLOOKUP($B48,工资性费用预算!$B$7:$BB$206,51,0))</f>
        <v/>
      </c>
      <c r="DK48" s="215" t="str">
        <f>IF($B48="","",VLOOKUP($B48,工资性费用预算!$B$7:$BB$206,52,0))</f>
        <v/>
      </c>
      <c r="DL48" s="225" t="str">
        <f>IF($B48="","",VLOOKUP($B48,工资性费用预算!$B$7:$BB$206,53,0))</f>
        <v/>
      </c>
      <c r="DM48" s="222">
        <f t="shared" si="32"/>
        <v>0</v>
      </c>
      <c r="DN48" s="191">
        <f t="shared" si="33"/>
        <v>0</v>
      </c>
      <c r="DO48" s="191">
        <f t="shared" si="34"/>
        <v>0</v>
      </c>
      <c r="DP48" s="191">
        <f t="shared" si="35"/>
        <v>0</v>
      </c>
      <c r="DQ48" s="191">
        <f t="shared" si="36"/>
        <v>0</v>
      </c>
      <c r="DR48" s="191">
        <f t="shared" si="37"/>
        <v>0</v>
      </c>
      <c r="DS48" s="191">
        <f t="shared" si="38"/>
        <v>0</v>
      </c>
      <c r="DT48" s="191">
        <f t="shared" si="39"/>
        <v>0</v>
      </c>
      <c r="DU48" s="191">
        <f t="shared" si="40"/>
        <v>0</v>
      </c>
      <c r="DV48" s="191">
        <f t="shared" si="41"/>
        <v>0</v>
      </c>
      <c r="DW48" s="191">
        <f t="shared" si="42"/>
        <v>0</v>
      </c>
      <c r="DX48" s="191">
        <f t="shared" si="43"/>
        <v>0</v>
      </c>
      <c r="DY48" s="227">
        <f t="shared" si="44"/>
        <v>0</v>
      </c>
      <c r="DZ48" s="191">
        <f t="shared" si="45"/>
        <v>0</v>
      </c>
      <c r="EA48" s="193">
        <f t="shared" si="46"/>
        <v>0</v>
      </c>
    </row>
    <row r="49" spans="1:131">
      <c r="A49" s="200" t="str">
        <f t="shared" si="24"/>
        <v/>
      </c>
      <c r="B49" s="191" t="str">
        <f>IF(工资性费用预算!A51="","",工资性费用预算!B51)</f>
        <v/>
      </c>
      <c r="C49" s="195" t="str">
        <f>IF(B49="","",VLOOKUP(B49,工资性费用预算!$B$7:$C$206,2,0))</f>
        <v/>
      </c>
      <c r="D49" s="276" t="str">
        <f>IF(工资性费用预算!BH51&gt;0,IF(工资性费用预算!BE51&gt;0,工资性费用预算!$BE$6,IF(工资性费用预算!BF51&gt;0,工资性费用预算!$BF$6,工资性费用预算!$BG$6)),"")</f>
        <v/>
      </c>
      <c r="E49" s="194" t="str">
        <f>IF($B49="","",VLOOKUP($B49,工资性费用预算!$B$7:$AC$206,27,0))</f>
        <v/>
      </c>
      <c r="F49" s="519">
        <f>IF($B49="",0,VLOOKUP($B49,社保费!$B$5:$Q$15,16,0))</f>
        <v>0</v>
      </c>
      <c r="G49" s="201" t="str">
        <f>IF(OR(工资性费用预算!N51="",工资性费用预算!N51=0),"",ROUND($E49*$F49,2))</f>
        <v/>
      </c>
      <c r="H49" s="201" t="str">
        <f>IF(OR(工资性费用预算!O51="",工资性费用预算!O51=0),"",ROUND($E49*$F49,2))</f>
        <v/>
      </c>
      <c r="I49" s="201" t="str">
        <f>IF(OR(工资性费用预算!P51="",工资性费用预算!P51=0),"",ROUND($E49*$F49,2))</f>
        <v/>
      </c>
      <c r="J49" s="201" t="str">
        <f>IF(OR(工资性费用预算!Q51="",工资性费用预算!Q51=0),"",ROUND($E49*$F49,2))</f>
        <v/>
      </c>
      <c r="K49" s="201" t="str">
        <f>IF(OR(工资性费用预算!R51="",工资性费用预算!R51=0),"",ROUND($E49*$F49,2))</f>
        <v/>
      </c>
      <c r="L49" s="201" t="str">
        <f>IF(OR(工资性费用预算!S51="",工资性费用预算!S51=0),"",ROUND($E49*$F49,2))</f>
        <v/>
      </c>
      <c r="M49" s="201" t="str">
        <f>IF(OR(工资性费用预算!T51="",工资性费用预算!T51=0),"",ROUND($E49*$F49,2))</f>
        <v/>
      </c>
      <c r="N49" s="201" t="str">
        <f>IF(OR(工资性费用预算!U51="",工资性费用预算!U51=0),"",ROUND($E49*$F49,2))</f>
        <v/>
      </c>
      <c r="O49" s="201" t="str">
        <f>IF(OR(工资性费用预算!V51="",工资性费用预算!V51=0),"",ROUND($E49*$F49,2))</f>
        <v/>
      </c>
      <c r="P49" s="201" t="str">
        <f>IF(OR(工资性费用预算!W51="",工资性费用预算!W51=0),"",ROUND($E49*$F49,2))</f>
        <v/>
      </c>
      <c r="Q49" s="201" t="str">
        <f>IF(OR(工资性费用预算!X51="",工资性费用预算!X51=0),"",ROUND($E49*$F49,2))</f>
        <v/>
      </c>
      <c r="R49" s="201" t="str">
        <f>IF(OR(工资性费用预算!Y51="",工资性费用预算!Y51=0),"",ROUND($E49*$F49,2))</f>
        <v/>
      </c>
      <c r="S49" s="193">
        <f t="shared" si="25"/>
        <v>0</v>
      </c>
      <c r="T49" s="199" t="str">
        <f>IF($B49="","",VLOOKUP($B49,工资性费用预算!$B$7:$AF$206,30,0))</f>
        <v/>
      </c>
      <c r="U49" s="197" t="str">
        <f>IF($B49="","",VLOOKUP($B49,工资性费用预算!$B$7:$AF$206,31,0))</f>
        <v/>
      </c>
      <c r="V49" s="191" t="str">
        <f>IF(OR(工资性费用预算!N51="",工资性费用预算!N51=0),"",$T49*$U49)</f>
        <v/>
      </c>
      <c r="W49" s="191" t="str">
        <f>IF(OR(工资性费用预算!O51="",工资性费用预算!O51=0),"",$T49*$U49)</f>
        <v/>
      </c>
      <c r="X49" s="191" t="str">
        <f>IF(OR(工资性费用预算!P51="",工资性费用预算!P51=0),"",$T49*$U49)</f>
        <v/>
      </c>
      <c r="Y49" s="191" t="str">
        <f>IF(OR(工资性费用预算!Q51="",工资性费用预算!Q51=0),"",$T49*$U49)</f>
        <v/>
      </c>
      <c r="Z49" s="191" t="str">
        <f>IF(OR(工资性费用预算!R51="",工资性费用预算!R51=0),"",$T49*$U49)</f>
        <v/>
      </c>
      <c r="AA49" s="191" t="str">
        <f>IF(OR(工资性费用预算!S51="",工资性费用预算!S51=0),"",$T49*$U49)</f>
        <v/>
      </c>
      <c r="AB49" s="191" t="str">
        <f>IF(OR(工资性费用预算!T51="",工资性费用预算!T51=0),"",$T49*$U49)</f>
        <v/>
      </c>
      <c r="AC49" s="191" t="str">
        <f>IF(OR(工资性费用预算!U51="",工资性费用预算!U51=0),"",$T49*$U49)</f>
        <v/>
      </c>
      <c r="AD49" s="191" t="str">
        <f>IF(OR(工资性费用预算!V51="",工资性费用预算!V51=0),"",$T49*$U49)</f>
        <v/>
      </c>
      <c r="AE49" s="191" t="str">
        <f>IF(OR(工资性费用预算!W51="",工资性费用预算!W51=0),"",$T49*$U49)</f>
        <v/>
      </c>
      <c r="AF49" s="191" t="str">
        <f>IF(OR(工资性费用预算!X51="",工资性费用预算!X51=0),"",$T49*$U49)</f>
        <v/>
      </c>
      <c r="AG49" s="191" t="str">
        <f>IF(OR(工资性费用预算!Y51="",工资性费用预算!Y51=0),"",$T49*$U49)</f>
        <v/>
      </c>
      <c r="AH49" s="193">
        <f t="shared" si="26"/>
        <v>0</v>
      </c>
      <c r="AI49" s="217" t="str">
        <f>IF($B49="","",VLOOKUP($B49,工资性费用预算!$B$7:$AJ$206,33,0))</f>
        <v/>
      </c>
      <c r="AJ49" s="218" t="str">
        <f>IF($B49="","",VLOOKUP($B49,工资性费用预算!$B$7:$AJ$206,35,0))</f>
        <v/>
      </c>
      <c r="AK49" s="215" t="str">
        <f>IF($B49="","",VLOOKUP($B49,工资性费用预算!$B$7:$AL$206,37,0))</f>
        <v/>
      </c>
      <c r="AL49" s="270" t="str">
        <f>IF(OR(工资性费用预算!N51="",工资性费用预算!N51=0),"",$AK49)</f>
        <v/>
      </c>
      <c r="AM49" s="201" t="str">
        <f>IF(OR(工资性费用预算!O51="",工资性费用预算!O51=0),"",$AK49)</f>
        <v/>
      </c>
      <c r="AN49" s="201" t="str">
        <f>IF(OR(工资性费用预算!P51="",工资性费用预算!P51=0),"",$AK49)</f>
        <v/>
      </c>
      <c r="AO49" s="201" t="str">
        <f>IF(OR(工资性费用预算!Q51="",工资性费用预算!Q51=0),"",$AK49)</f>
        <v/>
      </c>
      <c r="AP49" s="201" t="str">
        <f>IF(OR(工资性费用预算!R51="",工资性费用预算!R51=0),"",$AK49)</f>
        <v/>
      </c>
      <c r="AQ49" s="201" t="str">
        <f>IF(OR(工资性费用预算!S51="",工资性费用预算!S51=0),"",$AK49)</f>
        <v/>
      </c>
      <c r="AR49" s="201" t="str">
        <f>IF(OR(工资性费用预算!T51="",工资性费用预算!T51=0),"",$AK49)</f>
        <v/>
      </c>
      <c r="AS49" s="201" t="str">
        <f>IF(OR(工资性费用预算!U51="",工资性费用预算!U51=0),"",$AK49)</f>
        <v/>
      </c>
      <c r="AT49" s="201" t="str">
        <f>IF(OR(工资性费用预算!V51="",工资性费用预算!V51=0),"",$AK49)</f>
        <v/>
      </c>
      <c r="AU49" s="201" t="str">
        <f>IF(OR(工资性费用预算!W51="",工资性费用预算!W51=0),"",$AK49)</f>
        <v/>
      </c>
      <c r="AV49" s="201" t="str">
        <f>IF(OR(工资性费用预算!X51="",工资性费用预算!X51=0),"",$AK49)</f>
        <v/>
      </c>
      <c r="AW49" s="201" t="str">
        <f>IF(OR(工资性费用预算!Y51="",工资性费用预算!Y51=0),"",$AK49)</f>
        <v/>
      </c>
      <c r="AX49" s="220">
        <f t="shared" si="27"/>
        <v>0</v>
      </c>
      <c r="AY49" s="215" t="str">
        <f>IF($B49="","",VLOOKUP($B49,工资性费用预算!$B$7:$AN$206,39,0))</f>
        <v/>
      </c>
      <c r="AZ49" s="204"/>
      <c r="BA49" s="204"/>
      <c r="BB49" s="204"/>
      <c r="BC49" s="204"/>
      <c r="BD49" s="201"/>
      <c r="BE49" s="201" t="str">
        <f>IF(OR(工资性费用预算!S51="",工资性费用预算!S51=0),"",$AY49)</f>
        <v/>
      </c>
      <c r="BF49" s="201" t="str">
        <f>IF(OR(工资性费用预算!T51="",工资性费用预算!T51=0),"",$AY49)</f>
        <v/>
      </c>
      <c r="BG49" s="201" t="str">
        <f>IF(OR(工资性费用预算!U51="",工资性费用预算!U51=0),"",$AY49)</f>
        <v/>
      </c>
      <c r="BH49" s="201" t="str">
        <f>IF(OR(工资性费用预算!V51="",工资性费用预算!V51=0),"",$AY49)</f>
        <v/>
      </c>
      <c r="BI49" s="201" t="str">
        <f>IF(OR(工资性费用预算!W51="",工资性费用预算!W51=0),"",$AY49)</f>
        <v/>
      </c>
      <c r="BJ49" s="219"/>
      <c r="BK49" s="219"/>
      <c r="BL49" s="219">
        <f t="shared" si="28"/>
        <v>0</v>
      </c>
      <c r="BM49" s="215" t="str">
        <f>IF($B49="","",VLOOKUP($B49,工资性费用预算!$B$7:$AP$206,41,0))</f>
        <v/>
      </c>
      <c r="BN49" s="201" t="str">
        <f>IF(OR(工资性费用预算!N51="",工资性费用预算!N51=0),"",$BM49)</f>
        <v/>
      </c>
      <c r="BO49" s="201" t="str">
        <f>IF(OR(工资性费用预算!O51="",工资性费用预算!O51=0),"",$BM49)</f>
        <v/>
      </c>
      <c r="BP49" s="201" t="str">
        <f>IF(OR(工资性费用预算!P51="",工资性费用预算!P51=0),"",$BM49)</f>
        <v/>
      </c>
      <c r="BQ49" s="201"/>
      <c r="BR49" s="201" t="str">
        <f>IF(OR(工资性费用预算!Q51="",工资性费用预算!Q51=0),"",$BM49)</f>
        <v/>
      </c>
      <c r="BS49" s="201" t="str">
        <f>IF(OR(工资性费用预算!R51="",工资性费用预算!R51=0),"",$BM49)</f>
        <v/>
      </c>
      <c r="BT49" s="201" t="str">
        <f>IF(OR(工资性费用预算!S51="",工资性费用预算!S51=0),"",$BM49)</f>
        <v/>
      </c>
      <c r="BU49" s="201"/>
      <c r="BV49" s="201" t="str">
        <f>IF(OR(工资性费用预算!T51="",工资性费用预算!T51=0),"",$BM49)</f>
        <v/>
      </c>
      <c r="BW49" s="201" t="str">
        <f>IF(OR(工资性费用预算!U51="",工资性费用预算!U51=0),"",$BM49)</f>
        <v/>
      </c>
      <c r="BX49" s="201" t="str">
        <f>IF(OR(工资性费用预算!V51="",工资性费用预算!V51=0),"",$BM49)</f>
        <v/>
      </c>
      <c r="BY49" s="201"/>
      <c r="BZ49" s="201" t="str">
        <f>IF(OR(工资性费用预算!W51="",工资性费用预算!W51=0),"",$BM49)</f>
        <v/>
      </c>
      <c r="CA49" s="201" t="str">
        <f>IF(OR(工资性费用预算!X51="",工资性费用预算!X51=0),"",$BM49)</f>
        <v/>
      </c>
      <c r="CB49" s="201" t="str">
        <f>IF(OR(工资性费用预算!Y51="",工资性费用预算!Y51=0),"",$BM49)</f>
        <v/>
      </c>
      <c r="CC49" s="193">
        <f t="shared" si="29"/>
        <v>0</v>
      </c>
      <c r="CD49" s="215" t="str">
        <f>IF($B49="","",VLOOKUP($B49,工资性费用预算!$B$7:$AT$206,45,0))</f>
        <v/>
      </c>
      <c r="CE49" s="201" t="str">
        <f>IF(OR(工资性费用预算!N51="",工资性费用预算!N51=0),"",$CD49)</f>
        <v/>
      </c>
      <c r="CF49" s="201" t="str">
        <f>IF(OR(工资性费用预算!O51="",工资性费用预算!O51=0),"",$CD49)</f>
        <v/>
      </c>
      <c r="CG49" s="201" t="str">
        <f>IF(OR(工资性费用预算!P51="",工资性费用预算!P51=0),"",$CD49)</f>
        <v/>
      </c>
      <c r="CH49" s="201" t="str">
        <f>IF(OR(工资性费用预算!Q51="",工资性费用预算!Q51=0),"",$CD49)</f>
        <v/>
      </c>
      <c r="CI49" s="201" t="str">
        <f>IF(OR(工资性费用预算!R51="",工资性费用预算!R51=0),"",$CD49)</f>
        <v/>
      </c>
      <c r="CJ49" s="201" t="str">
        <f>IF(OR(工资性费用预算!S51="",工资性费用预算!S51=0),"",$CD49)</f>
        <v/>
      </c>
      <c r="CK49" s="201" t="str">
        <f>IF(OR(工资性费用预算!T51="",工资性费用预算!T51=0),"",$CD49)</f>
        <v/>
      </c>
      <c r="CL49" s="201" t="str">
        <f>IF(OR(工资性费用预算!U51="",工资性费用预算!U51=0),"",$CD49)</f>
        <v/>
      </c>
      <c r="CM49" s="201" t="str">
        <f>IF(OR(工资性费用预算!V51="",工资性费用预算!V51=0),"",$CD49)</f>
        <v/>
      </c>
      <c r="CN49" s="201" t="str">
        <f>IF(OR(工资性费用预算!W51="",工资性费用预算!W51=0),"",$CD49)</f>
        <v/>
      </c>
      <c r="CO49" s="201" t="str">
        <f>IF(OR(工资性费用预算!X51="",工资性费用预算!X51=0),"",$CD49)</f>
        <v/>
      </c>
      <c r="CP49" s="201" t="str">
        <f>IF(OR(工资性费用预算!Y51="",工资性费用预算!Y51=0),"",$CD49)</f>
        <v/>
      </c>
      <c r="CQ49" s="193">
        <f t="shared" si="30"/>
        <v>0</v>
      </c>
      <c r="CR49" s="215" t="str">
        <f>IF($B49="","",VLOOKUP($B49,工资性费用预算!$B$7:$AV$206,47,0))</f>
        <v/>
      </c>
      <c r="CS49" s="201" t="str">
        <f>IF(OR(工资性费用预算!N51="",工资性费用预算!N51=0),"",$CR49)</f>
        <v/>
      </c>
      <c r="CT49" s="201" t="str">
        <f>IF(OR(工资性费用预算!O51="",工资性费用预算!O51=0),"",$CR49)</f>
        <v/>
      </c>
      <c r="CU49" s="201" t="str">
        <f>IF(OR(工资性费用预算!P51="",工资性费用预算!P51=0),"",$CR49)</f>
        <v/>
      </c>
      <c r="CV49" s="201" t="str">
        <f>IF(OR(工资性费用预算!Q51="",工资性费用预算!Q51=0),"",$CR49)</f>
        <v/>
      </c>
      <c r="CW49" s="201" t="str">
        <f>IF(OR(工资性费用预算!R51="",工资性费用预算!R51=0),"",$CR49)</f>
        <v/>
      </c>
      <c r="CX49" s="201" t="str">
        <f>IF(OR(工资性费用预算!S51="",工资性费用预算!S51=0),"",$CR49)</f>
        <v/>
      </c>
      <c r="CY49" s="201" t="str">
        <f>IF(OR(工资性费用预算!T51="",工资性费用预算!T51=0),"",$CR49)</f>
        <v/>
      </c>
      <c r="CZ49" s="201" t="str">
        <f>IF(OR(工资性费用预算!U51="",工资性费用预算!U51=0),"",$CR49)</f>
        <v/>
      </c>
      <c r="DA49" s="201" t="str">
        <f>IF(OR(工资性费用预算!V51="",工资性费用预算!V51=0),"",$CR49)</f>
        <v/>
      </c>
      <c r="DB49" s="201" t="str">
        <f>IF(OR(工资性费用预算!W51="",工资性费用预算!W51=0),"",$CR49)</f>
        <v/>
      </c>
      <c r="DC49" s="201" t="str">
        <f>IF(OR(工资性费用预算!X51="",工资性费用预算!X51=0),"",$CR49)</f>
        <v/>
      </c>
      <c r="DD49" s="201" t="str">
        <f>IF(OR(工资性费用预算!Y51="",工资性费用预算!Y51=0),"",$CR49)</f>
        <v/>
      </c>
      <c r="DE49" s="193">
        <f t="shared" si="31"/>
        <v>0</v>
      </c>
      <c r="DF49" s="215" t="str">
        <f>IF($B49="","",VLOOKUP($B49,工资性费用预算!$B$7:$AR$206,43,0))</f>
        <v/>
      </c>
      <c r="DG49" s="215" t="str">
        <f>IF($B49="","",VLOOKUP($B49,工资性费用预算!$B$7:$AS$206,44,0))</f>
        <v/>
      </c>
      <c r="DH49" s="215" t="str">
        <f>IF($B49="","",VLOOKUP($B49,工资性费用预算!$B$7:$AX$206,49,0))</f>
        <v/>
      </c>
      <c r="DI49" s="215" t="str">
        <f>IF($B49="","",VLOOKUP($B49,工资性费用预算!$B$7:$AY$206,50,0))</f>
        <v/>
      </c>
      <c r="DJ49" s="215" t="str">
        <f>IF($B49="","",VLOOKUP($B49,工资性费用预算!$B$7:$BB$206,51,0))</f>
        <v/>
      </c>
      <c r="DK49" s="215" t="str">
        <f>IF($B49="","",VLOOKUP($B49,工资性费用预算!$B$7:$BB$206,52,0))</f>
        <v/>
      </c>
      <c r="DL49" s="225" t="str">
        <f>IF($B49="","",VLOOKUP($B49,工资性费用预算!$B$7:$BB$206,53,0))</f>
        <v/>
      </c>
      <c r="DM49" s="222">
        <f t="shared" si="32"/>
        <v>0</v>
      </c>
      <c r="DN49" s="191">
        <f t="shared" si="33"/>
        <v>0</v>
      </c>
      <c r="DO49" s="191">
        <f t="shared" si="34"/>
        <v>0</v>
      </c>
      <c r="DP49" s="191">
        <f t="shared" si="35"/>
        <v>0</v>
      </c>
      <c r="DQ49" s="191">
        <f t="shared" si="36"/>
        <v>0</v>
      </c>
      <c r="DR49" s="191">
        <f t="shared" si="37"/>
        <v>0</v>
      </c>
      <c r="DS49" s="191">
        <f t="shared" si="38"/>
        <v>0</v>
      </c>
      <c r="DT49" s="191">
        <f t="shared" si="39"/>
        <v>0</v>
      </c>
      <c r="DU49" s="191">
        <f t="shared" si="40"/>
        <v>0</v>
      </c>
      <c r="DV49" s="191">
        <f t="shared" si="41"/>
        <v>0</v>
      </c>
      <c r="DW49" s="191">
        <f t="shared" si="42"/>
        <v>0</v>
      </c>
      <c r="DX49" s="191">
        <f t="shared" si="43"/>
        <v>0</v>
      </c>
      <c r="DY49" s="227">
        <f t="shared" si="44"/>
        <v>0</v>
      </c>
      <c r="DZ49" s="191">
        <f t="shared" si="45"/>
        <v>0</v>
      </c>
      <c r="EA49" s="193">
        <f t="shared" si="46"/>
        <v>0</v>
      </c>
    </row>
    <row r="50" spans="1:131">
      <c r="A50" s="200" t="str">
        <f t="shared" si="24"/>
        <v/>
      </c>
      <c r="B50" s="191" t="str">
        <f>IF(工资性费用预算!A52="","",工资性费用预算!B52)</f>
        <v/>
      </c>
      <c r="C50" s="195" t="str">
        <f>IF(B50="","",VLOOKUP(B50,工资性费用预算!$B$7:$C$206,2,0))</f>
        <v/>
      </c>
      <c r="D50" s="276" t="str">
        <f>IF(工资性费用预算!BH52&gt;0,IF(工资性费用预算!BE52&gt;0,工资性费用预算!$BE$6,IF(工资性费用预算!BF52&gt;0,工资性费用预算!$BF$6,工资性费用预算!$BG$6)),"")</f>
        <v/>
      </c>
      <c r="E50" s="194" t="str">
        <f>IF($B50="","",VLOOKUP($B50,工资性费用预算!$B$7:$AC$206,27,0))</f>
        <v/>
      </c>
      <c r="F50" s="519">
        <f>IF($B50="",0,VLOOKUP($B50,社保费!$B$5:$Q$15,16,0))</f>
        <v>0</v>
      </c>
      <c r="G50" s="201" t="str">
        <f>IF(OR(工资性费用预算!N52="",工资性费用预算!N52=0),"",ROUND($E50*$F50,2))</f>
        <v/>
      </c>
      <c r="H50" s="201" t="str">
        <f>IF(OR(工资性费用预算!O52="",工资性费用预算!O52=0),"",ROUND($E50*$F50,2))</f>
        <v/>
      </c>
      <c r="I50" s="201" t="str">
        <f>IF(OR(工资性费用预算!P52="",工资性费用预算!P52=0),"",ROUND($E50*$F50,2))</f>
        <v/>
      </c>
      <c r="J50" s="201" t="str">
        <f>IF(OR(工资性费用预算!Q52="",工资性费用预算!Q52=0),"",ROUND($E50*$F50,2))</f>
        <v/>
      </c>
      <c r="K50" s="201" t="str">
        <f>IF(OR(工资性费用预算!R52="",工资性费用预算!R52=0),"",ROUND($E50*$F50,2))</f>
        <v/>
      </c>
      <c r="L50" s="201" t="str">
        <f>IF(OR(工资性费用预算!S52="",工资性费用预算!S52=0),"",ROUND($E50*$F50,2))</f>
        <v/>
      </c>
      <c r="M50" s="201" t="str">
        <f>IF(OR(工资性费用预算!T52="",工资性费用预算!T52=0),"",ROUND($E50*$F50,2))</f>
        <v/>
      </c>
      <c r="N50" s="201" t="str">
        <f>IF(OR(工资性费用预算!U52="",工资性费用预算!U52=0),"",ROUND($E50*$F50,2))</f>
        <v/>
      </c>
      <c r="O50" s="201" t="str">
        <f>IF(OR(工资性费用预算!V52="",工资性费用预算!V52=0),"",ROUND($E50*$F50,2))</f>
        <v/>
      </c>
      <c r="P50" s="201" t="str">
        <f>IF(OR(工资性费用预算!W52="",工资性费用预算!W52=0),"",ROUND($E50*$F50,2))</f>
        <v/>
      </c>
      <c r="Q50" s="201" t="str">
        <f>IF(OR(工资性费用预算!X52="",工资性费用预算!X52=0),"",ROUND($E50*$F50,2))</f>
        <v/>
      </c>
      <c r="R50" s="201" t="str">
        <f>IF(OR(工资性费用预算!Y52="",工资性费用预算!Y52=0),"",ROUND($E50*$F50,2))</f>
        <v/>
      </c>
      <c r="S50" s="193">
        <f t="shared" si="25"/>
        <v>0</v>
      </c>
      <c r="T50" s="199" t="str">
        <f>IF($B50="","",VLOOKUP($B50,工资性费用预算!$B$7:$AF$206,30,0))</f>
        <v/>
      </c>
      <c r="U50" s="197" t="str">
        <f>IF($B50="","",VLOOKUP($B50,工资性费用预算!$B$7:$AF$206,31,0))</f>
        <v/>
      </c>
      <c r="V50" s="191" t="str">
        <f>IF(OR(工资性费用预算!N52="",工资性费用预算!N52=0),"",$T50*$U50)</f>
        <v/>
      </c>
      <c r="W50" s="191" t="str">
        <f>IF(OR(工资性费用预算!O52="",工资性费用预算!O52=0),"",$T50*$U50)</f>
        <v/>
      </c>
      <c r="X50" s="191" t="str">
        <f>IF(OR(工资性费用预算!P52="",工资性费用预算!P52=0),"",$T50*$U50)</f>
        <v/>
      </c>
      <c r="Y50" s="191" t="str">
        <f>IF(OR(工资性费用预算!Q52="",工资性费用预算!Q52=0),"",$T50*$U50)</f>
        <v/>
      </c>
      <c r="Z50" s="191" t="str">
        <f>IF(OR(工资性费用预算!R52="",工资性费用预算!R52=0),"",$T50*$U50)</f>
        <v/>
      </c>
      <c r="AA50" s="191" t="str">
        <f>IF(OR(工资性费用预算!S52="",工资性费用预算!S52=0),"",$T50*$U50)</f>
        <v/>
      </c>
      <c r="AB50" s="191" t="str">
        <f>IF(OR(工资性费用预算!T52="",工资性费用预算!T52=0),"",$T50*$U50)</f>
        <v/>
      </c>
      <c r="AC50" s="191" t="str">
        <f>IF(OR(工资性费用预算!U52="",工资性费用预算!U52=0),"",$T50*$U50)</f>
        <v/>
      </c>
      <c r="AD50" s="191" t="str">
        <f>IF(OR(工资性费用预算!V52="",工资性费用预算!V52=0),"",$T50*$U50)</f>
        <v/>
      </c>
      <c r="AE50" s="191" t="str">
        <f>IF(OR(工资性费用预算!W52="",工资性费用预算!W52=0),"",$T50*$U50)</f>
        <v/>
      </c>
      <c r="AF50" s="191" t="str">
        <f>IF(OR(工资性费用预算!X52="",工资性费用预算!X52=0),"",$T50*$U50)</f>
        <v/>
      </c>
      <c r="AG50" s="191" t="str">
        <f>IF(OR(工资性费用预算!Y52="",工资性费用预算!Y52=0),"",$T50*$U50)</f>
        <v/>
      </c>
      <c r="AH50" s="193">
        <f t="shared" si="26"/>
        <v>0</v>
      </c>
      <c r="AI50" s="217" t="str">
        <f>IF($B50="","",VLOOKUP($B50,工资性费用预算!$B$7:$AJ$206,33,0))</f>
        <v/>
      </c>
      <c r="AJ50" s="218" t="str">
        <f>IF($B50="","",VLOOKUP($B50,工资性费用预算!$B$7:$AJ$206,35,0))</f>
        <v/>
      </c>
      <c r="AK50" s="215" t="str">
        <f>IF($B50="","",VLOOKUP($B50,工资性费用预算!$B$7:$AL$206,37,0))</f>
        <v/>
      </c>
      <c r="AL50" s="270" t="str">
        <f>IF(OR(工资性费用预算!N52="",工资性费用预算!N52=0),"",$AK50)</f>
        <v/>
      </c>
      <c r="AM50" s="201" t="str">
        <f>IF(OR(工资性费用预算!O52="",工资性费用预算!O52=0),"",$AK50)</f>
        <v/>
      </c>
      <c r="AN50" s="201" t="str">
        <f>IF(OR(工资性费用预算!P52="",工资性费用预算!P52=0),"",$AK50)</f>
        <v/>
      </c>
      <c r="AO50" s="201" t="str">
        <f>IF(OR(工资性费用预算!Q52="",工资性费用预算!Q52=0),"",$AK50)</f>
        <v/>
      </c>
      <c r="AP50" s="201" t="str">
        <f>IF(OR(工资性费用预算!R52="",工资性费用预算!R52=0),"",$AK50)</f>
        <v/>
      </c>
      <c r="AQ50" s="201" t="str">
        <f>IF(OR(工资性费用预算!S52="",工资性费用预算!S52=0),"",$AK50)</f>
        <v/>
      </c>
      <c r="AR50" s="201" t="str">
        <f>IF(OR(工资性费用预算!T52="",工资性费用预算!T52=0),"",$AK50)</f>
        <v/>
      </c>
      <c r="AS50" s="201" t="str">
        <f>IF(OR(工资性费用预算!U52="",工资性费用预算!U52=0),"",$AK50)</f>
        <v/>
      </c>
      <c r="AT50" s="201" t="str">
        <f>IF(OR(工资性费用预算!V52="",工资性费用预算!V52=0),"",$AK50)</f>
        <v/>
      </c>
      <c r="AU50" s="201" t="str">
        <f>IF(OR(工资性费用预算!W52="",工资性费用预算!W52=0),"",$AK50)</f>
        <v/>
      </c>
      <c r="AV50" s="201" t="str">
        <f>IF(OR(工资性费用预算!X52="",工资性费用预算!X52=0),"",$AK50)</f>
        <v/>
      </c>
      <c r="AW50" s="201" t="str">
        <f>IF(OR(工资性费用预算!Y52="",工资性费用预算!Y52=0),"",$AK50)</f>
        <v/>
      </c>
      <c r="AX50" s="220">
        <f t="shared" si="27"/>
        <v>0</v>
      </c>
      <c r="AY50" s="215" t="str">
        <f>IF($B50="","",VLOOKUP($B50,工资性费用预算!$B$7:$AN$206,39,0))</f>
        <v/>
      </c>
      <c r="AZ50" s="204"/>
      <c r="BA50" s="204"/>
      <c r="BB50" s="204"/>
      <c r="BC50" s="204"/>
      <c r="BD50" s="201"/>
      <c r="BE50" s="201" t="str">
        <f>IF(OR(工资性费用预算!S52="",工资性费用预算!S52=0),"",$AY50)</f>
        <v/>
      </c>
      <c r="BF50" s="201" t="str">
        <f>IF(OR(工资性费用预算!T52="",工资性费用预算!T52=0),"",$AY50)</f>
        <v/>
      </c>
      <c r="BG50" s="201" t="str">
        <f>IF(OR(工资性费用预算!U52="",工资性费用预算!U52=0),"",$AY50)</f>
        <v/>
      </c>
      <c r="BH50" s="201" t="str">
        <f>IF(OR(工资性费用预算!V52="",工资性费用预算!V52=0),"",$AY50)</f>
        <v/>
      </c>
      <c r="BI50" s="201" t="str">
        <f>IF(OR(工资性费用预算!W52="",工资性费用预算!W52=0),"",$AY50)</f>
        <v/>
      </c>
      <c r="BJ50" s="219"/>
      <c r="BK50" s="219"/>
      <c r="BL50" s="219">
        <f t="shared" si="28"/>
        <v>0</v>
      </c>
      <c r="BM50" s="215" t="str">
        <f>IF($B50="","",VLOOKUP($B50,工资性费用预算!$B$7:$AP$206,41,0))</f>
        <v/>
      </c>
      <c r="BN50" s="201" t="str">
        <f>IF(OR(工资性费用预算!N52="",工资性费用预算!N52=0),"",$BM50)</f>
        <v/>
      </c>
      <c r="BO50" s="201" t="str">
        <f>IF(OR(工资性费用预算!O52="",工资性费用预算!O52=0),"",$BM50)</f>
        <v/>
      </c>
      <c r="BP50" s="201" t="str">
        <f>IF(OR(工资性费用预算!P52="",工资性费用预算!P52=0),"",$BM50)</f>
        <v/>
      </c>
      <c r="BQ50" s="201"/>
      <c r="BR50" s="201" t="str">
        <f>IF(OR(工资性费用预算!Q52="",工资性费用预算!Q52=0),"",$BM50)</f>
        <v/>
      </c>
      <c r="BS50" s="201" t="str">
        <f>IF(OR(工资性费用预算!R52="",工资性费用预算!R52=0),"",$BM50)</f>
        <v/>
      </c>
      <c r="BT50" s="201" t="str">
        <f>IF(OR(工资性费用预算!S52="",工资性费用预算!S52=0),"",$BM50)</f>
        <v/>
      </c>
      <c r="BU50" s="201"/>
      <c r="BV50" s="201" t="str">
        <f>IF(OR(工资性费用预算!T52="",工资性费用预算!T52=0),"",$BM50)</f>
        <v/>
      </c>
      <c r="BW50" s="201" t="str">
        <f>IF(OR(工资性费用预算!U52="",工资性费用预算!U52=0),"",$BM50)</f>
        <v/>
      </c>
      <c r="BX50" s="201" t="str">
        <f>IF(OR(工资性费用预算!V52="",工资性费用预算!V52=0),"",$BM50)</f>
        <v/>
      </c>
      <c r="BY50" s="201"/>
      <c r="BZ50" s="201" t="str">
        <f>IF(OR(工资性费用预算!W52="",工资性费用预算!W52=0),"",$BM50)</f>
        <v/>
      </c>
      <c r="CA50" s="201" t="str">
        <f>IF(OR(工资性费用预算!X52="",工资性费用预算!X52=0),"",$BM50)</f>
        <v/>
      </c>
      <c r="CB50" s="201" t="str">
        <f>IF(OR(工资性费用预算!Y52="",工资性费用预算!Y52=0),"",$BM50)</f>
        <v/>
      </c>
      <c r="CC50" s="193">
        <f t="shared" si="29"/>
        <v>0</v>
      </c>
      <c r="CD50" s="215" t="str">
        <f>IF($B50="","",VLOOKUP($B50,工资性费用预算!$B$7:$AT$206,45,0))</f>
        <v/>
      </c>
      <c r="CE50" s="201" t="str">
        <f>IF(OR(工资性费用预算!N52="",工资性费用预算!N52=0),"",$CD50)</f>
        <v/>
      </c>
      <c r="CF50" s="201" t="str">
        <f>IF(OR(工资性费用预算!O52="",工资性费用预算!O52=0),"",$CD50)</f>
        <v/>
      </c>
      <c r="CG50" s="201" t="str">
        <f>IF(OR(工资性费用预算!P52="",工资性费用预算!P52=0),"",$CD50)</f>
        <v/>
      </c>
      <c r="CH50" s="201" t="str">
        <f>IF(OR(工资性费用预算!Q52="",工资性费用预算!Q52=0),"",$CD50)</f>
        <v/>
      </c>
      <c r="CI50" s="201" t="str">
        <f>IF(OR(工资性费用预算!R52="",工资性费用预算!R52=0),"",$CD50)</f>
        <v/>
      </c>
      <c r="CJ50" s="201" t="str">
        <f>IF(OR(工资性费用预算!S52="",工资性费用预算!S52=0),"",$CD50)</f>
        <v/>
      </c>
      <c r="CK50" s="201" t="str">
        <f>IF(OR(工资性费用预算!T52="",工资性费用预算!T52=0),"",$CD50)</f>
        <v/>
      </c>
      <c r="CL50" s="201" t="str">
        <f>IF(OR(工资性费用预算!U52="",工资性费用预算!U52=0),"",$CD50)</f>
        <v/>
      </c>
      <c r="CM50" s="201" t="str">
        <f>IF(OR(工资性费用预算!V52="",工资性费用预算!V52=0),"",$CD50)</f>
        <v/>
      </c>
      <c r="CN50" s="201" t="str">
        <f>IF(OR(工资性费用预算!W52="",工资性费用预算!W52=0),"",$CD50)</f>
        <v/>
      </c>
      <c r="CO50" s="201" t="str">
        <f>IF(OR(工资性费用预算!X52="",工资性费用预算!X52=0),"",$CD50)</f>
        <v/>
      </c>
      <c r="CP50" s="201" t="str">
        <f>IF(OR(工资性费用预算!Y52="",工资性费用预算!Y52=0),"",$CD50)</f>
        <v/>
      </c>
      <c r="CQ50" s="193">
        <f t="shared" si="30"/>
        <v>0</v>
      </c>
      <c r="CR50" s="215" t="str">
        <f>IF($B50="","",VLOOKUP($B50,工资性费用预算!$B$7:$AV$206,47,0))</f>
        <v/>
      </c>
      <c r="CS50" s="201" t="str">
        <f>IF(OR(工资性费用预算!N52="",工资性费用预算!N52=0),"",$CR50)</f>
        <v/>
      </c>
      <c r="CT50" s="201" t="str">
        <f>IF(OR(工资性费用预算!O52="",工资性费用预算!O52=0),"",$CR50)</f>
        <v/>
      </c>
      <c r="CU50" s="201" t="str">
        <f>IF(OR(工资性费用预算!P52="",工资性费用预算!P52=0),"",$CR50)</f>
        <v/>
      </c>
      <c r="CV50" s="201" t="str">
        <f>IF(OR(工资性费用预算!Q52="",工资性费用预算!Q52=0),"",$CR50)</f>
        <v/>
      </c>
      <c r="CW50" s="201" t="str">
        <f>IF(OR(工资性费用预算!R52="",工资性费用预算!R52=0),"",$CR50)</f>
        <v/>
      </c>
      <c r="CX50" s="201" t="str">
        <f>IF(OR(工资性费用预算!S52="",工资性费用预算!S52=0),"",$CR50)</f>
        <v/>
      </c>
      <c r="CY50" s="201" t="str">
        <f>IF(OR(工资性费用预算!T52="",工资性费用预算!T52=0),"",$CR50)</f>
        <v/>
      </c>
      <c r="CZ50" s="201" t="str">
        <f>IF(OR(工资性费用预算!U52="",工资性费用预算!U52=0),"",$CR50)</f>
        <v/>
      </c>
      <c r="DA50" s="201" t="str">
        <f>IF(OR(工资性费用预算!V52="",工资性费用预算!V52=0),"",$CR50)</f>
        <v/>
      </c>
      <c r="DB50" s="201" t="str">
        <f>IF(OR(工资性费用预算!W52="",工资性费用预算!W52=0),"",$CR50)</f>
        <v/>
      </c>
      <c r="DC50" s="201" t="str">
        <f>IF(OR(工资性费用预算!X52="",工资性费用预算!X52=0),"",$CR50)</f>
        <v/>
      </c>
      <c r="DD50" s="201" t="str">
        <f>IF(OR(工资性费用预算!Y52="",工资性费用预算!Y52=0),"",$CR50)</f>
        <v/>
      </c>
      <c r="DE50" s="193">
        <f t="shared" si="31"/>
        <v>0</v>
      </c>
      <c r="DF50" s="215" t="str">
        <f>IF($B50="","",VLOOKUP($B50,工资性费用预算!$B$7:$AR$206,43,0))</f>
        <v/>
      </c>
      <c r="DG50" s="215" t="str">
        <f>IF($B50="","",VLOOKUP($B50,工资性费用预算!$B$7:$AS$206,44,0))</f>
        <v/>
      </c>
      <c r="DH50" s="215" t="str">
        <f>IF($B50="","",VLOOKUP($B50,工资性费用预算!$B$7:$AX$206,49,0))</f>
        <v/>
      </c>
      <c r="DI50" s="215" t="str">
        <f>IF($B50="","",VLOOKUP($B50,工资性费用预算!$B$7:$AY$206,50,0))</f>
        <v/>
      </c>
      <c r="DJ50" s="215" t="str">
        <f>IF($B50="","",VLOOKUP($B50,工资性费用预算!$B$7:$BB$206,51,0))</f>
        <v/>
      </c>
      <c r="DK50" s="215" t="str">
        <f>IF($B50="","",VLOOKUP($B50,工资性费用预算!$B$7:$BB$206,52,0))</f>
        <v/>
      </c>
      <c r="DL50" s="225" t="str">
        <f>IF($B50="","",VLOOKUP($B50,工资性费用预算!$B$7:$BB$206,53,0))</f>
        <v/>
      </c>
      <c r="DM50" s="222">
        <f t="shared" si="32"/>
        <v>0</v>
      </c>
      <c r="DN50" s="191">
        <f t="shared" si="33"/>
        <v>0</v>
      </c>
      <c r="DO50" s="191">
        <f t="shared" si="34"/>
        <v>0</v>
      </c>
      <c r="DP50" s="191">
        <f t="shared" si="35"/>
        <v>0</v>
      </c>
      <c r="DQ50" s="191">
        <f t="shared" si="36"/>
        <v>0</v>
      </c>
      <c r="DR50" s="191">
        <f t="shared" si="37"/>
        <v>0</v>
      </c>
      <c r="DS50" s="191">
        <f t="shared" si="38"/>
        <v>0</v>
      </c>
      <c r="DT50" s="191">
        <f t="shared" si="39"/>
        <v>0</v>
      </c>
      <c r="DU50" s="191">
        <f t="shared" si="40"/>
        <v>0</v>
      </c>
      <c r="DV50" s="191">
        <f t="shared" si="41"/>
        <v>0</v>
      </c>
      <c r="DW50" s="191">
        <f t="shared" si="42"/>
        <v>0</v>
      </c>
      <c r="DX50" s="191">
        <f t="shared" si="43"/>
        <v>0</v>
      </c>
      <c r="DY50" s="227">
        <f t="shared" si="44"/>
        <v>0</v>
      </c>
      <c r="DZ50" s="191">
        <f t="shared" si="45"/>
        <v>0</v>
      </c>
      <c r="EA50" s="193">
        <f t="shared" si="46"/>
        <v>0</v>
      </c>
    </row>
    <row r="51" spans="1:131">
      <c r="A51" s="200" t="str">
        <f t="shared" si="24"/>
        <v/>
      </c>
      <c r="B51" s="191" t="str">
        <f>IF(工资性费用预算!A53="","",工资性费用预算!B53)</f>
        <v/>
      </c>
      <c r="C51" s="195" t="str">
        <f>IF(B51="","",VLOOKUP(B51,工资性费用预算!$B$7:$C$206,2,0))</f>
        <v/>
      </c>
      <c r="D51" s="276" t="str">
        <f>IF(工资性费用预算!BH53&gt;0,IF(工资性费用预算!BE53&gt;0,工资性费用预算!$BE$6,IF(工资性费用预算!BF53&gt;0,工资性费用预算!$BF$6,工资性费用预算!$BG$6)),"")</f>
        <v/>
      </c>
      <c r="E51" s="194" t="str">
        <f>IF($B51="","",VLOOKUP($B51,工资性费用预算!$B$7:$AC$206,27,0))</f>
        <v/>
      </c>
      <c r="F51" s="519">
        <f>IF($B51="",0,VLOOKUP($B51,社保费!$B$5:$Q$15,16,0))</f>
        <v>0</v>
      </c>
      <c r="G51" s="201" t="str">
        <f>IF(OR(工资性费用预算!N53="",工资性费用预算!N53=0),"",ROUND($E51*$F51,2))</f>
        <v/>
      </c>
      <c r="H51" s="201" t="str">
        <f>IF(OR(工资性费用预算!O53="",工资性费用预算!O53=0),"",ROUND($E51*$F51,2))</f>
        <v/>
      </c>
      <c r="I51" s="201" t="str">
        <f>IF(OR(工资性费用预算!P53="",工资性费用预算!P53=0),"",ROUND($E51*$F51,2))</f>
        <v/>
      </c>
      <c r="J51" s="201" t="str">
        <f>IF(OR(工资性费用预算!Q53="",工资性费用预算!Q53=0),"",ROUND($E51*$F51,2))</f>
        <v/>
      </c>
      <c r="K51" s="201" t="str">
        <f>IF(OR(工资性费用预算!R53="",工资性费用预算!R53=0),"",ROUND($E51*$F51,2))</f>
        <v/>
      </c>
      <c r="L51" s="201" t="str">
        <f>IF(OR(工资性费用预算!S53="",工资性费用预算!S53=0),"",ROUND($E51*$F51,2))</f>
        <v/>
      </c>
      <c r="M51" s="201" t="str">
        <f>IF(OR(工资性费用预算!T53="",工资性费用预算!T53=0),"",ROUND($E51*$F51,2))</f>
        <v/>
      </c>
      <c r="N51" s="201" t="str">
        <f>IF(OR(工资性费用预算!U53="",工资性费用预算!U53=0),"",ROUND($E51*$F51,2))</f>
        <v/>
      </c>
      <c r="O51" s="201" t="str">
        <f>IF(OR(工资性费用预算!V53="",工资性费用预算!V53=0),"",ROUND($E51*$F51,2))</f>
        <v/>
      </c>
      <c r="P51" s="201" t="str">
        <f>IF(OR(工资性费用预算!W53="",工资性费用预算!W53=0),"",ROUND($E51*$F51,2))</f>
        <v/>
      </c>
      <c r="Q51" s="201" t="str">
        <f>IF(OR(工资性费用预算!X53="",工资性费用预算!X53=0),"",ROUND($E51*$F51,2))</f>
        <v/>
      </c>
      <c r="R51" s="201" t="str">
        <f>IF(OR(工资性费用预算!Y53="",工资性费用预算!Y53=0),"",ROUND($E51*$F51,2))</f>
        <v/>
      </c>
      <c r="S51" s="193">
        <f t="shared" si="25"/>
        <v>0</v>
      </c>
      <c r="T51" s="199" t="str">
        <f>IF($B51="","",VLOOKUP($B51,工资性费用预算!$B$7:$AF$206,30,0))</f>
        <v/>
      </c>
      <c r="U51" s="197" t="str">
        <f>IF($B51="","",VLOOKUP($B51,工资性费用预算!$B$7:$AF$206,31,0))</f>
        <v/>
      </c>
      <c r="V51" s="191" t="str">
        <f>IF(OR(工资性费用预算!N53="",工资性费用预算!N53=0),"",$T51*$U51)</f>
        <v/>
      </c>
      <c r="W51" s="191" t="str">
        <f>IF(OR(工资性费用预算!O53="",工资性费用预算!O53=0),"",$T51*$U51)</f>
        <v/>
      </c>
      <c r="X51" s="191" t="str">
        <f>IF(OR(工资性费用预算!P53="",工资性费用预算!P53=0),"",$T51*$U51)</f>
        <v/>
      </c>
      <c r="Y51" s="191" t="str">
        <f>IF(OR(工资性费用预算!Q53="",工资性费用预算!Q53=0),"",$T51*$U51)</f>
        <v/>
      </c>
      <c r="Z51" s="191" t="str">
        <f>IF(OR(工资性费用预算!R53="",工资性费用预算!R53=0),"",$T51*$U51)</f>
        <v/>
      </c>
      <c r="AA51" s="191" t="str">
        <f>IF(OR(工资性费用预算!S53="",工资性费用预算!S53=0),"",$T51*$U51)</f>
        <v/>
      </c>
      <c r="AB51" s="191" t="str">
        <f>IF(OR(工资性费用预算!T53="",工资性费用预算!T53=0),"",$T51*$U51)</f>
        <v/>
      </c>
      <c r="AC51" s="191" t="str">
        <f>IF(OR(工资性费用预算!U53="",工资性费用预算!U53=0),"",$T51*$U51)</f>
        <v/>
      </c>
      <c r="AD51" s="191" t="str">
        <f>IF(OR(工资性费用预算!V53="",工资性费用预算!V53=0),"",$T51*$U51)</f>
        <v/>
      </c>
      <c r="AE51" s="191" t="str">
        <f>IF(OR(工资性费用预算!W53="",工资性费用预算!W53=0),"",$T51*$U51)</f>
        <v/>
      </c>
      <c r="AF51" s="191" t="str">
        <f>IF(OR(工资性费用预算!X53="",工资性费用预算!X53=0),"",$T51*$U51)</f>
        <v/>
      </c>
      <c r="AG51" s="191" t="str">
        <f>IF(OR(工资性费用预算!Y53="",工资性费用预算!Y53=0),"",$T51*$U51)</f>
        <v/>
      </c>
      <c r="AH51" s="193">
        <f t="shared" si="26"/>
        <v>0</v>
      </c>
      <c r="AI51" s="217" t="str">
        <f>IF($B51="","",VLOOKUP($B51,工资性费用预算!$B$7:$AJ$206,33,0))</f>
        <v/>
      </c>
      <c r="AJ51" s="218" t="str">
        <f>IF($B51="","",VLOOKUP($B51,工资性费用预算!$B$7:$AJ$206,35,0))</f>
        <v/>
      </c>
      <c r="AK51" s="215" t="str">
        <f>IF($B51="","",VLOOKUP($B51,工资性费用预算!$B$7:$AL$206,37,0))</f>
        <v/>
      </c>
      <c r="AL51" s="270" t="str">
        <f>IF(OR(工资性费用预算!N53="",工资性费用预算!N53=0),"",$AK51)</f>
        <v/>
      </c>
      <c r="AM51" s="201" t="str">
        <f>IF(OR(工资性费用预算!O53="",工资性费用预算!O53=0),"",$AK51)</f>
        <v/>
      </c>
      <c r="AN51" s="201" t="str">
        <f>IF(OR(工资性费用预算!P53="",工资性费用预算!P53=0),"",$AK51)</f>
        <v/>
      </c>
      <c r="AO51" s="201" t="str">
        <f>IF(OR(工资性费用预算!Q53="",工资性费用预算!Q53=0),"",$AK51)</f>
        <v/>
      </c>
      <c r="AP51" s="201" t="str">
        <f>IF(OR(工资性费用预算!R53="",工资性费用预算!R53=0),"",$AK51)</f>
        <v/>
      </c>
      <c r="AQ51" s="201" t="str">
        <f>IF(OR(工资性费用预算!S53="",工资性费用预算!S53=0),"",$AK51)</f>
        <v/>
      </c>
      <c r="AR51" s="201" t="str">
        <f>IF(OR(工资性费用预算!T53="",工资性费用预算!T53=0),"",$AK51)</f>
        <v/>
      </c>
      <c r="AS51" s="201" t="str">
        <f>IF(OR(工资性费用预算!U53="",工资性费用预算!U53=0),"",$AK51)</f>
        <v/>
      </c>
      <c r="AT51" s="201" t="str">
        <f>IF(OR(工资性费用预算!V53="",工资性费用预算!V53=0),"",$AK51)</f>
        <v/>
      </c>
      <c r="AU51" s="201" t="str">
        <f>IF(OR(工资性费用预算!W53="",工资性费用预算!W53=0),"",$AK51)</f>
        <v/>
      </c>
      <c r="AV51" s="201" t="str">
        <f>IF(OR(工资性费用预算!X53="",工资性费用预算!X53=0),"",$AK51)</f>
        <v/>
      </c>
      <c r="AW51" s="201" t="str">
        <f>IF(OR(工资性费用预算!Y53="",工资性费用预算!Y53=0),"",$AK51)</f>
        <v/>
      </c>
      <c r="AX51" s="220">
        <f t="shared" si="27"/>
        <v>0</v>
      </c>
      <c r="AY51" s="215" t="str">
        <f>IF($B51="","",VLOOKUP($B51,工资性费用预算!$B$7:$AN$206,39,0))</f>
        <v/>
      </c>
      <c r="AZ51" s="204"/>
      <c r="BA51" s="204"/>
      <c r="BB51" s="204"/>
      <c r="BC51" s="204"/>
      <c r="BD51" s="201"/>
      <c r="BE51" s="201" t="str">
        <f>IF(OR(工资性费用预算!S53="",工资性费用预算!S53=0),"",$AY51)</f>
        <v/>
      </c>
      <c r="BF51" s="201" t="str">
        <f>IF(OR(工资性费用预算!T53="",工资性费用预算!T53=0),"",$AY51)</f>
        <v/>
      </c>
      <c r="BG51" s="201" t="str">
        <f>IF(OR(工资性费用预算!U53="",工资性费用预算!U53=0),"",$AY51)</f>
        <v/>
      </c>
      <c r="BH51" s="201" t="str">
        <f>IF(OR(工资性费用预算!V53="",工资性费用预算!V53=0),"",$AY51)</f>
        <v/>
      </c>
      <c r="BI51" s="201" t="str">
        <f>IF(OR(工资性费用预算!W53="",工资性费用预算!W53=0),"",$AY51)</f>
        <v/>
      </c>
      <c r="BJ51" s="219"/>
      <c r="BK51" s="219"/>
      <c r="BL51" s="219">
        <f t="shared" si="28"/>
        <v>0</v>
      </c>
      <c r="BM51" s="215" t="str">
        <f>IF($B51="","",VLOOKUP($B51,工资性费用预算!$B$7:$AP$206,41,0))</f>
        <v/>
      </c>
      <c r="BN51" s="201" t="str">
        <f>IF(OR(工资性费用预算!N53="",工资性费用预算!N53=0),"",$BM51)</f>
        <v/>
      </c>
      <c r="BO51" s="201" t="str">
        <f>IF(OR(工资性费用预算!O53="",工资性费用预算!O53=0),"",$BM51)</f>
        <v/>
      </c>
      <c r="BP51" s="201" t="str">
        <f>IF(OR(工资性费用预算!P53="",工资性费用预算!P53=0),"",$BM51)</f>
        <v/>
      </c>
      <c r="BQ51" s="201"/>
      <c r="BR51" s="201" t="str">
        <f>IF(OR(工资性费用预算!Q53="",工资性费用预算!Q53=0),"",$BM51)</f>
        <v/>
      </c>
      <c r="BS51" s="201" t="str">
        <f>IF(OR(工资性费用预算!R53="",工资性费用预算!R53=0),"",$BM51)</f>
        <v/>
      </c>
      <c r="BT51" s="201" t="str">
        <f>IF(OR(工资性费用预算!S53="",工资性费用预算!S53=0),"",$BM51)</f>
        <v/>
      </c>
      <c r="BU51" s="201"/>
      <c r="BV51" s="201" t="str">
        <f>IF(OR(工资性费用预算!T53="",工资性费用预算!T53=0),"",$BM51)</f>
        <v/>
      </c>
      <c r="BW51" s="201" t="str">
        <f>IF(OR(工资性费用预算!U53="",工资性费用预算!U53=0),"",$BM51)</f>
        <v/>
      </c>
      <c r="BX51" s="201" t="str">
        <f>IF(OR(工资性费用预算!V53="",工资性费用预算!V53=0),"",$BM51)</f>
        <v/>
      </c>
      <c r="BY51" s="201"/>
      <c r="BZ51" s="201" t="str">
        <f>IF(OR(工资性费用预算!W53="",工资性费用预算!W53=0),"",$BM51)</f>
        <v/>
      </c>
      <c r="CA51" s="201" t="str">
        <f>IF(OR(工资性费用预算!X53="",工资性费用预算!X53=0),"",$BM51)</f>
        <v/>
      </c>
      <c r="CB51" s="201" t="str">
        <f>IF(OR(工资性费用预算!Y53="",工资性费用预算!Y53=0),"",$BM51)</f>
        <v/>
      </c>
      <c r="CC51" s="193">
        <f t="shared" si="29"/>
        <v>0</v>
      </c>
      <c r="CD51" s="215" t="str">
        <f>IF($B51="","",VLOOKUP($B51,工资性费用预算!$B$7:$AT$206,45,0))</f>
        <v/>
      </c>
      <c r="CE51" s="201" t="str">
        <f>IF(OR(工资性费用预算!N53="",工资性费用预算!N53=0),"",$CD51)</f>
        <v/>
      </c>
      <c r="CF51" s="201" t="str">
        <f>IF(OR(工资性费用预算!O53="",工资性费用预算!O53=0),"",$CD51)</f>
        <v/>
      </c>
      <c r="CG51" s="201" t="str">
        <f>IF(OR(工资性费用预算!P53="",工资性费用预算!P53=0),"",$CD51)</f>
        <v/>
      </c>
      <c r="CH51" s="201" t="str">
        <f>IF(OR(工资性费用预算!Q53="",工资性费用预算!Q53=0),"",$CD51)</f>
        <v/>
      </c>
      <c r="CI51" s="201" t="str">
        <f>IF(OR(工资性费用预算!R53="",工资性费用预算!R53=0),"",$CD51)</f>
        <v/>
      </c>
      <c r="CJ51" s="201" t="str">
        <f>IF(OR(工资性费用预算!S53="",工资性费用预算!S53=0),"",$CD51)</f>
        <v/>
      </c>
      <c r="CK51" s="201" t="str">
        <f>IF(OR(工资性费用预算!T53="",工资性费用预算!T53=0),"",$CD51)</f>
        <v/>
      </c>
      <c r="CL51" s="201" t="str">
        <f>IF(OR(工资性费用预算!U53="",工资性费用预算!U53=0),"",$CD51)</f>
        <v/>
      </c>
      <c r="CM51" s="201" t="str">
        <f>IF(OR(工资性费用预算!V53="",工资性费用预算!V53=0),"",$CD51)</f>
        <v/>
      </c>
      <c r="CN51" s="201" t="str">
        <f>IF(OR(工资性费用预算!W53="",工资性费用预算!W53=0),"",$CD51)</f>
        <v/>
      </c>
      <c r="CO51" s="201" t="str">
        <f>IF(OR(工资性费用预算!X53="",工资性费用预算!X53=0),"",$CD51)</f>
        <v/>
      </c>
      <c r="CP51" s="201" t="str">
        <f>IF(OR(工资性费用预算!Y53="",工资性费用预算!Y53=0),"",$CD51)</f>
        <v/>
      </c>
      <c r="CQ51" s="193">
        <f t="shared" si="30"/>
        <v>0</v>
      </c>
      <c r="CR51" s="215" t="str">
        <f>IF($B51="","",VLOOKUP($B51,工资性费用预算!$B$7:$AV$206,47,0))</f>
        <v/>
      </c>
      <c r="CS51" s="201" t="str">
        <f>IF(OR(工资性费用预算!N53="",工资性费用预算!N53=0),"",$CR51)</f>
        <v/>
      </c>
      <c r="CT51" s="201" t="str">
        <f>IF(OR(工资性费用预算!O53="",工资性费用预算!O53=0),"",$CR51)</f>
        <v/>
      </c>
      <c r="CU51" s="201" t="str">
        <f>IF(OR(工资性费用预算!P53="",工资性费用预算!P53=0),"",$CR51)</f>
        <v/>
      </c>
      <c r="CV51" s="201" t="str">
        <f>IF(OR(工资性费用预算!Q53="",工资性费用预算!Q53=0),"",$CR51)</f>
        <v/>
      </c>
      <c r="CW51" s="201" t="str">
        <f>IF(OR(工资性费用预算!R53="",工资性费用预算!R53=0),"",$CR51)</f>
        <v/>
      </c>
      <c r="CX51" s="201" t="str">
        <f>IF(OR(工资性费用预算!S53="",工资性费用预算!S53=0),"",$CR51)</f>
        <v/>
      </c>
      <c r="CY51" s="201" t="str">
        <f>IF(OR(工资性费用预算!T53="",工资性费用预算!T53=0),"",$CR51)</f>
        <v/>
      </c>
      <c r="CZ51" s="201" t="str">
        <f>IF(OR(工资性费用预算!U53="",工资性费用预算!U53=0),"",$CR51)</f>
        <v/>
      </c>
      <c r="DA51" s="201" t="str">
        <f>IF(OR(工资性费用预算!V53="",工资性费用预算!V53=0),"",$CR51)</f>
        <v/>
      </c>
      <c r="DB51" s="201" t="str">
        <f>IF(OR(工资性费用预算!W53="",工资性费用预算!W53=0),"",$CR51)</f>
        <v/>
      </c>
      <c r="DC51" s="201" t="str">
        <f>IF(OR(工资性费用预算!X53="",工资性费用预算!X53=0),"",$CR51)</f>
        <v/>
      </c>
      <c r="DD51" s="201" t="str">
        <f>IF(OR(工资性费用预算!Y53="",工资性费用预算!Y53=0),"",$CR51)</f>
        <v/>
      </c>
      <c r="DE51" s="193">
        <f t="shared" si="31"/>
        <v>0</v>
      </c>
      <c r="DF51" s="215" t="str">
        <f>IF($B51="","",VLOOKUP($B51,工资性费用预算!$B$7:$AR$206,43,0))</f>
        <v/>
      </c>
      <c r="DG51" s="215" t="str">
        <f>IF($B51="","",VLOOKUP($B51,工资性费用预算!$B$7:$AS$206,44,0))</f>
        <v/>
      </c>
      <c r="DH51" s="215" t="str">
        <f>IF($B51="","",VLOOKUP($B51,工资性费用预算!$B$7:$AX$206,49,0))</f>
        <v/>
      </c>
      <c r="DI51" s="215" t="str">
        <f>IF($B51="","",VLOOKUP($B51,工资性费用预算!$B$7:$AY$206,50,0))</f>
        <v/>
      </c>
      <c r="DJ51" s="215" t="str">
        <f>IF($B51="","",VLOOKUP($B51,工资性费用预算!$B$7:$BB$206,51,0))</f>
        <v/>
      </c>
      <c r="DK51" s="215" t="str">
        <f>IF($B51="","",VLOOKUP($B51,工资性费用预算!$B$7:$BB$206,52,0))</f>
        <v/>
      </c>
      <c r="DL51" s="225" t="str">
        <f>IF($B51="","",VLOOKUP($B51,工资性费用预算!$B$7:$BB$206,53,0))</f>
        <v/>
      </c>
      <c r="DM51" s="222">
        <f t="shared" si="32"/>
        <v>0</v>
      </c>
      <c r="DN51" s="191">
        <f t="shared" si="33"/>
        <v>0</v>
      </c>
      <c r="DO51" s="191">
        <f t="shared" si="34"/>
        <v>0</v>
      </c>
      <c r="DP51" s="191">
        <f t="shared" si="35"/>
        <v>0</v>
      </c>
      <c r="DQ51" s="191">
        <f t="shared" si="36"/>
        <v>0</v>
      </c>
      <c r="DR51" s="191">
        <f t="shared" si="37"/>
        <v>0</v>
      </c>
      <c r="DS51" s="191">
        <f t="shared" si="38"/>
        <v>0</v>
      </c>
      <c r="DT51" s="191">
        <f t="shared" si="39"/>
        <v>0</v>
      </c>
      <c r="DU51" s="191">
        <f t="shared" si="40"/>
        <v>0</v>
      </c>
      <c r="DV51" s="191">
        <f t="shared" si="41"/>
        <v>0</v>
      </c>
      <c r="DW51" s="191">
        <f t="shared" si="42"/>
        <v>0</v>
      </c>
      <c r="DX51" s="191">
        <f t="shared" si="43"/>
        <v>0</v>
      </c>
      <c r="DY51" s="227">
        <f t="shared" si="44"/>
        <v>0</v>
      </c>
      <c r="DZ51" s="191">
        <f t="shared" si="45"/>
        <v>0</v>
      </c>
      <c r="EA51" s="193">
        <f t="shared" si="46"/>
        <v>0</v>
      </c>
    </row>
    <row r="52" spans="1:131">
      <c r="A52" s="200" t="str">
        <f t="shared" si="24"/>
        <v/>
      </c>
      <c r="B52" s="191" t="str">
        <f>IF(工资性费用预算!A54="","",工资性费用预算!B54)</f>
        <v/>
      </c>
      <c r="C52" s="195" t="str">
        <f>IF(B52="","",VLOOKUP(B52,工资性费用预算!$B$7:$C$206,2,0))</f>
        <v/>
      </c>
      <c r="D52" s="276" t="str">
        <f>IF(工资性费用预算!BH54&gt;0,IF(工资性费用预算!BE54&gt;0,工资性费用预算!$BE$6,IF(工资性费用预算!BF54&gt;0,工资性费用预算!$BF$6,工资性费用预算!$BG$6)),"")</f>
        <v/>
      </c>
      <c r="E52" s="194" t="str">
        <f>IF($B52="","",VLOOKUP($B52,工资性费用预算!$B$7:$AC$206,27,0))</f>
        <v/>
      </c>
      <c r="F52" s="519">
        <f>IF($B52="",0,VLOOKUP($B52,社保费!$B$5:$Q$15,16,0))</f>
        <v>0</v>
      </c>
      <c r="G52" s="201" t="str">
        <f>IF(OR(工资性费用预算!N54="",工资性费用预算!N54=0),"",ROUND($E52*$F52,2))</f>
        <v/>
      </c>
      <c r="H52" s="201" t="str">
        <f>IF(OR(工资性费用预算!O54="",工资性费用预算!O54=0),"",ROUND($E52*$F52,2))</f>
        <v/>
      </c>
      <c r="I52" s="201" t="str">
        <f>IF(OR(工资性费用预算!P54="",工资性费用预算!P54=0),"",ROUND($E52*$F52,2))</f>
        <v/>
      </c>
      <c r="J52" s="201" t="str">
        <f>IF(OR(工资性费用预算!Q54="",工资性费用预算!Q54=0),"",ROUND($E52*$F52,2))</f>
        <v/>
      </c>
      <c r="K52" s="201" t="str">
        <f>IF(OR(工资性费用预算!R54="",工资性费用预算!R54=0),"",ROUND($E52*$F52,2))</f>
        <v/>
      </c>
      <c r="L52" s="201" t="str">
        <f>IF(OR(工资性费用预算!S54="",工资性费用预算!S54=0),"",ROUND($E52*$F52,2))</f>
        <v/>
      </c>
      <c r="M52" s="201" t="str">
        <f>IF(OR(工资性费用预算!T54="",工资性费用预算!T54=0),"",ROUND($E52*$F52,2))</f>
        <v/>
      </c>
      <c r="N52" s="201" t="str">
        <f>IF(OR(工资性费用预算!U54="",工资性费用预算!U54=0),"",ROUND($E52*$F52,2))</f>
        <v/>
      </c>
      <c r="O52" s="201" t="str">
        <f>IF(OR(工资性费用预算!V54="",工资性费用预算!V54=0),"",ROUND($E52*$F52,2))</f>
        <v/>
      </c>
      <c r="P52" s="201" t="str">
        <f>IF(OR(工资性费用预算!W54="",工资性费用预算!W54=0),"",ROUND($E52*$F52,2))</f>
        <v/>
      </c>
      <c r="Q52" s="201" t="str">
        <f>IF(OR(工资性费用预算!X54="",工资性费用预算!X54=0),"",ROUND($E52*$F52,2))</f>
        <v/>
      </c>
      <c r="R52" s="201" t="str">
        <f>IF(OR(工资性费用预算!Y54="",工资性费用预算!Y54=0),"",ROUND($E52*$F52,2))</f>
        <v/>
      </c>
      <c r="S52" s="193">
        <f t="shared" si="25"/>
        <v>0</v>
      </c>
      <c r="T52" s="199" t="str">
        <f>IF($B52="","",VLOOKUP($B52,工资性费用预算!$B$7:$AF$206,30,0))</f>
        <v/>
      </c>
      <c r="U52" s="197" t="str">
        <f>IF($B52="","",VLOOKUP($B52,工资性费用预算!$B$7:$AF$206,31,0))</f>
        <v/>
      </c>
      <c r="V52" s="191" t="str">
        <f>IF(OR(工资性费用预算!N54="",工资性费用预算!N54=0),"",$T52*$U52)</f>
        <v/>
      </c>
      <c r="W52" s="191" t="str">
        <f>IF(OR(工资性费用预算!O54="",工资性费用预算!O54=0),"",$T52*$U52)</f>
        <v/>
      </c>
      <c r="X52" s="191" t="str">
        <f>IF(OR(工资性费用预算!P54="",工资性费用预算!P54=0),"",$T52*$U52)</f>
        <v/>
      </c>
      <c r="Y52" s="191" t="str">
        <f>IF(OR(工资性费用预算!Q54="",工资性费用预算!Q54=0),"",$T52*$U52)</f>
        <v/>
      </c>
      <c r="Z52" s="191" t="str">
        <f>IF(OR(工资性费用预算!R54="",工资性费用预算!R54=0),"",$T52*$U52)</f>
        <v/>
      </c>
      <c r="AA52" s="191" t="str">
        <f>IF(OR(工资性费用预算!S54="",工资性费用预算!S54=0),"",$T52*$U52)</f>
        <v/>
      </c>
      <c r="AB52" s="191" t="str">
        <f>IF(OR(工资性费用预算!T54="",工资性费用预算!T54=0),"",$T52*$U52)</f>
        <v/>
      </c>
      <c r="AC52" s="191" t="str">
        <f>IF(OR(工资性费用预算!U54="",工资性费用预算!U54=0),"",$T52*$U52)</f>
        <v/>
      </c>
      <c r="AD52" s="191" t="str">
        <f>IF(OR(工资性费用预算!V54="",工资性费用预算!V54=0),"",$T52*$U52)</f>
        <v/>
      </c>
      <c r="AE52" s="191" t="str">
        <f>IF(OR(工资性费用预算!W54="",工资性费用预算!W54=0),"",$T52*$U52)</f>
        <v/>
      </c>
      <c r="AF52" s="191" t="str">
        <f>IF(OR(工资性费用预算!X54="",工资性费用预算!X54=0),"",$T52*$U52)</f>
        <v/>
      </c>
      <c r="AG52" s="191" t="str">
        <f>IF(OR(工资性费用预算!Y54="",工资性费用预算!Y54=0),"",$T52*$U52)</f>
        <v/>
      </c>
      <c r="AH52" s="193">
        <f t="shared" si="26"/>
        <v>0</v>
      </c>
      <c r="AI52" s="217" t="str">
        <f>IF($B52="","",VLOOKUP($B52,工资性费用预算!$B$7:$AJ$206,33,0))</f>
        <v/>
      </c>
      <c r="AJ52" s="218" t="str">
        <f>IF($B52="","",VLOOKUP($B52,工资性费用预算!$B$7:$AJ$206,35,0))</f>
        <v/>
      </c>
      <c r="AK52" s="215" t="str">
        <f>IF($B52="","",VLOOKUP($B52,工资性费用预算!$B$7:$AL$206,37,0))</f>
        <v/>
      </c>
      <c r="AL52" s="270" t="str">
        <f>IF(OR(工资性费用预算!N54="",工资性费用预算!N54=0),"",$AK52)</f>
        <v/>
      </c>
      <c r="AM52" s="201" t="str">
        <f>IF(OR(工资性费用预算!O54="",工资性费用预算!O54=0),"",$AK52)</f>
        <v/>
      </c>
      <c r="AN52" s="201" t="str">
        <f>IF(OR(工资性费用预算!P54="",工资性费用预算!P54=0),"",$AK52)</f>
        <v/>
      </c>
      <c r="AO52" s="201" t="str">
        <f>IF(OR(工资性费用预算!Q54="",工资性费用预算!Q54=0),"",$AK52)</f>
        <v/>
      </c>
      <c r="AP52" s="201" t="str">
        <f>IF(OR(工资性费用预算!R54="",工资性费用预算!R54=0),"",$AK52)</f>
        <v/>
      </c>
      <c r="AQ52" s="201" t="str">
        <f>IF(OR(工资性费用预算!S54="",工资性费用预算!S54=0),"",$AK52)</f>
        <v/>
      </c>
      <c r="AR52" s="201" t="str">
        <f>IF(OR(工资性费用预算!T54="",工资性费用预算!T54=0),"",$AK52)</f>
        <v/>
      </c>
      <c r="AS52" s="201" t="str">
        <f>IF(OR(工资性费用预算!U54="",工资性费用预算!U54=0),"",$AK52)</f>
        <v/>
      </c>
      <c r="AT52" s="201" t="str">
        <f>IF(OR(工资性费用预算!V54="",工资性费用预算!V54=0),"",$AK52)</f>
        <v/>
      </c>
      <c r="AU52" s="201" t="str">
        <f>IF(OR(工资性费用预算!W54="",工资性费用预算!W54=0),"",$AK52)</f>
        <v/>
      </c>
      <c r="AV52" s="201" t="str">
        <f>IF(OR(工资性费用预算!X54="",工资性费用预算!X54=0),"",$AK52)</f>
        <v/>
      </c>
      <c r="AW52" s="201" t="str">
        <f>IF(OR(工资性费用预算!Y54="",工资性费用预算!Y54=0),"",$AK52)</f>
        <v/>
      </c>
      <c r="AX52" s="220">
        <f t="shared" si="27"/>
        <v>0</v>
      </c>
      <c r="AY52" s="215" t="str">
        <f>IF($B52="","",VLOOKUP($B52,工资性费用预算!$B$7:$AN$206,39,0))</f>
        <v/>
      </c>
      <c r="AZ52" s="204"/>
      <c r="BA52" s="204"/>
      <c r="BB52" s="204"/>
      <c r="BC52" s="204"/>
      <c r="BD52" s="201"/>
      <c r="BE52" s="201" t="str">
        <f>IF(OR(工资性费用预算!S54="",工资性费用预算!S54=0),"",$AY52)</f>
        <v/>
      </c>
      <c r="BF52" s="201" t="str">
        <f>IF(OR(工资性费用预算!T54="",工资性费用预算!T54=0),"",$AY52)</f>
        <v/>
      </c>
      <c r="BG52" s="201" t="str">
        <f>IF(OR(工资性费用预算!U54="",工资性费用预算!U54=0),"",$AY52)</f>
        <v/>
      </c>
      <c r="BH52" s="201" t="str">
        <f>IF(OR(工资性费用预算!V54="",工资性费用预算!V54=0),"",$AY52)</f>
        <v/>
      </c>
      <c r="BI52" s="201" t="str">
        <f>IF(OR(工资性费用预算!W54="",工资性费用预算!W54=0),"",$AY52)</f>
        <v/>
      </c>
      <c r="BJ52" s="219"/>
      <c r="BK52" s="219"/>
      <c r="BL52" s="219">
        <f t="shared" si="28"/>
        <v>0</v>
      </c>
      <c r="BM52" s="215" t="str">
        <f>IF($B52="","",VLOOKUP($B52,工资性费用预算!$B$7:$AP$206,41,0))</f>
        <v/>
      </c>
      <c r="BN52" s="201" t="str">
        <f>IF(OR(工资性费用预算!N54="",工资性费用预算!N54=0),"",$BM52)</f>
        <v/>
      </c>
      <c r="BO52" s="201" t="str">
        <f>IF(OR(工资性费用预算!O54="",工资性费用预算!O54=0),"",$BM52)</f>
        <v/>
      </c>
      <c r="BP52" s="201" t="str">
        <f>IF(OR(工资性费用预算!P54="",工资性费用预算!P54=0),"",$BM52)</f>
        <v/>
      </c>
      <c r="BQ52" s="201"/>
      <c r="BR52" s="201" t="str">
        <f>IF(OR(工资性费用预算!Q54="",工资性费用预算!Q54=0),"",$BM52)</f>
        <v/>
      </c>
      <c r="BS52" s="201" t="str">
        <f>IF(OR(工资性费用预算!R54="",工资性费用预算!R54=0),"",$BM52)</f>
        <v/>
      </c>
      <c r="BT52" s="201" t="str">
        <f>IF(OR(工资性费用预算!S54="",工资性费用预算!S54=0),"",$BM52)</f>
        <v/>
      </c>
      <c r="BU52" s="201"/>
      <c r="BV52" s="201" t="str">
        <f>IF(OR(工资性费用预算!T54="",工资性费用预算!T54=0),"",$BM52)</f>
        <v/>
      </c>
      <c r="BW52" s="201" t="str">
        <f>IF(OR(工资性费用预算!U54="",工资性费用预算!U54=0),"",$BM52)</f>
        <v/>
      </c>
      <c r="BX52" s="201" t="str">
        <f>IF(OR(工资性费用预算!V54="",工资性费用预算!V54=0),"",$BM52)</f>
        <v/>
      </c>
      <c r="BY52" s="201"/>
      <c r="BZ52" s="201" t="str">
        <f>IF(OR(工资性费用预算!W54="",工资性费用预算!W54=0),"",$BM52)</f>
        <v/>
      </c>
      <c r="CA52" s="201" t="str">
        <f>IF(OR(工资性费用预算!X54="",工资性费用预算!X54=0),"",$BM52)</f>
        <v/>
      </c>
      <c r="CB52" s="201" t="str">
        <f>IF(OR(工资性费用预算!Y54="",工资性费用预算!Y54=0),"",$BM52)</f>
        <v/>
      </c>
      <c r="CC52" s="193">
        <f t="shared" si="29"/>
        <v>0</v>
      </c>
      <c r="CD52" s="215" t="str">
        <f>IF($B52="","",VLOOKUP($B52,工资性费用预算!$B$7:$AT$206,45,0))</f>
        <v/>
      </c>
      <c r="CE52" s="201" t="str">
        <f>IF(OR(工资性费用预算!N54="",工资性费用预算!N54=0),"",$CD52)</f>
        <v/>
      </c>
      <c r="CF52" s="201" t="str">
        <f>IF(OR(工资性费用预算!O54="",工资性费用预算!O54=0),"",$CD52)</f>
        <v/>
      </c>
      <c r="CG52" s="201" t="str">
        <f>IF(OR(工资性费用预算!P54="",工资性费用预算!P54=0),"",$CD52)</f>
        <v/>
      </c>
      <c r="CH52" s="201" t="str">
        <f>IF(OR(工资性费用预算!Q54="",工资性费用预算!Q54=0),"",$CD52)</f>
        <v/>
      </c>
      <c r="CI52" s="201" t="str">
        <f>IF(OR(工资性费用预算!R54="",工资性费用预算!R54=0),"",$CD52)</f>
        <v/>
      </c>
      <c r="CJ52" s="201" t="str">
        <f>IF(OR(工资性费用预算!S54="",工资性费用预算!S54=0),"",$CD52)</f>
        <v/>
      </c>
      <c r="CK52" s="201" t="str">
        <f>IF(OR(工资性费用预算!T54="",工资性费用预算!T54=0),"",$CD52)</f>
        <v/>
      </c>
      <c r="CL52" s="201" t="str">
        <f>IF(OR(工资性费用预算!U54="",工资性费用预算!U54=0),"",$CD52)</f>
        <v/>
      </c>
      <c r="CM52" s="201" t="str">
        <f>IF(OR(工资性费用预算!V54="",工资性费用预算!V54=0),"",$CD52)</f>
        <v/>
      </c>
      <c r="CN52" s="201" t="str">
        <f>IF(OR(工资性费用预算!W54="",工资性费用预算!W54=0),"",$CD52)</f>
        <v/>
      </c>
      <c r="CO52" s="201" t="str">
        <f>IF(OR(工资性费用预算!X54="",工资性费用预算!X54=0),"",$CD52)</f>
        <v/>
      </c>
      <c r="CP52" s="201" t="str">
        <f>IF(OR(工资性费用预算!Y54="",工资性费用预算!Y54=0),"",$CD52)</f>
        <v/>
      </c>
      <c r="CQ52" s="193">
        <f t="shared" si="30"/>
        <v>0</v>
      </c>
      <c r="CR52" s="215" t="str">
        <f>IF($B52="","",VLOOKUP($B52,工资性费用预算!$B$7:$AV$206,47,0))</f>
        <v/>
      </c>
      <c r="CS52" s="201" t="str">
        <f>IF(OR(工资性费用预算!N54="",工资性费用预算!N54=0),"",$CR52)</f>
        <v/>
      </c>
      <c r="CT52" s="201" t="str">
        <f>IF(OR(工资性费用预算!O54="",工资性费用预算!O54=0),"",$CR52)</f>
        <v/>
      </c>
      <c r="CU52" s="201" t="str">
        <f>IF(OR(工资性费用预算!P54="",工资性费用预算!P54=0),"",$CR52)</f>
        <v/>
      </c>
      <c r="CV52" s="201" t="str">
        <f>IF(OR(工资性费用预算!Q54="",工资性费用预算!Q54=0),"",$CR52)</f>
        <v/>
      </c>
      <c r="CW52" s="201" t="str">
        <f>IF(OR(工资性费用预算!R54="",工资性费用预算!R54=0),"",$CR52)</f>
        <v/>
      </c>
      <c r="CX52" s="201" t="str">
        <f>IF(OR(工资性费用预算!S54="",工资性费用预算!S54=0),"",$CR52)</f>
        <v/>
      </c>
      <c r="CY52" s="201" t="str">
        <f>IF(OR(工资性费用预算!T54="",工资性费用预算!T54=0),"",$CR52)</f>
        <v/>
      </c>
      <c r="CZ52" s="201" t="str">
        <f>IF(OR(工资性费用预算!U54="",工资性费用预算!U54=0),"",$CR52)</f>
        <v/>
      </c>
      <c r="DA52" s="201" t="str">
        <f>IF(OR(工资性费用预算!V54="",工资性费用预算!V54=0),"",$CR52)</f>
        <v/>
      </c>
      <c r="DB52" s="201" t="str">
        <f>IF(OR(工资性费用预算!W54="",工资性费用预算!W54=0),"",$CR52)</f>
        <v/>
      </c>
      <c r="DC52" s="201" t="str">
        <f>IF(OR(工资性费用预算!X54="",工资性费用预算!X54=0),"",$CR52)</f>
        <v/>
      </c>
      <c r="DD52" s="201" t="str">
        <f>IF(OR(工资性费用预算!Y54="",工资性费用预算!Y54=0),"",$CR52)</f>
        <v/>
      </c>
      <c r="DE52" s="193">
        <f t="shared" si="31"/>
        <v>0</v>
      </c>
      <c r="DF52" s="215" t="str">
        <f>IF($B52="","",VLOOKUP($B52,工资性费用预算!$B$7:$AR$206,43,0))</f>
        <v/>
      </c>
      <c r="DG52" s="215" t="str">
        <f>IF($B52="","",VLOOKUP($B52,工资性费用预算!$B$7:$AS$206,44,0))</f>
        <v/>
      </c>
      <c r="DH52" s="215" t="str">
        <f>IF($B52="","",VLOOKUP($B52,工资性费用预算!$B$7:$AX$206,49,0))</f>
        <v/>
      </c>
      <c r="DI52" s="215" t="str">
        <f>IF($B52="","",VLOOKUP($B52,工资性费用预算!$B$7:$AY$206,50,0))</f>
        <v/>
      </c>
      <c r="DJ52" s="215" t="str">
        <f>IF($B52="","",VLOOKUP($B52,工资性费用预算!$B$7:$BB$206,51,0))</f>
        <v/>
      </c>
      <c r="DK52" s="215" t="str">
        <f>IF($B52="","",VLOOKUP($B52,工资性费用预算!$B$7:$BB$206,52,0))</f>
        <v/>
      </c>
      <c r="DL52" s="225" t="str">
        <f>IF($B52="","",VLOOKUP($B52,工资性费用预算!$B$7:$BB$206,53,0))</f>
        <v/>
      </c>
      <c r="DM52" s="222">
        <f t="shared" si="32"/>
        <v>0</v>
      </c>
      <c r="DN52" s="191">
        <f t="shared" si="33"/>
        <v>0</v>
      </c>
      <c r="DO52" s="191">
        <f t="shared" si="34"/>
        <v>0</v>
      </c>
      <c r="DP52" s="191">
        <f t="shared" si="35"/>
        <v>0</v>
      </c>
      <c r="DQ52" s="191">
        <f t="shared" si="36"/>
        <v>0</v>
      </c>
      <c r="DR52" s="191">
        <f t="shared" si="37"/>
        <v>0</v>
      </c>
      <c r="DS52" s="191">
        <f t="shared" si="38"/>
        <v>0</v>
      </c>
      <c r="DT52" s="191">
        <f t="shared" si="39"/>
        <v>0</v>
      </c>
      <c r="DU52" s="191">
        <f t="shared" si="40"/>
        <v>0</v>
      </c>
      <c r="DV52" s="191">
        <f t="shared" si="41"/>
        <v>0</v>
      </c>
      <c r="DW52" s="191">
        <f t="shared" si="42"/>
        <v>0</v>
      </c>
      <c r="DX52" s="191">
        <f t="shared" si="43"/>
        <v>0</v>
      </c>
      <c r="DY52" s="227">
        <f t="shared" si="44"/>
        <v>0</v>
      </c>
      <c r="DZ52" s="191">
        <f t="shared" si="45"/>
        <v>0</v>
      </c>
      <c r="EA52" s="193">
        <f t="shared" si="46"/>
        <v>0</v>
      </c>
    </row>
    <row r="53" spans="1:131">
      <c r="A53" s="200" t="str">
        <f t="shared" si="24"/>
        <v/>
      </c>
      <c r="B53" s="191" t="str">
        <f>IF(工资性费用预算!A55="","",工资性费用预算!B55)</f>
        <v/>
      </c>
      <c r="C53" s="195" t="str">
        <f>IF(B53="","",VLOOKUP(B53,工资性费用预算!$B$7:$C$206,2,0))</f>
        <v/>
      </c>
      <c r="D53" s="276" t="str">
        <f>IF(工资性费用预算!BH55&gt;0,IF(工资性费用预算!BE55&gt;0,工资性费用预算!$BE$6,IF(工资性费用预算!BF55&gt;0,工资性费用预算!$BF$6,工资性费用预算!$BG$6)),"")</f>
        <v/>
      </c>
      <c r="E53" s="194" t="str">
        <f>IF($B53="","",VLOOKUP($B53,工资性费用预算!$B$7:$AC$206,27,0))</f>
        <v/>
      </c>
      <c r="F53" s="519">
        <f>IF($B53="",0,VLOOKUP($B53,社保费!$B$5:$Q$15,16,0))</f>
        <v>0</v>
      </c>
      <c r="G53" s="201" t="str">
        <f>IF(OR(工资性费用预算!N55="",工资性费用预算!N55=0),"",ROUND($E53*$F53,2))</f>
        <v/>
      </c>
      <c r="H53" s="201" t="str">
        <f>IF(OR(工资性费用预算!O55="",工资性费用预算!O55=0),"",ROUND($E53*$F53,2))</f>
        <v/>
      </c>
      <c r="I53" s="201" t="str">
        <f>IF(OR(工资性费用预算!P55="",工资性费用预算!P55=0),"",ROUND($E53*$F53,2))</f>
        <v/>
      </c>
      <c r="J53" s="201" t="str">
        <f>IF(OR(工资性费用预算!Q55="",工资性费用预算!Q55=0),"",ROUND($E53*$F53,2))</f>
        <v/>
      </c>
      <c r="K53" s="201" t="str">
        <f>IF(OR(工资性费用预算!R55="",工资性费用预算!R55=0),"",ROUND($E53*$F53,2))</f>
        <v/>
      </c>
      <c r="L53" s="201" t="str">
        <f>IF(OR(工资性费用预算!S55="",工资性费用预算!S55=0),"",ROUND($E53*$F53,2))</f>
        <v/>
      </c>
      <c r="M53" s="201" t="str">
        <f>IF(OR(工资性费用预算!T55="",工资性费用预算!T55=0),"",ROUND($E53*$F53,2))</f>
        <v/>
      </c>
      <c r="N53" s="201" t="str">
        <f>IF(OR(工资性费用预算!U55="",工资性费用预算!U55=0),"",ROUND($E53*$F53,2))</f>
        <v/>
      </c>
      <c r="O53" s="201" t="str">
        <f>IF(OR(工资性费用预算!V55="",工资性费用预算!V55=0),"",ROUND($E53*$F53,2))</f>
        <v/>
      </c>
      <c r="P53" s="201" t="str">
        <f>IF(OR(工资性费用预算!W55="",工资性费用预算!W55=0),"",ROUND($E53*$F53,2))</f>
        <v/>
      </c>
      <c r="Q53" s="201" t="str">
        <f>IF(OR(工资性费用预算!X55="",工资性费用预算!X55=0),"",ROUND($E53*$F53,2))</f>
        <v/>
      </c>
      <c r="R53" s="201" t="str">
        <f>IF(OR(工资性费用预算!Y55="",工资性费用预算!Y55=0),"",ROUND($E53*$F53,2))</f>
        <v/>
      </c>
      <c r="S53" s="193">
        <f t="shared" si="25"/>
        <v>0</v>
      </c>
      <c r="T53" s="199" t="str">
        <f>IF($B53="","",VLOOKUP($B53,工资性费用预算!$B$7:$AF$206,30,0))</f>
        <v/>
      </c>
      <c r="U53" s="197" t="str">
        <f>IF($B53="","",VLOOKUP($B53,工资性费用预算!$B$7:$AF$206,31,0))</f>
        <v/>
      </c>
      <c r="V53" s="191" t="str">
        <f>IF(OR(工资性费用预算!N55="",工资性费用预算!N55=0),"",$T53*$U53)</f>
        <v/>
      </c>
      <c r="W53" s="191" t="str">
        <f>IF(OR(工资性费用预算!O55="",工资性费用预算!O55=0),"",$T53*$U53)</f>
        <v/>
      </c>
      <c r="X53" s="191" t="str">
        <f>IF(OR(工资性费用预算!P55="",工资性费用预算!P55=0),"",$T53*$U53)</f>
        <v/>
      </c>
      <c r="Y53" s="191" t="str">
        <f>IF(OR(工资性费用预算!Q55="",工资性费用预算!Q55=0),"",$T53*$U53)</f>
        <v/>
      </c>
      <c r="Z53" s="191" t="str">
        <f>IF(OR(工资性费用预算!R55="",工资性费用预算!R55=0),"",$T53*$U53)</f>
        <v/>
      </c>
      <c r="AA53" s="191" t="str">
        <f>IF(OR(工资性费用预算!S55="",工资性费用预算!S55=0),"",$T53*$U53)</f>
        <v/>
      </c>
      <c r="AB53" s="191" t="str">
        <f>IF(OR(工资性费用预算!T55="",工资性费用预算!T55=0),"",$T53*$U53)</f>
        <v/>
      </c>
      <c r="AC53" s="191" t="str">
        <f>IF(OR(工资性费用预算!U55="",工资性费用预算!U55=0),"",$T53*$U53)</f>
        <v/>
      </c>
      <c r="AD53" s="191" t="str">
        <f>IF(OR(工资性费用预算!V55="",工资性费用预算!V55=0),"",$T53*$U53)</f>
        <v/>
      </c>
      <c r="AE53" s="191" t="str">
        <f>IF(OR(工资性费用预算!W55="",工资性费用预算!W55=0),"",$T53*$U53)</f>
        <v/>
      </c>
      <c r="AF53" s="191" t="str">
        <f>IF(OR(工资性费用预算!X55="",工资性费用预算!X55=0),"",$T53*$U53)</f>
        <v/>
      </c>
      <c r="AG53" s="191" t="str">
        <f>IF(OR(工资性费用预算!Y55="",工资性费用预算!Y55=0),"",$T53*$U53)</f>
        <v/>
      </c>
      <c r="AH53" s="193">
        <f t="shared" si="26"/>
        <v>0</v>
      </c>
      <c r="AI53" s="217" t="str">
        <f>IF($B53="","",VLOOKUP($B53,工资性费用预算!$B$7:$AJ$206,33,0))</f>
        <v/>
      </c>
      <c r="AJ53" s="218" t="str">
        <f>IF($B53="","",VLOOKUP($B53,工资性费用预算!$B$7:$AJ$206,35,0))</f>
        <v/>
      </c>
      <c r="AK53" s="215" t="str">
        <f>IF($B53="","",VLOOKUP($B53,工资性费用预算!$B$7:$AL$206,37,0))</f>
        <v/>
      </c>
      <c r="AL53" s="270" t="str">
        <f>IF(OR(工资性费用预算!N55="",工资性费用预算!N55=0),"",$AK53)</f>
        <v/>
      </c>
      <c r="AM53" s="201" t="str">
        <f>IF(OR(工资性费用预算!O55="",工资性费用预算!O55=0),"",$AK53)</f>
        <v/>
      </c>
      <c r="AN53" s="201" t="str">
        <f>IF(OR(工资性费用预算!P55="",工资性费用预算!P55=0),"",$AK53)</f>
        <v/>
      </c>
      <c r="AO53" s="201" t="str">
        <f>IF(OR(工资性费用预算!Q55="",工资性费用预算!Q55=0),"",$AK53)</f>
        <v/>
      </c>
      <c r="AP53" s="201" t="str">
        <f>IF(OR(工资性费用预算!R55="",工资性费用预算!R55=0),"",$AK53)</f>
        <v/>
      </c>
      <c r="AQ53" s="201" t="str">
        <f>IF(OR(工资性费用预算!S55="",工资性费用预算!S55=0),"",$AK53)</f>
        <v/>
      </c>
      <c r="AR53" s="201" t="str">
        <f>IF(OR(工资性费用预算!T55="",工资性费用预算!T55=0),"",$AK53)</f>
        <v/>
      </c>
      <c r="AS53" s="201" t="str">
        <f>IF(OR(工资性费用预算!U55="",工资性费用预算!U55=0),"",$AK53)</f>
        <v/>
      </c>
      <c r="AT53" s="201" t="str">
        <f>IF(OR(工资性费用预算!V55="",工资性费用预算!V55=0),"",$AK53)</f>
        <v/>
      </c>
      <c r="AU53" s="201" t="str">
        <f>IF(OR(工资性费用预算!W55="",工资性费用预算!W55=0),"",$AK53)</f>
        <v/>
      </c>
      <c r="AV53" s="201" t="str">
        <f>IF(OR(工资性费用预算!X55="",工资性费用预算!X55=0),"",$AK53)</f>
        <v/>
      </c>
      <c r="AW53" s="201" t="str">
        <f>IF(OR(工资性费用预算!Y55="",工资性费用预算!Y55=0),"",$AK53)</f>
        <v/>
      </c>
      <c r="AX53" s="220">
        <f t="shared" si="27"/>
        <v>0</v>
      </c>
      <c r="AY53" s="215" t="str">
        <f>IF($B53="","",VLOOKUP($B53,工资性费用预算!$B$7:$AN$206,39,0))</f>
        <v/>
      </c>
      <c r="AZ53" s="204"/>
      <c r="BA53" s="204"/>
      <c r="BB53" s="204"/>
      <c r="BC53" s="204"/>
      <c r="BD53" s="201"/>
      <c r="BE53" s="201" t="str">
        <f>IF(OR(工资性费用预算!S55="",工资性费用预算!S55=0),"",$AY53)</f>
        <v/>
      </c>
      <c r="BF53" s="201" t="str">
        <f>IF(OR(工资性费用预算!T55="",工资性费用预算!T55=0),"",$AY53)</f>
        <v/>
      </c>
      <c r="BG53" s="201" t="str">
        <f>IF(OR(工资性费用预算!U55="",工资性费用预算!U55=0),"",$AY53)</f>
        <v/>
      </c>
      <c r="BH53" s="201" t="str">
        <f>IF(OR(工资性费用预算!V55="",工资性费用预算!V55=0),"",$AY53)</f>
        <v/>
      </c>
      <c r="BI53" s="201" t="str">
        <f>IF(OR(工资性费用预算!W55="",工资性费用预算!W55=0),"",$AY53)</f>
        <v/>
      </c>
      <c r="BJ53" s="219"/>
      <c r="BK53" s="219"/>
      <c r="BL53" s="219">
        <f t="shared" si="28"/>
        <v>0</v>
      </c>
      <c r="BM53" s="215" t="str">
        <f>IF($B53="","",VLOOKUP($B53,工资性费用预算!$B$7:$AP$206,41,0))</f>
        <v/>
      </c>
      <c r="BN53" s="201" t="str">
        <f>IF(OR(工资性费用预算!N55="",工资性费用预算!N55=0),"",$BM53)</f>
        <v/>
      </c>
      <c r="BO53" s="201" t="str">
        <f>IF(OR(工资性费用预算!O55="",工资性费用预算!O55=0),"",$BM53)</f>
        <v/>
      </c>
      <c r="BP53" s="201" t="str">
        <f>IF(OR(工资性费用预算!P55="",工资性费用预算!P55=0),"",$BM53)</f>
        <v/>
      </c>
      <c r="BQ53" s="201"/>
      <c r="BR53" s="201" t="str">
        <f>IF(OR(工资性费用预算!Q55="",工资性费用预算!Q55=0),"",$BM53)</f>
        <v/>
      </c>
      <c r="BS53" s="201" t="str">
        <f>IF(OR(工资性费用预算!R55="",工资性费用预算!R55=0),"",$BM53)</f>
        <v/>
      </c>
      <c r="BT53" s="201" t="str">
        <f>IF(OR(工资性费用预算!S55="",工资性费用预算!S55=0),"",$BM53)</f>
        <v/>
      </c>
      <c r="BU53" s="201"/>
      <c r="BV53" s="201" t="str">
        <f>IF(OR(工资性费用预算!T55="",工资性费用预算!T55=0),"",$BM53)</f>
        <v/>
      </c>
      <c r="BW53" s="201" t="str">
        <f>IF(OR(工资性费用预算!U55="",工资性费用预算!U55=0),"",$BM53)</f>
        <v/>
      </c>
      <c r="BX53" s="201" t="str">
        <f>IF(OR(工资性费用预算!V55="",工资性费用预算!V55=0),"",$BM53)</f>
        <v/>
      </c>
      <c r="BY53" s="201"/>
      <c r="BZ53" s="201" t="str">
        <f>IF(OR(工资性费用预算!W55="",工资性费用预算!W55=0),"",$BM53)</f>
        <v/>
      </c>
      <c r="CA53" s="201" t="str">
        <f>IF(OR(工资性费用预算!X55="",工资性费用预算!X55=0),"",$BM53)</f>
        <v/>
      </c>
      <c r="CB53" s="201" t="str">
        <f>IF(OR(工资性费用预算!Y55="",工资性费用预算!Y55=0),"",$BM53)</f>
        <v/>
      </c>
      <c r="CC53" s="193">
        <f t="shared" si="29"/>
        <v>0</v>
      </c>
      <c r="CD53" s="215" t="str">
        <f>IF($B53="","",VLOOKUP($B53,工资性费用预算!$B$7:$AT$206,45,0))</f>
        <v/>
      </c>
      <c r="CE53" s="201" t="str">
        <f>IF(OR(工资性费用预算!N55="",工资性费用预算!N55=0),"",$CD53)</f>
        <v/>
      </c>
      <c r="CF53" s="201" t="str">
        <f>IF(OR(工资性费用预算!O55="",工资性费用预算!O55=0),"",$CD53)</f>
        <v/>
      </c>
      <c r="CG53" s="201" t="str">
        <f>IF(OR(工资性费用预算!P55="",工资性费用预算!P55=0),"",$CD53)</f>
        <v/>
      </c>
      <c r="CH53" s="201" t="str">
        <f>IF(OR(工资性费用预算!Q55="",工资性费用预算!Q55=0),"",$CD53)</f>
        <v/>
      </c>
      <c r="CI53" s="201" t="str">
        <f>IF(OR(工资性费用预算!R55="",工资性费用预算!R55=0),"",$CD53)</f>
        <v/>
      </c>
      <c r="CJ53" s="201" t="str">
        <f>IF(OR(工资性费用预算!S55="",工资性费用预算!S55=0),"",$CD53)</f>
        <v/>
      </c>
      <c r="CK53" s="201" t="str">
        <f>IF(OR(工资性费用预算!T55="",工资性费用预算!T55=0),"",$CD53)</f>
        <v/>
      </c>
      <c r="CL53" s="201" t="str">
        <f>IF(OR(工资性费用预算!U55="",工资性费用预算!U55=0),"",$CD53)</f>
        <v/>
      </c>
      <c r="CM53" s="201" t="str">
        <f>IF(OR(工资性费用预算!V55="",工资性费用预算!V55=0),"",$CD53)</f>
        <v/>
      </c>
      <c r="CN53" s="201" t="str">
        <f>IF(OR(工资性费用预算!W55="",工资性费用预算!W55=0),"",$CD53)</f>
        <v/>
      </c>
      <c r="CO53" s="201" t="str">
        <f>IF(OR(工资性费用预算!X55="",工资性费用预算!X55=0),"",$CD53)</f>
        <v/>
      </c>
      <c r="CP53" s="201" t="str">
        <f>IF(OR(工资性费用预算!Y55="",工资性费用预算!Y55=0),"",$CD53)</f>
        <v/>
      </c>
      <c r="CQ53" s="193">
        <f t="shared" si="30"/>
        <v>0</v>
      </c>
      <c r="CR53" s="215" t="str">
        <f>IF($B53="","",VLOOKUP($B53,工资性费用预算!$B$7:$AV$206,47,0))</f>
        <v/>
      </c>
      <c r="CS53" s="201" t="str">
        <f>IF(OR(工资性费用预算!N55="",工资性费用预算!N55=0),"",$CR53)</f>
        <v/>
      </c>
      <c r="CT53" s="201" t="str">
        <f>IF(OR(工资性费用预算!O55="",工资性费用预算!O55=0),"",$CR53)</f>
        <v/>
      </c>
      <c r="CU53" s="201" t="str">
        <f>IF(OR(工资性费用预算!P55="",工资性费用预算!P55=0),"",$CR53)</f>
        <v/>
      </c>
      <c r="CV53" s="201" t="str">
        <f>IF(OR(工资性费用预算!Q55="",工资性费用预算!Q55=0),"",$CR53)</f>
        <v/>
      </c>
      <c r="CW53" s="201" t="str">
        <f>IF(OR(工资性费用预算!R55="",工资性费用预算!R55=0),"",$CR53)</f>
        <v/>
      </c>
      <c r="CX53" s="201" t="str">
        <f>IF(OR(工资性费用预算!S55="",工资性费用预算!S55=0),"",$CR53)</f>
        <v/>
      </c>
      <c r="CY53" s="201" t="str">
        <f>IF(OR(工资性费用预算!T55="",工资性费用预算!T55=0),"",$CR53)</f>
        <v/>
      </c>
      <c r="CZ53" s="201" t="str">
        <f>IF(OR(工资性费用预算!U55="",工资性费用预算!U55=0),"",$CR53)</f>
        <v/>
      </c>
      <c r="DA53" s="201" t="str">
        <f>IF(OR(工资性费用预算!V55="",工资性费用预算!V55=0),"",$CR53)</f>
        <v/>
      </c>
      <c r="DB53" s="201" t="str">
        <f>IF(OR(工资性费用预算!W55="",工资性费用预算!W55=0),"",$CR53)</f>
        <v/>
      </c>
      <c r="DC53" s="201" t="str">
        <f>IF(OR(工资性费用预算!X55="",工资性费用预算!X55=0),"",$CR53)</f>
        <v/>
      </c>
      <c r="DD53" s="201" t="str">
        <f>IF(OR(工资性费用预算!Y55="",工资性费用预算!Y55=0),"",$CR53)</f>
        <v/>
      </c>
      <c r="DE53" s="193">
        <f t="shared" si="31"/>
        <v>0</v>
      </c>
      <c r="DF53" s="215" t="str">
        <f>IF($B53="","",VLOOKUP($B53,工资性费用预算!$B$7:$AR$206,43,0))</f>
        <v/>
      </c>
      <c r="DG53" s="215" t="str">
        <f>IF($B53="","",VLOOKUP($B53,工资性费用预算!$B$7:$AS$206,44,0))</f>
        <v/>
      </c>
      <c r="DH53" s="215" t="str">
        <f>IF($B53="","",VLOOKUP($B53,工资性费用预算!$B$7:$AX$206,49,0))</f>
        <v/>
      </c>
      <c r="DI53" s="215" t="str">
        <f>IF($B53="","",VLOOKUP($B53,工资性费用预算!$B$7:$AY$206,50,0))</f>
        <v/>
      </c>
      <c r="DJ53" s="215" t="str">
        <f>IF($B53="","",VLOOKUP($B53,工资性费用预算!$B$7:$BB$206,51,0))</f>
        <v/>
      </c>
      <c r="DK53" s="215" t="str">
        <f>IF($B53="","",VLOOKUP($B53,工资性费用预算!$B$7:$BB$206,52,0))</f>
        <v/>
      </c>
      <c r="DL53" s="225" t="str">
        <f>IF($B53="","",VLOOKUP($B53,工资性费用预算!$B$7:$BB$206,53,0))</f>
        <v/>
      </c>
      <c r="DM53" s="222">
        <f t="shared" si="32"/>
        <v>0</v>
      </c>
      <c r="DN53" s="191">
        <f t="shared" si="33"/>
        <v>0</v>
      </c>
      <c r="DO53" s="191">
        <f t="shared" si="34"/>
        <v>0</v>
      </c>
      <c r="DP53" s="191">
        <f t="shared" si="35"/>
        <v>0</v>
      </c>
      <c r="DQ53" s="191">
        <f t="shared" si="36"/>
        <v>0</v>
      </c>
      <c r="DR53" s="191">
        <f t="shared" si="37"/>
        <v>0</v>
      </c>
      <c r="DS53" s="191">
        <f t="shared" si="38"/>
        <v>0</v>
      </c>
      <c r="DT53" s="191">
        <f t="shared" si="39"/>
        <v>0</v>
      </c>
      <c r="DU53" s="191">
        <f t="shared" si="40"/>
        <v>0</v>
      </c>
      <c r="DV53" s="191">
        <f t="shared" si="41"/>
        <v>0</v>
      </c>
      <c r="DW53" s="191">
        <f t="shared" si="42"/>
        <v>0</v>
      </c>
      <c r="DX53" s="191">
        <f t="shared" si="43"/>
        <v>0</v>
      </c>
      <c r="DY53" s="227">
        <f t="shared" si="44"/>
        <v>0</v>
      </c>
      <c r="DZ53" s="191">
        <f t="shared" si="45"/>
        <v>0</v>
      </c>
      <c r="EA53" s="193">
        <f t="shared" si="46"/>
        <v>0</v>
      </c>
    </row>
    <row r="54" spans="1:131">
      <c r="A54" s="200" t="str">
        <f t="shared" si="24"/>
        <v/>
      </c>
      <c r="B54" s="191" t="str">
        <f>IF(工资性费用预算!A56="","",工资性费用预算!B56)</f>
        <v/>
      </c>
      <c r="C54" s="195" t="str">
        <f>IF(B54="","",VLOOKUP(B54,工资性费用预算!$B$7:$C$206,2,0))</f>
        <v/>
      </c>
      <c r="D54" s="276" t="str">
        <f>IF(工资性费用预算!BH56&gt;0,IF(工资性费用预算!BE56&gt;0,工资性费用预算!$BE$6,IF(工资性费用预算!BF56&gt;0,工资性费用预算!$BF$6,工资性费用预算!$BG$6)),"")</f>
        <v/>
      </c>
      <c r="E54" s="194" t="str">
        <f>IF($B54="","",VLOOKUP($B54,工资性费用预算!$B$7:$AC$206,27,0))</f>
        <v/>
      </c>
      <c r="F54" s="519">
        <f>IF($B54="",0,VLOOKUP($B54,社保费!$B$5:$Q$15,16,0))</f>
        <v>0</v>
      </c>
      <c r="G54" s="201" t="str">
        <f>IF(OR(工资性费用预算!N56="",工资性费用预算!N56=0),"",ROUND($E54*$F54,2))</f>
        <v/>
      </c>
      <c r="H54" s="201" t="str">
        <f>IF(OR(工资性费用预算!O56="",工资性费用预算!O56=0),"",ROUND($E54*$F54,2))</f>
        <v/>
      </c>
      <c r="I54" s="201" t="str">
        <f>IF(OR(工资性费用预算!P56="",工资性费用预算!P56=0),"",ROUND($E54*$F54,2))</f>
        <v/>
      </c>
      <c r="J54" s="201" t="str">
        <f>IF(OR(工资性费用预算!Q56="",工资性费用预算!Q56=0),"",ROUND($E54*$F54,2))</f>
        <v/>
      </c>
      <c r="K54" s="201" t="str">
        <f>IF(OR(工资性费用预算!R56="",工资性费用预算!R56=0),"",ROUND($E54*$F54,2))</f>
        <v/>
      </c>
      <c r="L54" s="201" t="str">
        <f>IF(OR(工资性费用预算!S56="",工资性费用预算!S56=0),"",ROUND($E54*$F54,2))</f>
        <v/>
      </c>
      <c r="M54" s="201" t="str">
        <f>IF(OR(工资性费用预算!T56="",工资性费用预算!T56=0),"",ROUND($E54*$F54,2))</f>
        <v/>
      </c>
      <c r="N54" s="201" t="str">
        <f>IF(OR(工资性费用预算!U56="",工资性费用预算!U56=0),"",ROUND($E54*$F54,2))</f>
        <v/>
      </c>
      <c r="O54" s="201" t="str">
        <f>IF(OR(工资性费用预算!V56="",工资性费用预算!V56=0),"",ROUND($E54*$F54,2))</f>
        <v/>
      </c>
      <c r="P54" s="201" t="str">
        <f>IF(OR(工资性费用预算!W56="",工资性费用预算!W56=0),"",ROUND($E54*$F54,2))</f>
        <v/>
      </c>
      <c r="Q54" s="201" t="str">
        <f>IF(OR(工资性费用预算!X56="",工资性费用预算!X56=0),"",ROUND($E54*$F54,2))</f>
        <v/>
      </c>
      <c r="R54" s="201" t="str">
        <f>IF(OR(工资性费用预算!Y56="",工资性费用预算!Y56=0),"",ROUND($E54*$F54,2))</f>
        <v/>
      </c>
      <c r="S54" s="193">
        <f t="shared" si="25"/>
        <v>0</v>
      </c>
      <c r="T54" s="199" t="str">
        <f>IF($B54="","",VLOOKUP($B54,工资性费用预算!$B$7:$AF$206,30,0))</f>
        <v/>
      </c>
      <c r="U54" s="197" t="str">
        <f>IF($B54="","",VLOOKUP($B54,工资性费用预算!$B$7:$AF$206,31,0))</f>
        <v/>
      </c>
      <c r="V54" s="191" t="str">
        <f>IF(OR(工资性费用预算!N56="",工资性费用预算!N56=0),"",$T54*$U54)</f>
        <v/>
      </c>
      <c r="W54" s="191" t="str">
        <f>IF(OR(工资性费用预算!O56="",工资性费用预算!O56=0),"",$T54*$U54)</f>
        <v/>
      </c>
      <c r="X54" s="191" t="str">
        <f>IF(OR(工资性费用预算!P56="",工资性费用预算!P56=0),"",$T54*$U54)</f>
        <v/>
      </c>
      <c r="Y54" s="191" t="str">
        <f>IF(OR(工资性费用预算!Q56="",工资性费用预算!Q56=0),"",$T54*$U54)</f>
        <v/>
      </c>
      <c r="Z54" s="191" t="str">
        <f>IF(OR(工资性费用预算!R56="",工资性费用预算!R56=0),"",$T54*$U54)</f>
        <v/>
      </c>
      <c r="AA54" s="191" t="str">
        <f>IF(OR(工资性费用预算!S56="",工资性费用预算!S56=0),"",$T54*$U54)</f>
        <v/>
      </c>
      <c r="AB54" s="191" t="str">
        <f>IF(OR(工资性费用预算!T56="",工资性费用预算!T56=0),"",$T54*$U54)</f>
        <v/>
      </c>
      <c r="AC54" s="191" t="str">
        <f>IF(OR(工资性费用预算!U56="",工资性费用预算!U56=0),"",$T54*$U54)</f>
        <v/>
      </c>
      <c r="AD54" s="191" t="str">
        <f>IF(OR(工资性费用预算!V56="",工资性费用预算!V56=0),"",$T54*$U54)</f>
        <v/>
      </c>
      <c r="AE54" s="191" t="str">
        <f>IF(OR(工资性费用预算!W56="",工资性费用预算!W56=0),"",$T54*$U54)</f>
        <v/>
      </c>
      <c r="AF54" s="191" t="str">
        <f>IF(OR(工资性费用预算!X56="",工资性费用预算!X56=0),"",$T54*$U54)</f>
        <v/>
      </c>
      <c r="AG54" s="191" t="str">
        <f>IF(OR(工资性费用预算!Y56="",工资性费用预算!Y56=0),"",$T54*$U54)</f>
        <v/>
      </c>
      <c r="AH54" s="193">
        <f t="shared" si="26"/>
        <v>0</v>
      </c>
      <c r="AI54" s="217" t="str">
        <f>IF($B54="","",VLOOKUP($B54,工资性费用预算!$B$7:$AJ$206,33,0))</f>
        <v/>
      </c>
      <c r="AJ54" s="218" t="str">
        <f>IF($B54="","",VLOOKUP($B54,工资性费用预算!$B$7:$AJ$206,35,0))</f>
        <v/>
      </c>
      <c r="AK54" s="215" t="str">
        <f>IF($B54="","",VLOOKUP($B54,工资性费用预算!$B$7:$AL$206,37,0))</f>
        <v/>
      </c>
      <c r="AL54" s="270" t="str">
        <f>IF(OR(工资性费用预算!N56="",工资性费用预算!N56=0),"",$AK54)</f>
        <v/>
      </c>
      <c r="AM54" s="201" t="str">
        <f>IF(OR(工资性费用预算!O56="",工资性费用预算!O56=0),"",$AK54)</f>
        <v/>
      </c>
      <c r="AN54" s="201" t="str">
        <f>IF(OR(工资性费用预算!P56="",工资性费用预算!P56=0),"",$AK54)</f>
        <v/>
      </c>
      <c r="AO54" s="201" t="str">
        <f>IF(OR(工资性费用预算!Q56="",工资性费用预算!Q56=0),"",$AK54)</f>
        <v/>
      </c>
      <c r="AP54" s="201" t="str">
        <f>IF(OR(工资性费用预算!R56="",工资性费用预算!R56=0),"",$AK54)</f>
        <v/>
      </c>
      <c r="AQ54" s="201" t="str">
        <f>IF(OR(工资性费用预算!S56="",工资性费用预算!S56=0),"",$AK54)</f>
        <v/>
      </c>
      <c r="AR54" s="201" t="str">
        <f>IF(OR(工资性费用预算!T56="",工资性费用预算!T56=0),"",$AK54)</f>
        <v/>
      </c>
      <c r="AS54" s="201" t="str">
        <f>IF(OR(工资性费用预算!U56="",工资性费用预算!U56=0),"",$AK54)</f>
        <v/>
      </c>
      <c r="AT54" s="201" t="str">
        <f>IF(OR(工资性费用预算!V56="",工资性费用预算!V56=0),"",$AK54)</f>
        <v/>
      </c>
      <c r="AU54" s="201" t="str">
        <f>IF(OR(工资性费用预算!W56="",工资性费用预算!W56=0),"",$AK54)</f>
        <v/>
      </c>
      <c r="AV54" s="201" t="str">
        <f>IF(OR(工资性费用预算!X56="",工资性费用预算!X56=0),"",$AK54)</f>
        <v/>
      </c>
      <c r="AW54" s="201" t="str">
        <f>IF(OR(工资性费用预算!Y56="",工资性费用预算!Y56=0),"",$AK54)</f>
        <v/>
      </c>
      <c r="AX54" s="220">
        <f t="shared" si="27"/>
        <v>0</v>
      </c>
      <c r="AY54" s="215" t="str">
        <f>IF($B54="","",VLOOKUP($B54,工资性费用预算!$B$7:$AN$206,39,0))</f>
        <v/>
      </c>
      <c r="AZ54" s="204"/>
      <c r="BA54" s="204"/>
      <c r="BB54" s="204"/>
      <c r="BC54" s="204"/>
      <c r="BD54" s="201"/>
      <c r="BE54" s="201" t="str">
        <f>IF(OR(工资性费用预算!S56="",工资性费用预算!S56=0),"",$AY54)</f>
        <v/>
      </c>
      <c r="BF54" s="201" t="str">
        <f>IF(OR(工资性费用预算!T56="",工资性费用预算!T56=0),"",$AY54)</f>
        <v/>
      </c>
      <c r="BG54" s="201" t="str">
        <f>IF(OR(工资性费用预算!U56="",工资性费用预算!U56=0),"",$AY54)</f>
        <v/>
      </c>
      <c r="BH54" s="201" t="str">
        <f>IF(OR(工资性费用预算!V56="",工资性费用预算!V56=0),"",$AY54)</f>
        <v/>
      </c>
      <c r="BI54" s="201" t="str">
        <f>IF(OR(工资性费用预算!W56="",工资性费用预算!W56=0),"",$AY54)</f>
        <v/>
      </c>
      <c r="BJ54" s="219"/>
      <c r="BK54" s="219"/>
      <c r="BL54" s="219">
        <f t="shared" si="28"/>
        <v>0</v>
      </c>
      <c r="BM54" s="215" t="str">
        <f>IF($B54="","",VLOOKUP($B54,工资性费用预算!$B$7:$AP$206,41,0))</f>
        <v/>
      </c>
      <c r="BN54" s="201" t="str">
        <f>IF(OR(工资性费用预算!N56="",工资性费用预算!N56=0),"",$BM54)</f>
        <v/>
      </c>
      <c r="BO54" s="201" t="str">
        <f>IF(OR(工资性费用预算!O56="",工资性费用预算!O56=0),"",$BM54)</f>
        <v/>
      </c>
      <c r="BP54" s="201" t="str">
        <f>IF(OR(工资性费用预算!P56="",工资性费用预算!P56=0),"",$BM54)</f>
        <v/>
      </c>
      <c r="BQ54" s="201"/>
      <c r="BR54" s="201" t="str">
        <f>IF(OR(工资性费用预算!Q56="",工资性费用预算!Q56=0),"",$BM54)</f>
        <v/>
      </c>
      <c r="BS54" s="201" t="str">
        <f>IF(OR(工资性费用预算!R56="",工资性费用预算!R56=0),"",$BM54)</f>
        <v/>
      </c>
      <c r="BT54" s="201" t="str">
        <f>IF(OR(工资性费用预算!S56="",工资性费用预算!S56=0),"",$BM54)</f>
        <v/>
      </c>
      <c r="BU54" s="201"/>
      <c r="BV54" s="201" t="str">
        <f>IF(OR(工资性费用预算!T56="",工资性费用预算!T56=0),"",$BM54)</f>
        <v/>
      </c>
      <c r="BW54" s="201" t="str">
        <f>IF(OR(工资性费用预算!U56="",工资性费用预算!U56=0),"",$BM54)</f>
        <v/>
      </c>
      <c r="BX54" s="201" t="str">
        <f>IF(OR(工资性费用预算!V56="",工资性费用预算!V56=0),"",$BM54)</f>
        <v/>
      </c>
      <c r="BY54" s="201"/>
      <c r="BZ54" s="201" t="str">
        <f>IF(OR(工资性费用预算!W56="",工资性费用预算!W56=0),"",$BM54)</f>
        <v/>
      </c>
      <c r="CA54" s="201" t="str">
        <f>IF(OR(工资性费用预算!X56="",工资性费用预算!X56=0),"",$BM54)</f>
        <v/>
      </c>
      <c r="CB54" s="201" t="str">
        <f>IF(OR(工资性费用预算!Y56="",工资性费用预算!Y56=0),"",$BM54)</f>
        <v/>
      </c>
      <c r="CC54" s="193">
        <f t="shared" si="29"/>
        <v>0</v>
      </c>
      <c r="CD54" s="215" t="str">
        <f>IF($B54="","",VLOOKUP($B54,工资性费用预算!$B$7:$AT$206,45,0))</f>
        <v/>
      </c>
      <c r="CE54" s="201" t="str">
        <f>IF(OR(工资性费用预算!N56="",工资性费用预算!N56=0),"",$CD54)</f>
        <v/>
      </c>
      <c r="CF54" s="201" t="str">
        <f>IF(OR(工资性费用预算!O56="",工资性费用预算!O56=0),"",$CD54)</f>
        <v/>
      </c>
      <c r="CG54" s="201" t="str">
        <f>IF(OR(工资性费用预算!P56="",工资性费用预算!P56=0),"",$CD54)</f>
        <v/>
      </c>
      <c r="CH54" s="201" t="str">
        <f>IF(OR(工资性费用预算!Q56="",工资性费用预算!Q56=0),"",$CD54)</f>
        <v/>
      </c>
      <c r="CI54" s="201" t="str">
        <f>IF(OR(工资性费用预算!R56="",工资性费用预算!R56=0),"",$CD54)</f>
        <v/>
      </c>
      <c r="CJ54" s="201" t="str">
        <f>IF(OR(工资性费用预算!S56="",工资性费用预算!S56=0),"",$CD54)</f>
        <v/>
      </c>
      <c r="CK54" s="201" t="str">
        <f>IF(OR(工资性费用预算!T56="",工资性费用预算!T56=0),"",$CD54)</f>
        <v/>
      </c>
      <c r="CL54" s="201" t="str">
        <f>IF(OR(工资性费用预算!U56="",工资性费用预算!U56=0),"",$CD54)</f>
        <v/>
      </c>
      <c r="CM54" s="201" t="str">
        <f>IF(OR(工资性费用预算!V56="",工资性费用预算!V56=0),"",$CD54)</f>
        <v/>
      </c>
      <c r="CN54" s="201" t="str">
        <f>IF(OR(工资性费用预算!W56="",工资性费用预算!W56=0),"",$CD54)</f>
        <v/>
      </c>
      <c r="CO54" s="201" t="str">
        <f>IF(OR(工资性费用预算!X56="",工资性费用预算!X56=0),"",$CD54)</f>
        <v/>
      </c>
      <c r="CP54" s="201" t="str">
        <f>IF(OR(工资性费用预算!Y56="",工资性费用预算!Y56=0),"",$CD54)</f>
        <v/>
      </c>
      <c r="CQ54" s="193">
        <f t="shared" si="30"/>
        <v>0</v>
      </c>
      <c r="CR54" s="215" t="str">
        <f>IF($B54="","",VLOOKUP($B54,工资性费用预算!$B$7:$AV$206,47,0))</f>
        <v/>
      </c>
      <c r="CS54" s="201" t="str">
        <f>IF(OR(工资性费用预算!N56="",工资性费用预算!N56=0),"",$CR54)</f>
        <v/>
      </c>
      <c r="CT54" s="201" t="str">
        <f>IF(OR(工资性费用预算!O56="",工资性费用预算!O56=0),"",$CR54)</f>
        <v/>
      </c>
      <c r="CU54" s="201" t="str">
        <f>IF(OR(工资性费用预算!P56="",工资性费用预算!P56=0),"",$CR54)</f>
        <v/>
      </c>
      <c r="CV54" s="201" t="str">
        <f>IF(OR(工资性费用预算!Q56="",工资性费用预算!Q56=0),"",$CR54)</f>
        <v/>
      </c>
      <c r="CW54" s="201" t="str">
        <f>IF(OR(工资性费用预算!R56="",工资性费用预算!R56=0),"",$CR54)</f>
        <v/>
      </c>
      <c r="CX54" s="201" t="str">
        <f>IF(OR(工资性费用预算!S56="",工资性费用预算!S56=0),"",$CR54)</f>
        <v/>
      </c>
      <c r="CY54" s="201" t="str">
        <f>IF(OR(工资性费用预算!T56="",工资性费用预算!T56=0),"",$CR54)</f>
        <v/>
      </c>
      <c r="CZ54" s="201" t="str">
        <f>IF(OR(工资性费用预算!U56="",工资性费用预算!U56=0),"",$CR54)</f>
        <v/>
      </c>
      <c r="DA54" s="201" t="str">
        <f>IF(OR(工资性费用预算!V56="",工资性费用预算!V56=0),"",$CR54)</f>
        <v/>
      </c>
      <c r="DB54" s="201" t="str">
        <f>IF(OR(工资性费用预算!W56="",工资性费用预算!W56=0),"",$CR54)</f>
        <v/>
      </c>
      <c r="DC54" s="201" t="str">
        <f>IF(OR(工资性费用预算!X56="",工资性费用预算!X56=0),"",$CR54)</f>
        <v/>
      </c>
      <c r="DD54" s="201" t="str">
        <f>IF(OR(工资性费用预算!Y56="",工资性费用预算!Y56=0),"",$CR54)</f>
        <v/>
      </c>
      <c r="DE54" s="193">
        <f t="shared" si="31"/>
        <v>0</v>
      </c>
      <c r="DF54" s="215" t="str">
        <f>IF($B54="","",VLOOKUP($B54,工资性费用预算!$B$7:$AR$206,43,0))</f>
        <v/>
      </c>
      <c r="DG54" s="215" t="str">
        <f>IF($B54="","",VLOOKUP($B54,工资性费用预算!$B$7:$AS$206,44,0))</f>
        <v/>
      </c>
      <c r="DH54" s="215" t="str">
        <f>IF($B54="","",VLOOKUP($B54,工资性费用预算!$B$7:$AX$206,49,0))</f>
        <v/>
      </c>
      <c r="DI54" s="215" t="str">
        <f>IF($B54="","",VLOOKUP($B54,工资性费用预算!$B$7:$AY$206,50,0))</f>
        <v/>
      </c>
      <c r="DJ54" s="215" t="str">
        <f>IF($B54="","",VLOOKUP($B54,工资性费用预算!$B$7:$BB$206,51,0))</f>
        <v/>
      </c>
      <c r="DK54" s="215" t="str">
        <f>IF($B54="","",VLOOKUP($B54,工资性费用预算!$B$7:$BB$206,52,0))</f>
        <v/>
      </c>
      <c r="DL54" s="225" t="str">
        <f>IF($B54="","",VLOOKUP($B54,工资性费用预算!$B$7:$BB$206,53,0))</f>
        <v/>
      </c>
      <c r="DM54" s="222">
        <f t="shared" si="32"/>
        <v>0</v>
      </c>
      <c r="DN54" s="191">
        <f t="shared" si="33"/>
        <v>0</v>
      </c>
      <c r="DO54" s="191">
        <f t="shared" si="34"/>
        <v>0</v>
      </c>
      <c r="DP54" s="191">
        <f t="shared" si="35"/>
        <v>0</v>
      </c>
      <c r="DQ54" s="191">
        <f t="shared" si="36"/>
        <v>0</v>
      </c>
      <c r="DR54" s="191">
        <f t="shared" si="37"/>
        <v>0</v>
      </c>
      <c r="DS54" s="191">
        <f t="shared" si="38"/>
        <v>0</v>
      </c>
      <c r="DT54" s="191">
        <f t="shared" si="39"/>
        <v>0</v>
      </c>
      <c r="DU54" s="191">
        <f t="shared" si="40"/>
        <v>0</v>
      </c>
      <c r="DV54" s="191">
        <f t="shared" si="41"/>
        <v>0</v>
      </c>
      <c r="DW54" s="191">
        <f t="shared" si="42"/>
        <v>0</v>
      </c>
      <c r="DX54" s="191">
        <f t="shared" si="43"/>
        <v>0</v>
      </c>
      <c r="DY54" s="227">
        <f t="shared" si="44"/>
        <v>0</v>
      </c>
      <c r="DZ54" s="191">
        <f t="shared" si="45"/>
        <v>0</v>
      </c>
      <c r="EA54" s="193">
        <f t="shared" si="46"/>
        <v>0</v>
      </c>
    </row>
    <row r="55" spans="1:131">
      <c r="A55" s="200" t="str">
        <f t="shared" si="24"/>
        <v/>
      </c>
      <c r="B55" s="191" t="str">
        <f>IF(工资性费用预算!A57="","",工资性费用预算!B57)</f>
        <v/>
      </c>
      <c r="C55" s="195" t="str">
        <f>IF(B55="","",VLOOKUP(B55,工资性费用预算!$B$7:$C$206,2,0))</f>
        <v/>
      </c>
      <c r="D55" s="276" t="str">
        <f>IF(工资性费用预算!BH57&gt;0,IF(工资性费用预算!BE57&gt;0,工资性费用预算!$BE$6,IF(工资性费用预算!BF57&gt;0,工资性费用预算!$BF$6,工资性费用预算!$BG$6)),"")</f>
        <v/>
      </c>
      <c r="E55" s="194" t="str">
        <f>IF($B55="","",VLOOKUP($B55,工资性费用预算!$B$7:$AC$206,27,0))</f>
        <v/>
      </c>
      <c r="F55" s="519">
        <f>IF($B55="",0,VLOOKUP($B55,社保费!$B$5:$Q$15,16,0))</f>
        <v>0</v>
      </c>
      <c r="G55" s="201" t="str">
        <f>IF(OR(工资性费用预算!N57="",工资性费用预算!N57=0),"",ROUND($E55*$F55,2))</f>
        <v/>
      </c>
      <c r="H55" s="201" t="str">
        <f>IF(OR(工资性费用预算!O57="",工资性费用预算!O57=0),"",ROUND($E55*$F55,2))</f>
        <v/>
      </c>
      <c r="I55" s="201" t="str">
        <f>IF(OR(工资性费用预算!P57="",工资性费用预算!P57=0),"",ROUND($E55*$F55,2))</f>
        <v/>
      </c>
      <c r="J55" s="201" t="str">
        <f>IF(OR(工资性费用预算!Q57="",工资性费用预算!Q57=0),"",ROUND($E55*$F55,2))</f>
        <v/>
      </c>
      <c r="K55" s="201" t="str">
        <f>IF(OR(工资性费用预算!R57="",工资性费用预算!R57=0),"",ROUND($E55*$F55,2))</f>
        <v/>
      </c>
      <c r="L55" s="201" t="str">
        <f>IF(OR(工资性费用预算!S57="",工资性费用预算!S57=0),"",ROUND($E55*$F55,2))</f>
        <v/>
      </c>
      <c r="M55" s="201" t="str">
        <f>IF(OR(工资性费用预算!T57="",工资性费用预算!T57=0),"",ROUND($E55*$F55,2))</f>
        <v/>
      </c>
      <c r="N55" s="201" t="str">
        <f>IF(OR(工资性费用预算!U57="",工资性费用预算!U57=0),"",ROUND($E55*$F55,2))</f>
        <v/>
      </c>
      <c r="O55" s="201" t="str">
        <f>IF(OR(工资性费用预算!V57="",工资性费用预算!V57=0),"",ROUND($E55*$F55,2))</f>
        <v/>
      </c>
      <c r="P55" s="201" t="str">
        <f>IF(OR(工资性费用预算!W57="",工资性费用预算!W57=0),"",ROUND($E55*$F55,2))</f>
        <v/>
      </c>
      <c r="Q55" s="201" t="str">
        <f>IF(OR(工资性费用预算!X57="",工资性费用预算!X57=0),"",ROUND($E55*$F55,2))</f>
        <v/>
      </c>
      <c r="R55" s="201" t="str">
        <f>IF(OR(工资性费用预算!Y57="",工资性费用预算!Y57=0),"",ROUND($E55*$F55,2))</f>
        <v/>
      </c>
      <c r="S55" s="193">
        <f t="shared" si="25"/>
        <v>0</v>
      </c>
      <c r="T55" s="199" t="str">
        <f>IF($B55="","",VLOOKUP($B55,工资性费用预算!$B$7:$AF$206,30,0))</f>
        <v/>
      </c>
      <c r="U55" s="197" t="str">
        <f>IF($B55="","",VLOOKUP($B55,工资性费用预算!$B$7:$AF$206,31,0))</f>
        <v/>
      </c>
      <c r="V55" s="191" t="str">
        <f>IF(OR(工资性费用预算!N57="",工资性费用预算!N57=0),"",$T55*$U55)</f>
        <v/>
      </c>
      <c r="W55" s="191" t="str">
        <f>IF(OR(工资性费用预算!O57="",工资性费用预算!O57=0),"",$T55*$U55)</f>
        <v/>
      </c>
      <c r="X55" s="191" t="str">
        <f>IF(OR(工资性费用预算!P57="",工资性费用预算!P57=0),"",$T55*$U55)</f>
        <v/>
      </c>
      <c r="Y55" s="191" t="str">
        <f>IF(OR(工资性费用预算!Q57="",工资性费用预算!Q57=0),"",$T55*$U55)</f>
        <v/>
      </c>
      <c r="Z55" s="191" t="str">
        <f>IF(OR(工资性费用预算!R57="",工资性费用预算!R57=0),"",$T55*$U55)</f>
        <v/>
      </c>
      <c r="AA55" s="191" t="str">
        <f>IF(OR(工资性费用预算!S57="",工资性费用预算!S57=0),"",$T55*$U55)</f>
        <v/>
      </c>
      <c r="AB55" s="191" t="str">
        <f>IF(OR(工资性费用预算!T57="",工资性费用预算!T57=0),"",$T55*$U55)</f>
        <v/>
      </c>
      <c r="AC55" s="191" t="str">
        <f>IF(OR(工资性费用预算!U57="",工资性费用预算!U57=0),"",$T55*$U55)</f>
        <v/>
      </c>
      <c r="AD55" s="191" t="str">
        <f>IF(OR(工资性费用预算!V57="",工资性费用预算!V57=0),"",$T55*$U55)</f>
        <v/>
      </c>
      <c r="AE55" s="191" t="str">
        <f>IF(OR(工资性费用预算!W57="",工资性费用预算!W57=0),"",$T55*$U55)</f>
        <v/>
      </c>
      <c r="AF55" s="191" t="str">
        <f>IF(OR(工资性费用预算!X57="",工资性费用预算!X57=0),"",$T55*$U55)</f>
        <v/>
      </c>
      <c r="AG55" s="191" t="str">
        <f>IF(OR(工资性费用预算!Y57="",工资性费用预算!Y57=0),"",$T55*$U55)</f>
        <v/>
      </c>
      <c r="AH55" s="193">
        <f t="shared" si="26"/>
        <v>0</v>
      </c>
      <c r="AI55" s="217" t="str">
        <f>IF($B55="","",VLOOKUP($B55,工资性费用预算!$B$7:$AJ$206,33,0))</f>
        <v/>
      </c>
      <c r="AJ55" s="218" t="str">
        <f>IF($B55="","",VLOOKUP($B55,工资性费用预算!$B$7:$AJ$206,35,0))</f>
        <v/>
      </c>
      <c r="AK55" s="215" t="str">
        <f>IF($B55="","",VLOOKUP($B55,工资性费用预算!$B$7:$AL$206,37,0))</f>
        <v/>
      </c>
      <c r="AL55" s="270" t="str">
        <f>IF(OR(工资性费用预算!N57="",工资性费用预算!N57=0),"",$AK55)</f>
        <v/>
      </c>
      <c r="AM55" s="201" t="str">
        <f>IF(OR(工资性费用预算!O57="",工资性费用预算!O57=0),"",$AK55)</f>
        <v/>
      </c>
      <c r="AN55" s="201" t="str">
        <f>IF(OR(工资性费用预算!P57="",工资性费用预算!P57=0),"",$AK55)</f>
        <v/>
      </c>
      <c r="AO55" s="201" t="str">
        <f>IF(OR(工资性费用预算!Q57="",工资性费用预算!Q57=0),"",$AK55)</f>
        <v/>
      </c>
      <c r="AP55" s="201" t="str">
        <f>IF(OR(工资性费用预算!R57="",工资性费用预算!R57=0),"",$AK55)</f>
        <v/>
      </c>
      <c r="AQ55" s="201" t="str">
        <f>IF(OR(工资性费用预算!S57="",工资性费用预算!S57=0),"",$AK55)</f>
        <v/>
      </c>
      <c r="AR55" s="201" t="str">
        <f>IF(OR(工资性费用预算!T57="",工资性费用预算!T57=0),"",$AK55)</f>
        <v/>
      </c>
      <c r="AS55" s="201" t="str">
        <f>IF(OR(工资性费用预算!U57="",工资性费用预算!U57=0),"",$AK55)</f>
        <v/>
      </c>
      <c r="AT55" s="201" t="str">
        <f>IF(OR(工资性费用预算!V57="",工资性费用预算!V57=0),"",$AK55)</f>
        <v/>
      </c>
      <c r="AU55" s="201" t="str">
        <f>IF(OR(工资性费用预算!W57="",工资性费用预算!W57=0),"",$AK55)</f>
        <v/>
      </c>
      <c r="AV55" s="201" t="str">
        <f>IF(OR(工资性费用预算!X57="",工资性费用预算!X57=0),"",$AK55)</f>
        <v/>
      </c>
      <c r="AW55" s="201" t="str">
        <f>IF(OR(工资性费用预算!Y57="",工资性费用预算!Y57=0),"",$AK55)</f>
        <v/>
      </c>
      <c r="AX55" s="220">
        <f t="shared" si="27"/>
        <v>0</v>
      </c>
      <c r="AY55" s="215" t="str">
        <f>IF($B55="","",VLOOKUP($B55,工资性费用预算!$B$7:$AN$206,39,0))</f>
        <v/>
      </c>
      <c r="AZ55" s="204"/>
      <c r="BA55" s="204"/>
      <c r="BB55" s="204"/>
      <c r="BC55" s="204"/>
      <c r="BD55" s="201"/>
      <c r="BE55" s="201" t="str">
        <f>IF(OR(工资性费用预算!S57="",工资性费用预算!S57=0),"",$AY55)</f>
        <v/>
      </c>
      <c r="BF55" s="201" t="str">
        <f>IF(OR(工资性费用预算!T57="",工资性费用预算!T57=0),"",$AY55)</f>
        <v/>
      </c>
      <c r="BG55" s="201" t="str">
        <f>IF(OR(工资性费用预算!U57="",工资性费用预算!U57=0),"",$AY55)</f>
        <v/>
      </c>
      <c r="BH55" s="201" t="str">
        <f>IF(OR(工资性费用预算!V57="",工资性费用预算!V57=0),"",$AY55)</f>
        <v/>
      </c>
      <c r="BI55" s="201" t="str">
        <f>IF(OR(工资性费用预算!W57="",工资性费用预算!W57=0),"",$AY55)</f>
        <v/>
      </c>
      <c r="BJ55" s="219"/>
      <c r="BK55" s="219"/>
      <c r="BL55" s="219">
        <f t="shared" si="28"/>
        <v>0</v>
      </c>
      <c r="BM55" s="215" t="str">
        <f>IF($B55="","",VLOOKUP($B55,工资性费用预算!$B$7:$AP$206,41,0))</f>
        <v/>
      </c>
      <c r="BN55" s="201" t="str">
        <f>IF(OR(工资性费用预算!N57="",工资性费用预算!N57=0),"",$BM55)</f>
        <v/>
      </c>
      <c r="BO55" s="201" t="str">
        <f>IF(OR(工资性费用预算!O57="",工资性费用预算!O57=0),"",$BM55)</f>
        <v/>
      </c>
      <c r="BP55" s="201" t="str">
        <f>IF(OR(工资性费用预算!P57="",工资性费用预算!P57=0),"",$BM55)</f>
        <v/>
      </c>
      <c r="BQ55" s="201"/>
      <c r="BR55" s="201" t="str">
        <f>IF(OR(工资性费用预算!Q57="",工资性费用预算!Q57=0),"",$BM55)</f>
        <v/>
      </c>
      <c r="BS55" s="201" t="str">
        <f>IF(OR(工资性费用预算!R57="",工资性费用预算!R57=0),"",$BM55)</f>
        <v/>
      </c>
      <c r="BT55" s="201" t="str">
        <f>IF(OR(工资性费用预算!S57="",工资性费用预算!S57=0),"",$BM55)</f>
        <v/>
      </c>
      <c r="BU55" s="201"/>
      <c r="BV55" s="201" t="str">
        <f>IF(OR(工资性费用预算!T57="",工资性费用预算!T57=0),"",$BM55)</f>
        <v/>
      </c>
      <c r="BW55" s="201" t="str">
        <f>IF(OR(工资性费用预算!U57="",工资性费用预算!U57=0),"",$BM55)</f>
        <v/>
      </c>
      <c r="BX55" s="201" t="str">
        <f>IF(OR(工资性费用预算!V57="",工资性费用预算!V57=0),"",$BM55)</f>
        <v/>
      </c>
      <c r="BY55" s="201"/>
      <c r="BZ55" s="201" t="str">
        <f>IF(OR(工资性费用预算!W57="",工资性费用预算!W57=0),"",$BM55)</f>
        <v/>
      </c>
      <c r="CA55" s="201" t="str">
        <f>IF(OR(工资性费用预算!X57="",工资性费用预算!X57=0),"",$BM55)</f>
        <v/>
      </c>
      <c r="CB55" s="201" t="str">
        <f>IF(OR(工资性费用预算!Y57="",工资性费用预算!Y57=0),"",$BM55)</f>
        <v/>
      </c>
      <c r="CC55" s="193">
        <f t="shared" si="29"/>
        <v>0</v>
      </c>
      <c r="CD55" s="215" t="str">
        <f>IF($B55="","",VLOOKUP($B55,工资性费用预算!$B$7:$AT$206,45,0))</f>
        <v/>
      </c>
      <c r="CE55" s="201" t="str">
        <f>IF(OR(工资性费用预算!N57="",工资性费用预算!N57=0),"",$CD55)</f>
        <v/>
      </c>
      <c r="CF55" s="201" t="str">
        <f>IF(OR(工资性费用预算!O57="",工资性费用预算!O57=0),"",$CD55)</f>
        <v/>
      </c>
      <c r="CG55" s="201" t="str">
        <f>IF(OR(工资性费用预算!P57="",工资性费用预算!P57=0),"",$CD55)</f>
        <v/>
      </c>
      <c r="CH55" s="201" t="str">
        <f>IF(OR(工资性费用预算!Q57="",工资性费用预算!Q57=0),"",$CD55)</f>
        <v/>
      </c>
      <c r="CI55" s="201" t="str">
        <f>IF(OR(工资性费用预算!R57="",工资性费用预算!R57=0),"",$CD55)</f>
        <v/>
      </c>
      <c r="CJ55" s="201" t="str">
        <f>IF(OR(工资性费用预算!S57="",工资性费用预算!S57=0),"",$CD55)</f>
        <v/>
      </c>
      <c r="CK55" s="201" t="str">
        <f>IF(OR(工资性费用预算!T57="",工资性费用预算!T57=0),"",$CD55)</f>
        <v/>
      </c>
      <c r="CL55" s="201" t="str">
        <f>IF(OR(工资性费用预算!U57="",工资性费用预算!U57=0),"",$CD55)</f>
        <v/>
      </c>
      <c r="CM55" s="201" t="str">
        <f>IF(OR(工资性费用预算!V57="",工资性费用预算!V57=0),"",$CD55)</f>
        <v/>
      </c>
      <c r="CN55" s="201" t="str">
        <f>IF(OR(工资性费用预算!W57="",工资性费用预算!W57=0),"",$CD55)</f>
        <v/>
      </c>
      <c r="CO55" s="201" t="str">
        <f>IF(OR(工资性费用预算!X57="",工资性费用预算!X57=0),"",$CD55)</f>
        <v/>
      </c>
      <c r="CP55" s="201" t="str">
        <f>IF(OR(工资性费用预算!Y57="",工资性费用预算!Y57=0),"",$CD55)</f>
        <v/>
      </c>
      <c r="CQ55" s="193">
        <f t="shared" si="30"/>
        <v>0</v>
      </c>
      <c r="CR55" s="215" t="str">
        <f>IF($B55="","",VLOOKUP($B55,工资性费用预算!$B$7:$AV$206,47,0))</f>
        <v/>
      </c>
      <c r="CS55" s="201" t="str">
        <f>IF(OR(工资性费用预算!N57="",工资性费用预算!N57=0),"",$CR55)</f>
        <v/>
      </c>
      <c r="CT55" s="201" t="str">
        <f>IF(OR(工资性费用预算!O57="",工资性费用预算!O57=0),"",$CR55)</f>
        <v/>
      </c>
      <c r="CU55" s="201" t="str">
        <f>IF(OR(工资性费用预算!P57="",工资性费用预算!P57=0),"",$CR55)</f>
        <v/>
      </c>
      <c r="CV55" s="201" t="str">
        <f>IF(OR(工资性费用预算!Q57="",工资性费用预算!Q57=0),"",$CR55)</f>
        <v/>
      </c>
      <c r="CW55" s="201" t="str">
        <f>IF(OR(工资性费用预算!R57="",工资性费用预算!R57=0),"",$CR55)</f>
        <v/>
      </c>
      <c r="CX55" s="201" t="str">
        <f>IF(OR(工资性费用预算!S57="",工资性费用预算!S57=0),"",$CR55)</f>
        <v/>
      </c>
      <c r="CY55" s="201" t="str">
        <f>IF(OR(工资性费用预算!T57="",工资性费用预算!T57=0),"",$CR55)</f>
        <v/>
      </c>
      <c r="CZ55" s="201" t="str">
        <f>IF(OR(工资性费用预算!U57="",工资性费用预算!U57=0),"",$CR55)</f>
        <v/>
      </c>
      <c r="DA55" s="201" t="str">
        <f>IF(OR(工资性费用预算!V57="",工资性费用预算!V57=0),"",$CR55)</f>
        <v/>
      </c>
      <c r="DB55" s="201" t="str">
        <f>IF(OR(工资性费用预算!W57="",工资性费用预算!W57=0),"",$CR55)</f>
        <v/>
      </c>
      <c r="DC55" s="201" t="str">
        <f>IF(OR(工资性费用预算!X57="",工资性费用预算!X57=0),"",$CR55)</f>
        <v/>
      </c>
      <c r="DD55" s="201" t="str">
        <f>IF(OR(工资性费用预算!Y57="",工资性费用预算!Y57=0),"",$CR55)</f>
        <v/>
      </c>
      <c r="DE55" s="193">
        <f t="shared" si="31"/>
        <v>0</v>
      </c>
      <c r="DF55" s="215" t="str">
        <f>IF($B55="","",VLOOKUP($B55,工资性费用预算!$B$7:$AR$206,43,0))</f>
        <v/>
      </c>
      <c r="DG55" s="215" t="str">
        <f>IF($B55="","",VLOOKUP($B55,工资性费用预算!$B$7:$AS$206,44,0))</f>
        <v/>
      </c>
      <c r="DH55" s="215" t="str">
        <f>IF($B55="","",VLOOKUP($B55,工资性费用预算!$B$7:$AX$206,49,0))</f>
        <v/>
      </c>
      <c r="DI55" s="215" t="str">
        <f>IF($B55="","",VLOOKUP($B55,工资性费用预算!$B$7:$AY$206,50,0))</f>
        <v/>
      </c>
      <c r="DJ55" s="215" t="str">
        <f>IF($B55="","",VLOOKUP($B55,工资性费用预算!$B$7:$BB$206,51,0))</f>
        <v/>
      </c>
      <c r="DK55" s="215" t="str">
        <f>IF($B55="","",VLOOKUP($B55,工资性费用预算!$B$7:$BB$206,52,0))</f>
        <v/>
      </c>
      <c r="DL55" s="225" t="str">
        <f>IF($B55="","",VLOOKUP($B55,工资性费用预算!$B$7:$BB$206,53,0))</f>
        <v/>
      </c>
      <c r="DM55" s="222">
        <f t="shared" si="32"/>
        <v>0</v>
      </c>
      <c r="DN55" s="191">
        <f t="shared" si="33"/>
        <v>0</v>
      </c>
      <c r="DO55" s="191">
        <f t="shared" si="34"/>
        <v>0</v>
      </c>
      <c r="DP55" s="191">
        <f t="shared" si="35"/>
        <v>0</v>
      </c>
      <c r="DQ55" s="191">
        <f t="shared" si="36"/>
        <v>0</v>
      </c>
      <c r="DR55" s="191">
        <f t="shared" si="37"/>
        <v>0</v>
      </c>
      <c r="DS55" s="191">
        <f t="shared" si="38"/>
        <v>0</v>
      </c>
      <c r="DT55" s="191">
        <f t="shared" si="39"/>
        <v>0</v>
      </c>
      <c r="DU55" s="191">
        <f t="shared" si="40"/>
        <v>0</v>
      </c>
      <c r="DV55" s="191">
        <f t="shared" si="41"/>
        <v>0</v>
      </c>
      <c r="DW55" s="191">
        <f t="shared" si="42"/>
        <v>0</v>
      </c>
      <c r="DX55" s="191">
        <f t="shared" si="43"/>
        <v>0</v>
      </c>
      <c r="DY55" s="227">
        <f t="shared" si="44"/>
        <v>0</v>
      </c>
      <c r="DZ55" s="191">
        <f t="shared" si="45"/>
        <v>0</v>
      </c>
      <c r="EA55" s="193">
        <f t="shared" si="46"/>
        <v>0</v>
      </c>
    </row>
    <row r="56" spans="1:131">
      <c r="A56" s="200" t="str">
        <f t="shared" si="24"/>
        <v/>
      </c>
      <c r="B56" s="191" t="str">
        <f>IF(工资性费用预算!A58="","",工资性费用预算!B58)</f>
        <v/>
      </c>
      <c r="C56" s="195" t="str">
        <f>IF(B56="","",VLOOKUP(B56,工资性费用预算!$B$7:$C$206,2,0))</f>
        <v/>
      </c>
      <c r="D56" s="276" t="str">
        <f>IF(工资性费用预算!BH58&gt;0,IF(工资性费用预算!BE58&gt;0,工资性费用预算!$BE$6,IF(工资性费用预算!BF58&gt;0,工资性费用预算!$BF$6,工资性费用预算!$BG$6)),"")</f>
        <v/>
      </c>
      <c r="E56" s="194" t="str">
        <f>IF($B56="","",VLOOKUP($B56,工资性费用预算!$B$7:$AC$206,27,0))</f>
        <v/>
      </c>
      <c r="F56" s="519">
        <f>IF($B56="",0,VLOOKUP($B56,社保费!$B$5:$Q$15,16,0))</f>
        <v>0</v>
      </c>
      <c r="G56" s="201" t="str">
        <f>IF(OR(工资性费用预算!N58="",工资性费用预算!N58=0),"",ROUND($E56*$F56,2))</f>
        <v/>
      </c>
      <c r="H56" s="201" t="str">
        <f>IF(OR(工资性费用预算!O58="",工资性费用预算!O58=0),"",ROUND($E56*$F56,2))</f>
        <v/>
      </c>
      <c r="I56" s="201" t="str">
        <f>IF(OR(工资性费用预算!P58="",工资性费用预算!P58=0),"",ROUND($E56*$F56,2))</f>
        <v/>
      </c>
      <c r="J56" s="201" t="str">
        <f>IF(OR(工资性费用预算!Q58="",工资性费用预算!Q58=0),"",ROUND($E56*$F56,2))</f>
        <v/>
      </c>
      <c r="K56" s="201" t="str">
        <f>IF(OR(工资性费用预算!R58="",工资性费用预算!R58=0),"",ROUND($E56*$F56,2))</f>
        <v/>
      </c>
      <c r="L56" s="201" t="str">
        <f>IF(OR(工资性费用预算!S58="",工资性费用预算!S58=0),"",ROUND($E56*$F56,2))</f>
        <v/>
      </c>
      <c r="M56" s="201" t="str">
        <f>IF(OR(工资性费用预算!T58="",工资性费用预算!T58=0),"",ROUND($E56*$F56,2))</f>
        <v/>
      </c>
      <c r="N56" s="201" t="str">
        <f>IF(OR(工资性费用预算!U58="",工资性费用预算!U58=0),"",ROUND($E56*$F56,2))</f>
        <v/>
      </c>
      <c r="O56" s="201" t="str">
        <f>IF(OR(工资性费用预算!V58="",工资性费用预算!V58=0),"",ROUND($E56*$F56,2))</f>
        <v/>
      </c>
      <c r="P56" s="201" t="str">
        <f>IF(OR(工资性费用预算!W58="",工资性费用预算!W58=0),"",ROUND($E56*$F56,2))</f>
        <v/>
      </c>
      <c r="Q56" s="201" t="str">
        <f>IF(OR(工资性费用预算!X58="",工资性费用预算!X58=0),"",ROUND($E56*$F56,2))</f>
        <v/>
      </c>
      <c r="R56" s="201" t="str">
        <f>IF(OR(工资性费用预算!Y58="",工资性费用预算!Y58=0),"",ROUND($E56*$F56,2))</f>
        <v/>
      </c>
      <c r="S56" s="193">
        <f t="shared" si="25"/>
        <v>0</v>
      </c>
      <c r="T56" s="199" t="str">
        <f>IF($B56="","",VLOOKUP($B56,工资性费用预算!$B$7:$AF$206,30,0))</f>
        <v/>
      </c>
      <c r="U56" s="197" t="str">
        <f>IF($B56="","",VLOOKUP($B56,工资性费用预算!$B$7:$AF$206,31,0))</f>
        <v/>
      </c>
      <c r="V56" s="191" t="str">
        <f>IF(OR(工资性费用预算!N58="",工资性费用预算!N58=0),"",$T56*$U56)</f>
        <v/>
      </c>
      <c r="W56" s="191" t="str">
        <f>IF(OR(工资性费用预算!O58="",工资性费用预算!O58=0),"",$T56*$U56)</f>
        <v/>
      </c>
      <c r="X56" s="191" t="str">
        <f>IF(OR(工资性费用预算!P58="",工资性费用预算!P58=0),"",$T56*$U56)</f>
        <v/>
      </c>
      <c r="Y56" s="191" t="str">
        <f>IF(OR(工资性费用预算!Q58="",工资性费用预算!Q58=0),"",$T56*$U56)</f>
        <v/>
      </c>
      <c r="Z56" s="191" t="str">
        <f>IF(OR(工资性费用预算!R58="",工资性费用预算!R58=0),"",$T56*$U56)</f>
        <v/>
      </c>
      <c r="AA56" s="191" t="str">
        <f>IF(OR(工资性费用预算!S58="",工资性费用预算!S58=0),"",$T56*$U56)</f>
        <v/>
      </c>
      <c r="AB56" s="191" t="str">
        <f>IF(OR(工资性费用预算!T58="",工资性费用预算!T58=0),"",$T56*$U56)</f>
        <v/>
      </c>
      <c r="AC56" s="191" t="str">
        <f>IF(OR(工资性费用预算!U58="",工资性费用预算!U58=0),"",$T56*$U56)</f>
        <v/>
      </c>
      <c r="AD56" s="191" t="str">
        <f>IF(OR(工资性费用预算!V58="",工资性费用预算!V58=0),"",$T56*$U56)</f>
        <v/>
      </c>
      <c r="AE56" s="191" t="str">
        <f>IF(OR(工资性费用预算!W58="",工资性费用预算!W58=0),"",$T56*$U56)</f>
        <v/>
      </c>
      <c r="AF56" s="191" t="str">
        <f>IF(OR(工资性费用预算!X58="",工资性费用预算!X58=0),"",$T56*$U56)</f>
        <v/>
      </c>
      <c r="AG56" s="191" t="str">
        <f>IF(OR(工资性费用预算!Y58="",工资性费用预算!Y58=0),"",$T56*$U56)</f>
        <v/>
      </c>
      <c r="AH56" s="193">
        <f t="shared" si="26"/>
        <v>0</v>
      </c>
      <c r="AI56" s="217" t="str">
        <f>IF($B56="","",VLOOKUP($B56,工资性费用预算!$B$7:$AJ$206,33,0))</f>
        <v/>
      </c>
      <c r="AJ56" s="218" t="str">
        <f>IF($B56="","",VLOOKUP($B56,工资性费用预算!$B$7:$AJ$206,35,0))</f>
        <v/>
      </c>
      <c r="AK56" s="215" t="str">
        <f>IF($B56="","",VLOOKUP($B56,工资性费用预算!$B$7:$AL$206,37,0))</f>
        <v/>
      </c>
      <c r="AL56" s="270" t="str">
        <f>IF(OR(工资性费用预算!N58="",工资性费用预算!N58=0),"",$AK56)</f>
        <v/>
      </c>
      <c r="AM56" s="201" t="str">
        <f>IF(OR(工资性费用预算!O58="",工资性费用预算!O58=0),"",$AK56)</f>
        <v/>
      </c>
      <c r="AN56" s="201" t="str">
        <f>IF(OR(工资性费用预算!P58="",工资性费用预算!P58=0),"",$AK56)</f>
        <v/>
      </c>
      <c r="AO56" s="201" t="str">
        <f>IF(OR(工资性费用预算!Q58="",工资性费用预算!Q58=0),"",$AK56)</f>
        <v/>
      </c>
      <c r="AP56" s="201" t="str">
        <f>IF(OR(工资性费用预算!R58="",工资性费用预算!R58=0),"",$AK56)</f>
        <v/>
      </c>
      <c r="AQ56" s="201" t="str">
        <f>IF(OR(工资性费用预算!S58="",工资性费用预算!S58=0),"",$AK56)</f>
        <v/>
      </c>
      <c r="AR56" s="201" t="str">
        <f>IF(OR(工资性费用预算!T58="",工资性费用预算!T58=0),"",$AK56)</f>
        <v/>
      </c>
      <c r="AS56" s="201" t="str">
        <f>IF(OR(工资性费用预算!U58="",工资性费用预算!U58=0),"",$AK56)</f>
        <v/>
      </c>
      <c r="AT56" s="201" t="str">
        <f>IF(OR(工资性费用预算!V58="",工资性费用预算!V58=0),"",$AK56)</f>
        <v/>
      </c>
      <c r="AU56" s="201" t="str">
        <f>IF(OR(工资性费用预算!W58="",工资性费用预算!W58=0),"",$AK56)</f>
        <v/>
      </c>
      <c r="AV56" s="201" t="str">
        <f>IF(OR(工资性费用预算!X58="",工资性费用预算!X58=0),"",$AK56)</f>
        <v/>
      </c>
      <c r="AW56" s="201" t="str">
        <f>IF(OR(工资性费用预算!Y58="",工资性费用预算!Y58=0),"",$AK56)</f>
        <v/>
      </c>
      <c r="AX56" s="220">
        <f t="shared" si="27"/>
        <v>0</v>
      </c>
      <c r="AY56" s="215" t="str">
        <f>IF($B56="","",VLOOKUP($B56,工资性费用预算!$B$7:$AN$206,39,0))</f>
        <v/>
      </c>
      <c r="AZ56" s="204"/>
      <c r="BA56" s="204"/>
      <c r="BB56" s="204"/>
      <c r="BC56" s="204"/>
      <c r="BD56" s="201"/>
      <c r="BE56" s="201" t="str">
        <f>IF(OR(工资性费用预算!S58="",工资性费用预算!S58=0),"",$AY56)</f>
        <v/>
      </c>
      <c r="BF56" s="201" t="str">
        <f>IF(OR(工资性费用预算!T58="",工资性费用预算!T58=0),"",$AY56)</f>
        <v/>
      </c>
      <c r="BG56" s="201" t="str">
        <f>IF(OR(工资性费用预算!U58="",工资性费用预算!U58=0),"",$AY56)</f>
        <v/>
      </c>
      <c r="BH56" s="201" t="str">
        <f>IF(OR(工资性费用预算!V58="",工资性费用预算!V58=0),"",$AY56)</f>
        <v/>
      </c>
      <c r="BI56" s="201" t="str">
        <f>IF(OR(工资性费用预算!W58="",工资性费用预算!W58=0),"",$AY56)</f>
        <v/>
      </c>
      <c r="BJ56" s="219"/>
      <c r="BK56" s="219"/>
      <c r="BL56" s="219">
        <f t="shared" si="28"/>
        <v>0</v>
      </c>
      <c r="BM56" s="215" t="str">
        <f>IF($B56="","",VLOOKUP($B56,工资性费用预算!$B$7:$AP$206,41,0))</f>
        <v/>
      </c>
      <c r="BN56" s="201" t="str">
        <f>IF(OR(工资性费用预算!N58="",工资性费用预算!N58=0),"",$BM56)</f>
        <v/>
      </c>
      <c r="BO56" s="201" t="str">
        <f>IF(OR(工资性费用预算!O58="",工资性费用预算!O58=0),"",$BM56)</f>
        <v/>
      </c>
      <c r="BP56" s="201" t="str">
        <f>IF(OR(工资性费用预算!P58="",工资性费用预算!P58=0),"",$BM56)</f>
        <v/>
      </c>
      <c r="BQ56" s="201"/>
      <c r="BR56" s="201" t="str">
        <f>IF(OR(工资性费用预算!Q58="",工资性费用预算!Q58=0),"",$BM56)</f>
        <v/>
      </c>
      <c r="BS56" s="201" t="str">
        <f>IF(OR(工资性费用预算!R58="",工资性费用预算!R58=0),"",$BM56)</f>
        <v/>
      </c>
      <c r="BT56" s="201" t="str">
        <f>IF(OR(工资性费用预算!S58="",工资性费用预算!S58=0),"",$BM56)</f>
        <v/>
      </c>
      <c r="BU56" s="201"/>
      <c r="BV56" s="201" t="str">
        <f>IF(OR(工资性费用预算!T58="",工资性费用预算!T58=0),"",$BM56)</f>
        <v/>
      </c>
      <c r="BW56" s="201" t="str">
        <f>IF(OR(工资性费用预算!U58="",工资性费用预算!U58=0),"",$BM56)</f>
        <v/>
      </c>
      <c r="BX56" s="201" t="str">
        <f>IF(OR(工资性费用预算!V58="",工资性费用预算!V58=0),"",$BM56)</f>
        <v/>
      </c>
      <c r="BY56" s="201"/>
      <c r="BZ56" s="201" t="str">
        <f>IF(OR(工资性费用预算!W58="",工资性费用预算!W58=0),"",$BM56)</f>
        <v/>
      </c>
      <c r="CA56" s="201" t="str">
        <f>IF(OR(工资性费用预算!X58="",工资性费用预算!X58=0),"",$BM56)</f>
        <v/>
      </c>
      <c r="CB56" s="201" t="str">
        <f>IF(OR(工资性费用预算!Y58="",工资性费用预算!Y58=0),"",$BM56)</f>
        <v/>
      </c>
      <c r="CC56" s="193">
        <f t="shared" si="29"/>
        <v>0</v>
      </c>
      <c r="CD56" s="215" t="str">
        <f>IF($B56="","",VLOOKUP($B56,工资性费用预算!$B$7:$AT$206,45,0))</f>
        <v/>
      </c>
      <c r="CE56" s="201" t="str">
        <f>IF(OR(工资性费用预算!N58="",工资性费用预算!N58=0),"",$CD56)</f>
        <v/>
      </c>
      <c r="CF56" s="201" t="str">
        <f>IF(OR(工资性费用预算!O58="",工资性费用预算!O58=0),"",$CD56)</f>
        <v/>
      </c>
      <c r="CG56" s="201" t="str">
        <f>IF(OR(工资性费用预算!P58="",工资性费用预算!P58=0),"",$CD56)</f>
        <v/>
      </c>
      <c r="CH56" s="201" t="str">
        <f>IF(OR(工资性费用预算!Q58="",工资性费用预算!Q58=0),"",$CD56)</f>
        <v/>
      </c>
      <c r="CI56" s="201" t="str">
        <f>IF(OR(工资性费用预算!R58="",工资性费用预算!R58=0),"",$CD56)</f>
        <v/>
      </c>
      <c r="CJ56" s="201" t="str">
        <f>IF(OR(工资性费用预算!S58="",工资性费用预算!S58=0),"",$CD56)</f>
        <v/>
      </c>
      <c r="CK56" s="201" t="str">
        <f>IF(OR(工资性费用预算!T58="",工资性费用预算!T58=0),"",$CD56)</f>
        <v/>
      </c>
      <c r="CL56" s="201" t="str">
        <f>IF(OR(工资性费用预算!U58="",工资性费用预算!U58=0),"",$CD56)</f>
        <v/>
      </c>
      <c r="CM56" s="201" t="str">
        <f>IF(OR(工资性费用预算!V58="",工资性费用预算!V58=0),"",$CD56)</f>
        <v/>
      </c>
      <c r="CN56" s="201" t="str">
        <f>IF(OR(工资性费用预算!W58="",工资性费用预算!W58=0),"",$CD56)</f>
        <v/>
      </c>
      <c r="CO56" s="201" t="str">
        <f>IF(OR(工资性费用预算!X58="",工资性费用预算!X58=0),"",$CD56)</f>
        <v/>
      </c>
      <c r="CP56" s="201" t="str">
        <f>IF(OR(工资性费用预算!Y58="",工资性费用预算!Y58=0),"",$CD56)</f>
        <v/>
      </c>
      <c r="CQ56" s="193">
        <f t="shared" si="30"/>
        <v>0</v>
      </c>
      <c r="CR56" s="215" t="str">
        <f>IF($B56="","",VLOOKUP($B56,工资性费用预算!$B$7:$AV$206,47,0))</f>
        <v/>
      </c>
      <c r="CS56" s="201" t="str">
        <f>IF(OR(工资性费用预算!N58="",工资性费用预算!N58=0),"",$CR56)</f>
        <v/>
      </c>
      <c r="CT56" s="201" t="str">
        <f>IF(OR(工资性费用预算!O58="",工资性费用预算!O58=0),"",$CR56)</f>
        <v/>
      </c>
      <c r="CU56" s="201" t="str">
        <f>IF(OR(工资性费用预算!P58="",工资性费用预算!P58=0),"",$CR56)</f>
        <v/>
      </c>
      <c r="CV56" s="201" t="str">
        <f>IF(OR(工资性费用预算!Q58="",工资性费用预算!Q58=0),"",$CR56)</f>
        <v/>
      </c>
      <c r="CW56" s="201" t="str">
        <f>IF(OR(工资性费用预算!R58="",工资性费用预算!R58=0),"",$CR56)</f>
        <v/>
      </c>
      <c r="CX56" s="201" t="str">
        <f>IF(OR(工资性费用预算!S58="",工资性费用预算!S58=0),"",$CR56)</f>
        <v/>
      </c>
      <c r="CY56" s="201" t="str">
        <f>IF(OR(工资性费用预算!T58="",工资性费用预算!T58=0),"",$CR56)</f>
        <v/>
      </c>
      <c r="CZ56" s="201" t="str">
        <f>IF(OR(工资性费用预算!U58="",工资性费用预算!U58=0),"",$CR56)</f>
        <v/>
      </c>
      <c r="DA56" s="201" t="str">
        <f>IF(OR(工资性费用预算!V58="",工资性费用预算!V58=0),"",$CR56)</f>
        <v/>
      </c>
      <c r="DB56" s="201" t="str">
        <f>IF(OR(工资性费用预算!W58="",工资性费用预算!W58=0),"",$CR56)</f>
        <v/>
      </c>
      <c r="DC56" s="201" t="str">
        <f>IF(OR(工资性费用预算!X58="",工资性费用预算!X58=0),"",$CR56)</f>
        <v/>
      </c>
      <c r="DD56" s="201" t="str">
        <f>IF(OR(工资性费用预算!Y58="",工资性费用预算!Y58=0),"",$CR56)</f>
        <v/>
      </c>
      <c r="DE56" s="193">
        <f t="shared" si="31"/>
        <v>0</v>
      </c>
      <c r="DF56" s="215" t="str">
        <f>IF($B56="","",VLOOKUP($B56,工资性费用预算!$B$7:$AR$206,43,0))</f>
        <v/>
      </c>
      <c r="DG56" s="215" t="str">
        <f>IF($B56="","",VLOOKUP($B56,工资性费用预算!$B$7:$AS$206,44,0))</f>
        <v/>
      </c>
      <c r="DH56" s="215" t="str">
        <f>IF($B56="","",VLOOKUP($B56,工资性费用预算!$B$7:$AX$206,49,0))</f>
        <v/>
      </c>
      <c r="DI56" s="215" t="str">
        <f>IF($B56="","",VLOOKUP($B56,工资性费用预算!$B$7:$AY$206,50,0))</f>
        <v/>
      </c>
      <c r="DJ56" s="215" t="str">
        <f>IF($B56="","",VLOOKUP($B56,工资性费用预算!$B$7:$BB$206,51,0))</f>
        <v/>
      </c>
      <c r="DK56" s="215" t="str">
        <f>IF($B56="","",VLOOKUP($B56,工资性费用预算!$B$7:$BB$206,52,0))</f>
        <v/>
      </c>
      <c r="DL56" s="225" t="str">
        <f>IF($B56="","",VLOOKUP($B56,工资性费用预算!$B$7:$BB$206,53,0))</f>
        <v/>
      </c>
      <c r="DM56" s="222">
        <f t="shared" si="32"/>
        <v>0</v>
      </c>
      <c r="DN56" s="191">
        <f t="shared" si="33"/>
        <v>0</v>
      </c>
      <c r="DO56" s="191">
        <f t="shared" si="34"/>
        <v>0</v>
      </c>
      <c r="DP56" s="191">
        <f t="shared" si="35"/>
        <v>0</v>
      </c>
      <c r="DQ56" s="191">
        <f t="shared" si="36"/>
        <v>0</v>
      </c>
      <c r="DR56" s="191">
        <f t="shared" si="37"/>
        <v>0</v>
      </c>
      <c r="DS56" s="191">
        <f t="shared" si="38"/>
        <v>0</v>
      </c>
      <c r="DT56" s="191">
        <f t="shared" si="39"/>
        <v>0</v>
      </c>
      <c r="DU56" s="191">
        <f t="shared" si="40"/>
        <v>0</v>
      </c>
      <c r="DV56" s="191">
        <f t="shared" si="41"/>
        <v>0</v>
      </c>
      <c r="DW56" s="191">
        <f t="shared" si="42"/>
        <v>0</v>
      </c>
      <c r="DX56" s="191">
        <f t="shared" si="43"/>
        <v>0</v>
      </c>
      <c r="DY56" s="227">
        <f t="shared" si="44"/>
        <v>0</v>
      </c>
      <c r="DZ56" s="191">
        <f t="shared" si="45"/>
        <v>0</v>
      </c>
      <c r="EA56" s="193">
        <f t="shared" si="46"/>
        <v>0</v>
      </c>
    </row>
    <row r="57" spans="1:131">
      <c r="A57" s="200" t="str">
        <f t="shared" si="24"/>
        <v/>
      </c>
      <c r="B57" s="191" t="str">
        <f>IF(工资性费用预算!A59="","",工资性费用预算!B59)</f>
        <v/>
      </c>
      <c r="C57" s="195" t="str">
        <f>IF(B57="","",VLOOKUP(B57,工资性费用预算!$B$7:$C$206,2,0))</f>
        <v/>
      </c>
      <c r="D57" s="276" t="str">
        <f>IF(工资性费用预算!BH59&gt;0,IF(工资性费用预算!BE59&gt;0,工资性费用预算!$BE$6,IF(工资性费用预算!BF59&gt;0,工资性费用预算!$BF$6,工资性费用预算!$BG$6)),"")</f>
        <v/>
      </c>
      <c r="E57" s="194" t="str">
        <f>IF($B57="","",VLOOKUP($B57,工资性费用预算!$B$7:$AC$206,27,0))</f>
        <v/>
      </c>
      <c r="F57" s="519">
        <f>IF($B57="",0,VLOOKUP($B57,社保费!$B$5:$Q$15,16,0))</f>
        <v>0</v>
      </c>
      <c r="G57" s="201" t="str">
        <f>IF(OR(工资性费用预算!N59="",工资性费用预算!N59=0),"",ROUND($E57*$F57,2))</f>
        <v/>
      </c>
      <c r="H57" s="201" t="str">
        <f>IF(OR(工资性费用预算!O59="",工资性费用预算!O59=0),"",ROUND($E57*$F57,2))</f>
        <v/>
      </c>
      <c r="I57" s="201" t="str">
        <f>IF(OR(工资性费用预算!P59="",工资性费用预算!P59=0),"",ROUND($E57*$F57,2))</f>
        <v/>
      </c>
      <c r="J57" s="201" t="str">
        <f>IF(OR(工资性费用预算!Q59="",工资性费用预算!Q59=0),"",ROUND($E57*$F57,2))</f>
        <v/>
      </c>
      <c r="K57" s="201" t="str">
        <f>IF(OR(工资性费用预算!R59="",工资性费用预算!R59=0),"",ROUND($E57*$F57,2))</f>
        <v/>
      </c>
      <c r="L57" s="201" t="str">
        <f>IF(OR(工资性费用预算!S59="",工资性费用预算!S59=0),"",ROUND($E57*$F57,2))</f>
        <v/>
      </c>
      <c r="M57" s="201" t="str">
        <f>IF(OR(工资性费用预算!T59="",工资性费用预算!T59=0),"",ROUND($E57*$F57,2))</f>
        <v/>
      </c>
      <c r="N57" s="201" t="str">
        <f>IF(OR(工资性费用预算!U59="",工资性费用预算!U59=0),"",ROUND($E57*$F57,2))</f>
        <v/>
      </c>
      <c r="O57" s="201" t="str">
        <f>IF(OR(工资性费用预算!V59="",工资性费用预算!V59=0),"",ROUND($E57*$F57,2))</f>
        <v/>
      </c>
      <c r="P57" s="201" t="str">
        <f>IF(OR(工资性费用预算!W59="",工资性费用预算!W59=0),"",ROUND($E57*$F57,2))</f>
        <v/>
      </c>
      <c r="Q57" s="201" t="str">
        <f>IF(OR(工资性费用预算!X59="",工资性费用预算!X59=0),"",ROUND($E57*$F57,2))</f>
        <v/>
      </c>
      <c r="R57" s="201" t="str">
        <f>IF(OR(工资性费用预算!Y59="",工资性费用预算!Y59=0),"",ROUND($E57*$F57,2))</f>
        <v/>
      </c>
      <c r="S57" s="193">
        <f t="shared" si="25"/>
        <v>0</v>
      </c>
      <c r="T57" s="199" t="str">
        <f>IF($B57="","",VLOOKUP($B57,工资性费用预算!$B$7:$AF$206,30,0))</f>
        <v/>
      </c>
      <c r="U57" s="197" t="str">
        <f>IF($B57="","",VLOOKUP($B57,工资性费用预算!$B$7:$AF$206,31,0))</f>
        <v/>
      </c>
      <c r="V57" s="191" t="str">
        <f>IF(OR(工资性费用预算!N59="",工资性费用预算!N59=0),"",$T57*$U57)</f>
        <v/>
      </c>
      <c r="W57" s="191" t="str">
        <f>IF(OR(工资性费用预算!O59="",工资性费用预算!O59=0),"",$T57*$U57)</f>
        <v/>
      </c>
      <c r="X57" s="191" t="str">
        <f>IF(OR(工资性费用预算!P59="",工资性费用预算!P59=0),"",$T57*$U57)</f>
        <v/>
      </c>
      <c r="Y57" s="191" t="str">
        <f>IF(OR(工资性费用预算!Q59="",工资性费用预算!Q59=0),"",$T57*$U57)</f>
        <v/>
      </c>
      <c r="Z57" s="191" t="str">
        <f>IF(OR(工资性费用预算!R59="",工资性费用预算!R59=0),"",$T57*$U57)</f>
        <v/>
      </c>
      <c r="AA57" s="191" t="str">
        <f>IF(OR(工资性费用预算!S59="",工资性费用预算!S59=0),"",$T57*$U57)</f>
        <v/>
      </c>
      <c r="AB57" s="191" t="str">
        <f>IF(OR(工资性费用预算!T59="",工资性费用预算!T59=0),"",$T57*$U57)</f>
        <v/>
      </c>
      <c r="AC57" s="191" t="str">
        <f>IF(OR(工资性费用预算!U59="",工资性费用预算!U59=0),"",$T57*$U57)</f>
        <v/>
      </c>
      <c r="AD57" s="191" t="str">
        <f>IF(OR(工资性费用预算!V59="",工资性费用预算!V59=0),"",$T57*$U57)</f>
        <v/>
      </c>
      <c r="AE57" s="191" t="str">
        <f>IF(OR(工资性费用预算!W59="",工资性费用预算!W59=0),"",$T57*$U57)</f>
        <v/>
      </c>
      <c r="AF57" s="191" t="str">
        <f>IF(OR(工资性费用预算!X59="",工资性费用预算!X59=0),"",$T57*$U57)</f>
        <v/>
      </c>
      <c r="AG57" s="191" t="str">
        <f>IF(OR(工资性费用预算!Y59="",工资性费用预算!Y59=0),"",$T57*$U57)</f>
        <v/>
      </c>
      <c r="AH57" s="193">
        <f t="shared" si="26"/>
        <v>0</v>
      </c>
      <c r="AI57" s="217" t="str">
        <f>IF($B57="","",VLOOKUP($B57,工资性费用预算!$B$7:$AJ$206,33,0))</f>
        <v/>
      </c>
      <c r="AJ57" s="218" t="str">
        <f>IF($B57="","",VLOOKUP($B57,工资性费用预算!$B$7:$AJ$206,35,0))</f>
        <v/>
      </c>
      <c r="AK57" s="215" t="str">
        <f>IF($B57="","",VLOOKUP($B57,工资性费用预算!$B$7:$AL$206,37,0))</f>
        <v/>
      </c>
      <c r="AL57" s="270" t="str">
        <f>IF(OR(工资性费用预算!N59="",工资性费用预算!N59=0),"",$AK57)</f>
        <v/>
      </c>
      <c r="AM57" s="201" t="str">
        <f>IF(OR(工资性费用预算!O59="",工资性费用预算!O59=0),"",$AK57)</f>
        <v/>
      </c>
      <c r="AN57" s="201" t="str">
        <f>IF(OR(工资性费用预算!P59="",工资性费用预算!P59=0),"",$AK57)</f>
        <v/>
      </c>
      <c r="AO57" s="201" t="str">
        <f>IF(OR(工资性费用预算!Q59="",工资性费用预算!Q59=0),"",$AK57)</f>
        <v/>
      </c>
      <c r="AP57" s="201" t="str">
        <f>IF(OR(工资性费用预算!R59="",工资性费用预算!R59=0),"",$AK57)</f>
        <v/>
      </c>
      <c r="AQ57" s="201" t="str">
        <f>IF(OR(工资性费用预算!S59="",工资性费用预算!S59=0),"",$AK57)</f>
        <v/>
      </c>
      <c r="AR57" s="201" t="str">
        <f>IF(OR(工资性费用预算!T59="",工资性费用预算!T59=0),"",$AK57)</f>
        <v/>
      </c>
      <c r="AS57" s="201" t="str">
        <f>IF(OR(工资性费用预算!U59="",工资性费用预算!U59=0),"",$AK57)</f>
        <v/>
      </c>
      <c r="AT57" s="201" t="str">
        <f>IF(OR(工资性费用预算!V59="",工资性费用预算!V59=0),"",$AK57)</f>
        <v/>
      </c>
      <c r="AU57" s="201" t="str">
        <f>IF(OR(工资性费用预算!W59="",工资性费用预算!W59=0),"",$AK57)</f>
        <v/>
      </c>
      <c r="AV57" s="201" t="str">
        <f>IF(OR(工资性费用预算!X59="",工资性费用预算!X59=0),"",$AK57)</f>
        <v/>
      </c>
      <c r="AW57" s="201" t="str">
        <f>IF(OR(工资性费用预算!Y59="",工资性费用预算!Y59=0),"",$AK57)</f>
        <v/>
      </c>
      <c r="AX57" s="220">
        <f t="shared" si="27"/>
        <v>0</v>
      </c>
      <c r="AY57" s="215" t="str">
        <f>IF($B57="","",VLOOKUP($B57,工资性费用预算!$B$7:$AN$206,39,0))</f>
        <v/>
      </c>
      <c r="AZ57" s="204"/>
      <c r="BA57" s="204"/>
      <c r="BB57" s="204"/>
      <c r="BC57" s="204"/>
      <c r="BD57" s="201"/>
      <c r="BE57" s="201" t="str">
        <f>IF(OR(工资性费用预算!S59="",工资性费用预算!S59=0),"",$AY57)</f>
        <v/>
      </c>
      <c r="BF57" s="201" t="str">
        <f>IF(OR(工资性费用预算!T59="",工资性费用预算!T59=0),"",$AY57)</f>
        <v/>
      </c>
      <c r="BG57" s="201" t="str">
        <f>IF(OR(工资性费用预算!U59="",工资性费用预算!U59=0),"",$AY57)</f>
        <v/>
      </c>
      <c r="BH57" s="201" t="str">
        <f>IF(OR(工资性费用预算!V59="",工资性费用预算!V59=0),"",$AY57)</f>
        <v/>
      </c>
      <c r="BI57" s="201" t="str">
        <f>IF(OR(工资性费用预算!W59="",工资性费用预算!W59=0),"",$AY57)</f>
        <v/>
      </c>
      <c r="BJ57" s="219"/>
      <c r="BK57" s="219"/>
      <c r="BL57" s="219">
        <f t="shared" si="28"/>
        <v>0</v>
      </c>
      <c r="BM57" s="215" t="str">
        <f>IF($B57="","",VLOOKUP($B57,工资性费用预算!$B$7:$AP$206,41,0))</f>
        <v/>
      </c>
      <c r="BN57" s="201" t="str">
        <f>IF(OR(工资性费用预算!N59="",工资性费用预算!N59=0),"",$BM57)</f>
        <v/>
      </c>
      <c r="BO57" s="201" t="str">
        <f>IF(OR(工资性费用预算!O59="",工资性费用预算!O59=0),"",$BM57)</f>
        <v/>
      </c>
      <c r="BP57" s="201" t="str">
        <f>IF(OR(工资性费用预算!P59="",工资性费用预算!P59=0),"",$BM57)</f>
        <v/>
      </c>
      <c r="BQ57" s="201"/>
      <c r="BR57" s="201" t="str">
        <f>IF(OR(工资性费用预算!Q59="",工资性费用预算!Q59=0),"",$BM57)</f>
        <v/>
      </c>
      <c r="BS57" s="201" t="str">
        <f>IF(OR(工资性费用预算!R59="",工资性费用预算!R59=0),"",$BM57)</f>
        <v/>
      </c>
      <c r="BT57" s="201" t="str">
        <f>IF(OR(工资性费用预算!S59="",工资性费用预算!S59=0),"",$BM57)</f>
        <v/>
      </c>
      <c r="BU57" s="201"/>
      <c r="BV57" s="201" t="str">
        <f>IF(OR(工资性费用预算!T59="",工资性费用预算!T59=0),"",$BM57)</f>
        <v/>
      </c>
      <c r="BW57" s="201" t="str">
        <f>IF(OR(工资性费用预算!U59="",工资性费用预算!U59=0),"",$BM57)</f>
        <v/>
      </c>
      <c r="BX57" s="201" t="str">
        <f>IF(OR(工资性费用预算!V59="",工资性费用预算!V59=0),"",$BM57)</f>
        <v/>
      </c>
      <c r="BY57" s="201"/>
      <c r="BZ57" s="201" t="str">
        <f>IF(OR(工资性费用预算!W59="",工资性费用预算!W59=0),"",$BM57)</f>
        <v/>
      </c>
      <c r="CA57" s="201" t="str">
        <f>IF(OR(工资性费用预算!X59="",工资性费用预算!X59=0),"",$BM57)</f>
        <v/>
      </c>
      <c r="CB57" s="201" t="str">
        <f>IF(OR(工资性费用预算!Y59="",工资性费用预算!Y59=0),"",$BM57)</f>
        <v/>
      </c>
      <c r="CC57" s="193">
        <f t="shared" si="29"/>
        <v>0</v>
      </c>
      <c r="CD57" s="215" t="str">
        <f>IF($B57="","",VLOOKUP($B57,工资性费用预算!$B$7:$AT$206,45,0))</f>
        <v/>
      </c>
      <c r="CE57" s="201" t="str">
        <f>IF(OR(工资性费用预算!N59="",工资性费用预算!N59=0),"",$CD57)</f>
        <v/>
      </c>
      <c r="CF57" s="201" t="str">
        <f>IF(OR(工资性费用预算!O59="",工资性费用预算!O59=0),"",$CD57)</f>
        <v/>
      </c>
      <c r="CG57" s="201" t="str">
        <f>IF(OR(工资性费用预算!P59="",工资性费用预算!P59=0),"",$CD57)</f>
        <v/>
      </c>
      <c r="CH57" s="201" t="str">
        <f>IF(OR(工资性费用预算!Q59="",工资性费用预算!Q59=0),"",$CD57)</f>
        <v/>
      </c>
      <c r="CI57" s="201" t="str">
        <f>IF(OR(工资性费用预算!R59="",工资性费用预算!R59=0),"",$CD57)</f>
        <v/>
      </c>
      <c r="CJ57" s="201" t="str">
        <f>IF(OR(工资性费用预算!S59="",工资性费用预算!S59=0),"",$CD57)</f>
        <v/>
      </c>
      <c r="CK57" s="201" t="str">
        <f>IF(OR(工资性费用预算!T59="",工资性费用预算!T59=0),"",$CD57)</f>
        <v/>
      </c>
      <c r="CL57" s="201" t="str">
        <f>IF(OR(工资性费用预算!U59="",工资性费用预算!U59=0),"",$CD57)</f>
        <v/>
      </c>
      <c r="CM57" s="201" t="str">
        <f>IF(OR(工资性费用预算!V59="",工资性费用预算!V59=0),"",$CD57)</f>
        <v/>
      </c>
      <c r="CN57" s="201" t="str">
        <f>IF(OR(工资性费用预算!W59="",工资性费用预算!W59=0),"",$CD57)</f>
        <v/>
      </c>
      <c r="CO57" s="201" t="str">
        <f>IF(OR(工资性费用预算!X59="",工资性费用预算!X59=0),"",$CD57)</f>
        <v/>
      </c>
      <c r="CP57" s="201" t="str">
        <f>IF(OR(工资性费用预算!Y59="",工资性费用预算!Y59=0),"",$CD57)</f>
        <v/>
      </c>
      <c r="CQ57" s="193">
        <f t="shared" si="30"/>
        <v>0</v>
      </c>
      <c r="CR57" s="215" t="str">
        <f>IF($B57="","",VLOOKUP($B57,工资性费用预算!$B$7:$AV$206,47,0))</f>
        <v/>
      </c>
      <c r="CS57" s="201" t="str">
        <f>IF(OR(工资性费用预算!N59="",工资性费用预算!N59=0),"",$CR57)</f>
        <v/>
      </c>
      <c r="CT57" s="201" t="str">
        <f>IF(OR(工资性费用预算!O59="",工资性费用预算!O59=0),"",$CR57)</f>
        <v/>
      </c>
      <c r="CU57" s="201" t="str">
        <f>IF(OR(工资性费用预算!P59="",工资性费用预算!P59=0),"",$CR57)</f>
        <v/>
      </c>
      <c r="CV57" s="201" t="str">
        <f>IF(OR(工资性费用预算!Q59="",工资性费用预算!Q59=0),"",$CR57)</f>
        <v/>
      </c>
      <c r="CW57" s="201" t="str">
        <f>IF(OR(工资性费用预算!R59="",工资性费用预算!R59=0),"",$CR57)</f>
        <v/>
      </c>
      <c r="CX57" s="201" t="str">
        <f>IF(OR(工资性费用预算!S59="",工资性费用预算!S59=0),"",$CR57)</f>
        <v/>
      </c>
      <c r="CY57" s="201" t="str">
        <f>IF(OR(工资性费用预算!T59="",工资性费用预算!T59=0),"",$CR57)</f>
        <v/>
      </c>
      <c r="CZ57" s="201" t="str">
        <f>IF(OR(工资性费用预算!U59="",工资性费用预算!U59=0),"",$CR57)</f>
        <v/>
      </c>
      <c r="DA57" s="201" t="str">
        <f>IF(OR(工资性费用预算!V59="",工资性费用预算!V59=0),"",$CR57)</f>
        <v/>
      </c>
      <c r="DB57" s="201" t="str">
        <f>IF(OR(工资性费用预算!W59="",工资性费用预算!W59=0),"",$CR57)</f>
        <v/>
      </c>
      <c r="DC57" s="201" t="str">
        <f>IF(OR(工资性费用预算!X59="",工资性费用预算!X59=0),"",$CR57)</f>
        <v/>
      </c>
      <c r="DD57" s="201" t="str">
        <f>IF(OR(工资性费用预算!Y59="",工资性费用预算!Y59=0),"",$CR57)</f>
        <v/>
      </c>
      <c r="DE57" s="193">
        <f t="shared" si="31"/>
        <v>0</v>
      </c>
      <c r="DF57" s="215" t="str">
        <f>IF($B57="","",VLOOKUP($B57,工资性费用预算!$B$7:$AR$206,43,0))</f>
        <v/>
      </c>
      <c r="DG57" s="215" t="str">
        <f>IF($B57="","",VLOOKUP($B57,工资性费用预算!$B$7:$AS$206,44,0))</f>
        <v/>
      </c>
      <c r="DH57" s="215" t="str">
        <f>IF($B57="","",VLOOKUP($B57,工资性费用预算!$B$7:$AX$206,49,0))</f>
        <v/>
      </c>
      <c r="DI57" s="215" t="str">
        <f>IF($B57="","",VLOOKUP($B57,工资性费用预算!$B$7:$AY$206,50,0))</f>
        <v/>
      </c>
      <c r="DJ57" s="215" t="str">
        <f>IF($B57="","",VLOOKUP($B57,工资性费用预算!$B$7:$BB$206,51,0))</f>
        <v/>
      </c>
      <c r="DK57" s="215" t="str">
        <f>IF($B57="","",VLOOKUP($B57,工资性费用预算!$B$7:$BB$206,52,0))</f>
        <v/>
      </c>
      <c r="DL57" s="225" t="str">
        <f>IF($B57="","",VLOOKUP($B57,工资性费用预算!$B$7:$BB$206,53,0))</f>
        <v/>
      </c>
      <c r="DM57" s="222">
        <f t="shared" si="32"/>
        <v>0</v>
      </c>
      <c r="DN57" s="191">
        <f t="shared" si="33"/>
        <v>0</v>
      </c>
      <c r="DO57" s="191">
        <f t="shared" si="34"/>
        <v>0</v>
      </c>
      <c r="DP57" s="191">
        <f t="shared" si="35"/>
        <v>0</v>
      </c>
      <c r="DQ57" s="191">
        <f t="shared" si="36"/>
        <v>0</v>
      </c>
      <c r="DR57" s="191">
        <f t="shared" si="37"/>
        <v>0</v>
      </c>
      <c r="DS57" s="191">
        <f t="shared" si="38"/>
        <v>0</v>
      </c>
      <c r="DT57" s="191">
        <f t="shared" si="39"/>
        <v>0</v>
      </c>
      <c r="DU57" s="191">
        <f t="shared" si="40"/>
        <v>0</v>
      </c>
      <c r="DV57" s="191">
        <f t="shared" si="41"/>
        <v>0</v>
      </c>
      <c r="DW57" s="191">
        <f t="shared" si="42"/>
        <v>0</v>
      </c>
      <c r="DX57" s="191">
        <f t="shared" si="43"/>
        <v>0</v>
      </c>
      <c r="DY57" s="227">
        <f t="shared" si="44"/>
        <v>0</v>
      </c>
      <c r="DZ57" s="191">
        <f t="shared" si="45"/>
        <v>0</v>
      </c>
      <c r="EA57" s="193">
        <f t="shared" si="46"/>
        <v>0</v>
      </c>
    </row>
    <row r="58" spans="1:131">
      <c r="A58" s="200" t="str">
        <f t="shared" si="24"/>
        <v/>
      </c>
      <c r="B58" s="191" t="str">
        <f>IF(工资性费用预算!A60="","",工资性费用预算!B60)</f>
        <v/>
      </c>
      <c r="C58" s="195" t="str">
        <f>IF(B58="","",VLOOKUP(B58,工资性费用预算!$B$7:$C$206,2,0))</f>
        <v/>
      </c>
      <c r="D58" s="276" t="str">
        <f>IF(工资性费用预算!BH60&gt;0,IF(工资性费用预算!BE60&gt;0,工资性费用预算!$BE$6,IF(工资性费用预算!BF60&gt;0,工资性费用预算!$BF$6,工资性费用预算!$BG$6)),"")</f>
        <v/>
      </c>
      <c r="E58" s="194" t="str">
        <f>IF($B58="","",VLOOKUP($B58,工资性费用预算!$B$7:$AC$206,27,0))</f>
        <v/>
      </c>
      <c r="F58" s="519">
        <f>IF($B58="",0,VLOOKUP($B58,社保费!$B$5:$Q$15,16,0))</f>
        <v>0</v>
      </c>
      <c r="G58" s="201" t="str">
        <f>IF(OR(工资性费用预算!N60="",工资性费用预算!N60=0),"",ROUND($E58*$F58,2))</f>
        <v/>
      </c>
      <c r="H58" s="201" t="str">
        <f>IF(OR(工资性费用预算!O60="",工资性费用预算!O60=0),"",ROUND($E58*$F58,2))</f>
        <v/>
      </c>
      <c r="I58" s="201" t="str">
        <f>IF(OR(工资性费用预算!P60="",工资性费用预算!P60=0),"",ROUND($E58*$F58,2))</f>
        <v/>
      </c>
      <c r="J58" s="201" t="str">
        <f>IF(OR(工资性费用预算!Q60="",工资性费用预算!Q60=0),"",ROUND($E58*$F58,2))</f>
        <v/>
      </c>
      <c r="K58" s="201" t="str">
        <f>IF(OR(工资性费用预算!R60="",工资性费用预算!R60=0),"",ROUND($E58*$F58,2))</f>
        <v/>
      </c>
      <c r="L58" s="201" t="str">
        <f>IF(OR(工资性费用预算!S60="",工资性费用预算!S60=0),"",ROUND($E58*$F58,2))</f>
        <v/>
      </c>
      <c r="M58" s="201" t="str">
        <f>IF(OR(工资性费用预算!T60="",工资性费用预算!T60=0),"",ROUND($E58*$F58,2))</f>
        <v/>
      </c>
      <c r="N58" s="201" t="str">
        <f>IF(OR(工资性费用预算!U60="",工资性费用预算!U60=0),"",ROUND($E58*$F58,2))</f>
        <v/>
      </c>
      <c r="O58" s="201" t="str">
        <f>IF(OR(工资性费用预算!V60="",工资性费用预算!V60=0),"",ROUND($E58*$F58,2))</f>
        <v/>
      </c>
      <c r="P58" s="201" t="str">
        <f>IF(OR(工资性费用预算!W60="",工资性费用预算!W60=0),"",ROUND($E58*$F58,2))</f>
        <v/>
      </c>
      <c r="Q58" s="201" t="str">
        <f>IF(OR(工资性费用预算!X60="",工资性费用预算!X60=0),"",ROUND($E58*$F58,2))</f>
        <v/>
      </c>
      <c r="R58" s="201" t="str">
        <f>IF(OR(工资性费用预算!Y60="",工资性费用预算!Y60=0),"",ROUND($E58*$F58,2))</f>
        <v/>
      </c>
      <c r="S58" s="193">
        <f t="shared" si="25"/>
        <v>0</v>
      </c>
      <c r="T58" s="199" t="str">
        <f>IF($B58="","",VLOOKUP($B58,工资性费用预算!$B$7:$AF$206,30,0))</f>
        <v/>
      </c>
      <c r="U58" s="197" t="str">
        <f>IF($B58="","",VLOOKUP($B58,工资性费用预算!$B$7:$AF$206,31,0))</f>
        <v/>
      </c>
      <c r="V58" s="191" t="str">
        <f>IF(OR(工资性费用预算!N60="",工资性费用预算!N60=0),"",$T58*$U58)</f>
        <v/>
      </c>
      <c r="W58" s="191" t="str">
        <f>IF(OR(工资性费用预算!O60="",工资性费用预算!O60=0),"",$T58*$U58)</f>
        <v/>
      </c>
      <c r="X58" s="191" t="str">
        <f>IF(OR(工资性费用预算!P60="",工资性费用预算!P60=0),"",$T58*$U58)</f>
        <v/>
      </c>
      <c r="Y58" s="191" t="str">
        <f>IF(OR(工资性费用预算!Q60="",工资性费用预算!Q60=0),"",$T58*$U58)</f>
        <v/>
      </c>
      <c r="Z58" s="191" t="str">
        <f>IF(OR(工资性费用预算!R60="",工资性费用预算!R60=0),"",$T58*$U58)</f>
        <v/>
      </c>
      <c r="AA58" s="191" t="str">
        <f>IF(OR(工资性费用预算!S60="",工资性费用预算!S60=0),"",$T58*$U58)</f>
        <v/>
      </c>
      <c r="AB58" s="191" t="str">
        <f>IF(OR(工资性费用预算!T60="",工资性费用预算!T60=0),"",$T58*$U58)</f>
        <v/>
      </c>
      <c r="AC58" s="191" t="str">
        <f>IF(OR(工资性费用预算!U60="",工资性费用预算!U60=0),"",$T58*$U58)</f>
        <v/>
      </c>
      <c r="AD58" s="191" t="str">
        <f>IF(OR(工资性费用预算!V60="",工资性费用预算!V60=0),"",$T58*$U58)</f>
        <v/>
      </c>
      <c r="AE58" s="191" t="str">
        <f>IF(OR(工资性费用预算!W60="",工资性费用预算!W60=0),"",$T58*$U58)</f>
        <v/>
      </c>
      <c r="AF58" s="191" t="str">
        <f>IF(OR(工资性费用预算!X60="",工资性费用预算!X60=0),"",$T58*$U58)</f>
        <v/>
      </c>
      <c r="AG58" s="191" t="str">
        <f>IF(OR(工资性费用预算!Y60="",工资性费用预算!Y60=0),"",$T58*$U58)</f>
        <v/>
      </c>
      <c r="AH58" s="193">
        <f t="shared" si="26"/>
        <v>0</v>
      </c>
      <c r="AI58" s="217" t="str">
        <f>IF($B58="","",VLOOKUP($B58,工资性费用预算!$B$7:$AJ$206,33,0))</f>
        <v/>
      </c>
      <c r="AJ58" s="218" t="str">
        <f>IF($B58="","",VLOOKUP($B58,工资性费用预算!$B$7:$AJ$206,35,0))</f>
        <v/>
      </c>
      <c r="AK58" s="215" t="str">
        <f>IF($B58="","",VLOOKUP($B58,工资性费用预算!$B$7:$AL$206,37,0))</f>
        <v/>
      </c>
      <c r="AL58" s="270" t="str">
        <f>IF(OR(工资性费用预算!N60="",工资性费用预算!N60=0),"",$AK58)</f>
        <v/>
      </c>
      <c r="AM58" s="201" t="str">
        <f>IF(OR(工资性费用预算!O60="",工资性费用预算!O60=0),"",$AK58)</f>
        <v/>
      </c>
      <c r="AN58" s="201" t="str">
        <f>IF(OR(工资性费用预算!P60="",工资性费用预算!P60=0),"",$AK58)</f>
        <v/>
      </c>
      <c r="AO58" s="201" t="str">
        <f>IF(OR(工资性费用预算!Q60="",工资性费用预算!Q60=0),"",$AK58)</f>
        <v/>
      </c>
      <c r="AP58" s="201" t="str">
        <f>IF(OR(工资性费用预算!R60="",工资性费用预算!R60=0),"",$AK58)</f>
        <v/>
      </c>
      <c r="AQ58" s="201" t="str">
        <f>IF(OR(工资性费用预算!S60="",工资性费用预算!S60=0),"",$AK58)</f>
        <v/>
      </c>
      <c r="AR58" s="201" t="str">
        <f>IF(OR(工资性费用预算!T60="",工资性费用预算!T60=0),"",$AK58)</f>
        <v/>
      </c>
      <c r="AS58" s="201" t="str">
        <f>IF(OR(工资性费用预算!U60="",工资性费用预算!U60=0),"",$AK58)</f>
        <v/>
      </c>
      <c r="AT58" s="201" t="str">
        <f>IF(OR(工资性费用预算!V60="",工资性费用预算!V60=0),"",$AK58)</f>
        <v/>
      </c>
      <c r="AU58" s="201" t="str">
        <f>IF(OR(工资性费用预算!W60="",工资性费用预算!W60=0),"",$AK58)</f>
        <v/>
      </c>
      <c r="AV58" s="201" t="str">
        <f>IF(OR(工资性费用预算!X60="",工资性费用预算!X60=0),"",$AK58)</f>
        <v/>
      </c>
      <c r="AW58" s="201" t="str">
        <f>IF(OR(工资性费用预算!Y60="",工资性费用预算!Y60=0),"",$AK58)</f>
        <v/>
      </c>
      <c r="AX58" s="220">
        <f t="shared" si="27"/>
        <v>0</v>
      </c>
      <c r="AY58" s="215" t="str">
        <f>IF($B58="","",VLOOKUP($B58,工资性费用预算!$B$7:$AN$206,39,0))</f>
        <v/>
      </c>
      <c r="AZ58" s="204"/>
      <c r="BA58" s="204"/>
      <c r="BB58" s="204"/>
      <c r="BC58" s="204"/>
      <c r="BD58" s="201"/>
      <c r="BE58" s="201" t="str">
        <f>IF(OR(工资性费用预算!S60="",工资性费用预算!S60=0),"",$AY58)</f>
        <v/>
      </c>
      <c r="BF58" s="201" t="str">
        <f>IF(OR(工资性费用预算!T60="",工资性费用预算!T60=0),"",$AY58)</f>
        <v/>
      </c>
      <c r="BG58" s="201" t="str">
        <f>IF(OR(工资性费用预算!U60="",工资性费用预算!U60=0),"",$AY58)</f>
        <v/>
      </c>
      <c r="BH58" s="201" t="str">
        <f>IF(OR(工资性费用预算!V60="",工资性费用预算!V60=0),"",$AY58)</f>
        <v/>
      </c>
      <c r="BI58" s="201" t="str">
        <f>IF(OR(工资性费用预算!W60="",工资性费用预算!W60=0),"",$AY58)</f>
        <v/>
      </c>
      <c r="BJ58" s="219"/>
      <c r="BK58" s="219"/>
      <c r="BL58" s="219">
        <f t="shared" si="28"/>
        <v>0</v>
      </c>
      <c r="BM58" s="215" t="str">
        <f>IF($B58="","",VLOOKUP($B58,工资性费用预算!$B$7:$AP$206,41,0))</f>
        <v/>
      </c>
      <c r="BN58" s="201" t="str">
        <f>IF(OR(工资性费用预算!N60="",工资性费用预算!N60=0),"",$BM58)</f>
        <v/>
      </c>
      <c r="BO58" s="201" t="str">
        <f>IF(OR(工资性费用预算!O60="",工资性费用预算!O60=0),"",$BM58)</f>
        <v/>
      </c>
      <c r="BP58" s="201" t="str">
        <f>IF(OR(工资性费用预算!P60="",工资性费用预算!P60=0),"",$BM58)</f>
        <v/>
      </c>
      <c r="BQ58" s="201"/>
      <c r="BR58" s="201" t="str">
        <f>IF(OR(工资性费用预算!Q60="",工资性费用预算!Q60=0),"",$BM58)</f>
        <v/>
      </c>
      <c r="BS58" s="201" t="str">
        <f>IF(OR(工资性费用预算!R60="",工资性费用预算!R60=0),"",$BM58)</f>
        <v/>
      </c>
      <c r="BT58" s="201" t="str">
        <f>IF(OR(工资性费用预算!S60="",工资性费用预算!S60=0),"",$BM58)</f>
        <v/>
      </c>
      <c r="BU58" s="201"/>
      <c r="BV58" s="201" t="str">
        <f>IF(OR(工资性费用预算!T60="",工资性费用预算!T60=0),"",$BM58)</f>
        <v/>
      </c>
      <c r="BW58" s="201" t="str">
        <f>IF(OR(工资性费用预算!U60="",工资性费用预算!U60=0),"",$BM58)</f>
        <v/>
      </c>
      <c r="BX58" s="201" t="str">
        <f>IF(OR(工资性费用预算!V60="",工资性费用预算!V60=0),"",$BM58)</f>
        <v/>
      </c>
      <c r="BY58" s="201"/>
      <c r="BZ58" s="201" t="str">
        <f>IF(OR(工资性费用预算!W60="",工资性费用预算!W60=0),"",$BM58)</f>
        <v/>
      </c>
      <c r="CA58" s="201" t="str">
        <f>IF(OR(工资性费用预算!X60="",工资性费用预算!X60=0),"",$BM58)</f>
        <v/>
      </c>
      <c r="CB58" s="201" t="str">
        <f>IF(OR(工资性费用预算!Y60="",工资性费用预算!Y60=0),"",$BM58)</f>
        <v/>
      </c>
      <c r="CC58" s="193">
        <f t="shared" si="29"/>
        <v>0</v>
      </c>
      <c r="CD58" s="215" t="str">
        <f>IF($B58="","",VLOOKUP($B58,工资性费用预算!$B$7:$AT$206,45,0))</f>
        <v/>
      </c>
      <c r="CE58" s="201" t="str">
        <f>IF(OR(工资性费用预算!N60="",工资性费用预算!N60=0),"",$CD58)</f>
        <v/>
      </c>
      <c r="CF58" s="201" t="str">
        <f>IF(OR(工资性费用预算!O60="",工资性费用预算!O60=0),"",$CD58)</f>
        <v/>
      </c>
      <c r="CG58" s="201" t="str">
        <f>IF(OR(工资性费用预算!P60="",工资性费用预算!P60=0),"",$CD58)</f>
        <v/>
      </c>
      <c r="CH58" s="201" t="str">
        <f>IF(OR(工资性费用预算!Q60="",工资性费用预算!Q60=0),"",$CD58)</f>
        <v/>
      </c>
      <c r="CI58" s="201" t="str">
        <f>IF(OR(工资性费用预算!R60="",工资性费用预算!R60=0),"",$CD58)</f>
        <v/>
      </c>
      <c r="CJ58" s="201" t="str">
        <f>IF(OR(工资性费用预算!S60="",工资性费用预算!S60=0),"",$CD58)</f>
        <v/>
      </c>
      <c r="CK58" s="201" t="str">
        <f>IF(OR(工资性费用预算!T60="",工资性费用预算!T60=0),"",$CD58)</f>
        <v/>
      </c>
      <c r="CL58" s="201" t="str">
        <f>IF(OR(工资性费用预算!U60="",工资性费用预算!U60=0),"",$CD58)</f>
        <v/>
      </c>
      <c r="CM58" s="201" t="str">
        <f>IF(OR(工资性费用预算!V60="",工资性费用预算!V60=0),"",$CD58)</f>
        <v/>
      </c>
      <c r="CN58" s="201" t="str">
        <f>IF(OR(工资性费用预算!W60="",工资性费用预算!W60=0),"",$CD58)</f>
        <v/>
      </c>
      <c r="CO58" s="201" t="str">
        <f>IF(OR(工资性费用预算!X60="",工资性费用预算!X60=0),"",$CD58)</f>
        <v/>
      </c>
      <c r="CP58" s="201" t="str">
        <f>IF(OR(工资性费用预算!Y60="",工资性费用预算!Y60=0),"",$CD58)</f>
        <v/>
      </c>
      <c r="CQ58" s="193">
        <f t="shared" si="30"/>
        <v>0</v>
      </c>
      <c r="CR58" s="215" t="str">
        <f>IF($B58="","",VLOOKUP($B58,工资性费用预算!$B$7:$AV$206,47,0))</f>
        <v/>
      </c>
      <c r="CS58" s="201" t="str">
        <f>IF(OR(工资性费用预算!N60="",工资性费用预算!N60=0),"",$CR58)</f>
        <v/>
      </c>
      <c r="CT58" s="201" t="str">
        <f>IF(OR(工资性费用预算!O60="",工资性费用预算!O60=0),"",$CR58)</f>
        <v/>
      </c>
      <c r="CU58" s="201" t="str">
        <f>IF(OR(工资性费用预算!P60="",工资性费用预算!P60=0),"",$CR58)</f>
        <v/>
      </c>
      <c r="CV58" s="201" t="str">
        <f>IF(OR(工资性费用预算!Q60="",工资性费用预算!Q60=0),"",$CR58)</f>
        <v/>
      </c>
      <c r="CW58" s="201" t="str">
        <f>IF(OR(工资性费用预算!R60="",工资性费用预算!R60=0),"",$CR58)</f>
        <v/>
      </c>
      <c r="CX58" s="201" t="str">
        <f>IF(OR(工资性费用预算!S60="",工资性费用预算!S60=0),"",$CR58)</f>
        <v/>
      </c>
      <c r="CY58" s="201" t="str">
        <f>IF(OR(工资性费用预算!T60="",工资性费用预算!T60=0),"",$CR58)</f>
        <v/>
      </c>
      <c r="CZ58" s="201" t="str">
        <f>IF(OR(工资性费用预算!U60="",工资性费用预算!U60=0),"",$CR58)</f>
        <v/>
      </c>
      <c r="DA58" s="201" t="str">
        <f>IF(OR(工资性费用预算!V60="",工资性费用预算!V60=0),"",$CR58)</f>
        <v/>
      </c>
      <c r="DB58" s="201" t="str">
        <f>IF(OR(工资性费用预算!W60="",工资性费用预算!W60=0),"",$CR58)</f>
        <v/>
      </c>
      <c r="DC58" s="201" t="str">
        <f>IF(OR(工资性费用预算!X60="",工资性费用预算!X60=0),"",$CR58)</f>
        <v/>
      </c>
      <c r="DD58" s="201" t="str">
        <f>IF(OR(工资性费用预算!Y60="",工资性费用预算!Y60=0),"",$CR58)</f>
        <v/>
      </c>
      <c r="DE58" s="193">
        <f t="shared" si="31"/>
        <v>0</v>
      </c>
      <c r="DF58" s="215" t="str">
        <f>IF($B58="","",VLOOKUP($B58,工资性费用预算!$B$7:$AR$206,43,0))</f>
        <v/>
      </c>
      <c r="DG58" s="215" t="str">
        <f>IF($B58="","",VLOOKUP($B58,工资性费用预算!$B$7:$AS$206,44,0))</f>
        <v/>
      </c>
      <c r="DH58" s="215" t="str">
        <f>IF($B58="","",VLOOKUP($B58,工资性费用预算!$B$7:$AX$206,49,0))</f>
        <v/>
      </c>
      <c r="DI58" s="215" t="str">
        <f>IF($B58="","",VLOOKUP($B58,工资性费用预算!$B$7:$AY$206,50,0))</f>
        <v/>
      </c>
      <c r="DJ58" s="215" t="str">
        <f>IF($B58="","",VLOOKUP($B58,工资性费用预算!$B$7:$BB$206,51,0))</f>
        <v/>
      </c>
      <c r="DK58" s="215" t="str">
        <f>IF($B58="","",VLOOKUP($B58,工资性费用预算!$B$7:$BB$206,52,0))</f>
        <v/>
      </c>
      <c r="DL58" s="225" t="str">
        <f>IF($B58="","",VLOOKUP($B58,工资性费用预算!$B$7:$BB$206,53,0))</f>
        <v/>
      </c>
      <c r="DM58" s="222">
        <f t="shared" si="32"/>
        <v>0</v>
      </c>
      <c r="DN58" s="191">
        <f t="shared" si="33"/>
        <v>0</v>
      </c>
      <c r="DO58" s="191">
        <f t="shared" si="34"/>
        <v>0</v>
      </c>
      <c r="DP58" s="191">
        <f t="shared" si="35"/>
        <v>0</v>
      </c>
      <c r="DQ58" s="191">
        <f t="shared" si="36"/>
        <v>0</v>
      </c>
      <c r="DR58" s="191">
        <f t="shared" si="37"/>
        <v>0</v>
      </c>
      <c r="DS58" s="191">
        <f t="shared" si="38"/>
        <v>0</v>
      </c>
      <c r="DT58" s="191">
        <f t="shared" si="39"/>
        <v>0</v>
      </c>
      <c r="DU58" s="191">
        <f t="shared" si="40"/>
        <v>0</v>
      </c>
      <c r="DV58" s="191">
        <f t="shared" si="41"/>
        <v>0</v>
      </c>
      <c r="DW58" s="191">
        <f t="shared" si="42"/>
        <v>0</v>
      </c>
      <c r="DX58" s="191">
        <f t="shared" si="43"/>
        <v>0</v>
      </c>
      <c r="DY58" s="227">
        <f t="shared" si="44"/>
        <v>0</v>
      </c>
      <c r="DZ58" s="191">
        <f t="shared" si="45"/>
        <v>0</v>
      </c>
      <c r="EA58" s="193">
        <f t="shared" si="46"/>
        <v>0</v>
      </c>
    </row>
    <row r="59" spans="1:131">
      <c r="A59" s="200" t="str">
        <f t="shared" si="24"/>
        <v/>
      </c>
      <c r="B59" s="191" t="str">
        <f>IF(工资性费用预算!A61="","",工资性费用预算!B61)</f>
        <v/>
      </c>
      <c r="C59" s="195" t="str">
        <f>IF(B59="","",VLOOKUP(B59,工资性费用预算!$B$7:$C$206,2,0))</f>
        <v/>
      </c>
      <c r="D59" s="276" t="str">
        <f>IF(工资性费用预算!BH61&gt;0,IF(工资性费用预算!BE61&gt;0,工资性费用预算!$BE$6,IF(工资性费用预算!BF61&gt;0,工资性费用预算!$BF$6,工资性费用预算!$BG$6)),"")</f>
        <v/>
      </c>
      <c r="E59" s="194" t="str">
        <f>IF($B59="","",VLOOKUP($B59,工资性费用预算!$B$7:$AC$206,27,0))</f>
        <v/>
      </c>
      <c r="F59" s="519">
        <f>IF($B59="",0,VLOOKUP($B59,社保费!$B$5:$Q$15,16,0))</f>
        <v>0</v>
      </c>
      <c r="G59" s="201" t="str">
        <f>IF(OR(工资性费用预算!N61="",工资性费用预算!N61=0),"",ROUND($E59*$F59,2))</f>
        <v/>
      </c>
      <c r="H59" s="201" t="str">
        <f>IF(OR(工资性费用预算!O61="",工资性费用预算!O61=0),"",ROUND($E59*$F59,2))</f>
        <v/>
      </c>
      <c r="I59" s="201" t="str">
        <f>IF(OR(工资性费用预算!P61="",工资性费用预算!P61=0),"",ROUND($E59*$F59,2))</f>
        <v/>
      </c>
      <c r="J59" s="201" t="str">
        <f>IF(OR(工资性费用预算!Q61="",工资性费用预算!Q61=0),"",ROUND($E59*$F59,2))</f>
        <v/>
      </c>
      <c r="K59" s="201" t="str">
        <f>IF(OR(工资性费用预算!R61="",工资性费用预算!R61=0),"",ROUND($E59*$F59,2))</f>
        <v/>
      </c>
      <c r="L59" s="201" t="str">
        <f>IF(OR(工资性费用预算!S61="",工资性费用预算!S61=0),"",ROUND($E59*$F59,2))</f>
        <v/>
      </c>
      <c r="M59" s="201" t="str">
        <f>IF(OR(工资性费用预算!T61="",工资性费用预算!T61=0),"",ROUND($E59*$F59,2))</f>
        <v/>
      </c>
      <c r="N59" s="201" t="str">
        <f>IF(OR(工资性费用预算!U61="",工资性费用预算!U61=0),"",ROUND($E59*$F59,2))</f>
        <v/>
      </c>
      <c r="O59" s="201" t="str">
        <f>IF(OR(工资性费用预算!V61="",工资性费用预算!V61=0),"",ROUND($E59*$F59,2))</f>
        <v/>
      </c>
      <c r="P59" s="201" t="str">
        <f>IF(OR(工资性费用预算!W61="",工资性费用预算!W61=0),"",ROUND($E59*$F59,2))</f>
        <v/>
      </c>
      <c r="Q59" s="201" t="str">
        <f>IF(OR(工资性费用预算!X61="",工资性费用预算!X61=0),"",ROUND($E59*$F59,2))</f>
        <v/>
      </c>
      <c r="R59" s="201" t="str">
        <f>IF(OR(工资性费用预算!Y61="",工资性费用预算!Y61=0),"",ROUND($E59*$F59,2))</f>
        <v/>
      </c>
      <c r="S59" s="193">
        <f t="shared" si="25"/>
        <v>0</v>
      </c>
      <c r="T59" s="199" t="str">
        <f>IF($B59="","",VLOOKUP($B59,工资性费用预算!$B$7:$AF$206,30,0))</f>
        <v/>
      </c>
      <c r="U59" s="197" t="str">
        <f>IF($B59="","",VLOOKUP($B59,工资性费用预算!$B$7:$AF$206,31,0))</f>
        <v/>
      </c>
      <c r="V59" s="191" t="str">
        <f>IF(OR(工资性费用预算!N61="",工资性费用预算!N61=0),"",$T59*$U59)</f>
        <v/>
      </c>
      <c r="W59" s="191" t="str">
        <f>IF(OR(工资性费用预算!O61="",工资性费用预算!O61=0),"",$T59*$U59)</f>
        <v/>
      </c>
      <c r="X59" s="191" t="str">
        <f>IF(OR(工资性费用预算!P61="",工资性费用预算!P61=0),"",$T59*$U59)</f>
        <v/>
      </c>
      <c r="Y59" s="191" t="str">
        <f>IF(OR(工资性费用预算!Q61="",工资性费用预算!Q61=0),"",$T59*$U59)</f>
        <v/>
      </c>
      <c r="Z59" s="191" t="str">
        <f>IF(OR(工资性费用预算!R61="",工资性费用预算!R61=0),"",$T59*$U59)</f>
        <v/>
      </c>
      <c r="AA59" s="191" t="str">
        <f>IF(OR(工资性费用预算!S61="",工资性费用预算!S61=0),"",$T59*$U59)</f>
        <v/>
      </c>
      <c r="AB59" s="191" t="str">
        <f>IF(OR(工资性费用预算!T61="",工资性费用预算!T61=0),"",$T59*$U59)</f>
        <v/>
      </c>
      <c r="AC59" s="191" t="str">
        <f>IF(OR(工资性费用预算!U61="",工资性费用预算!U61=0),"",$T59*$U59)</f>
        <v/>
      </c>
      <c r="AD59" s="191" t="str">
        <f>IF(OR(工资性费用预算!V61="",工资性费用预算!V61=0),"",$T59*$U59)</f>
        <v/>
      </c>
      <c r="AE59" s="191" t="str">
        <f>IF(OR(工资性费用预算!W61="",工资性费用预算!W61=0),"",$T59*$U59)</f>
        <v/>
      </c>
      <c r="AF59" s="191" t="str">
        <f>IF(OR(工资性费用预算!X61="",工资性费用预算!X61=0),"",$T59*$U59)</f>
        <v/>
      </c>
      <c r="AG59" s="191" t="str">
        <f>IF(OR(工资性费用预算!Y61="",工资性费用预算!Y61=0),"",$T59*$U59)</f>
        <v/>
      </c>
      <c r="AH59" s="193">
        <f t="shared" si="26"/>
        <v>0</v>
      </c>
      <c r="AI59" s="217" t="str">
        <f>IF($B59="","",VLOOKUP($B59,工资性费用预算!$B$7:$AJ$206,33,0))</f>
        <v/>
      </c>
      <c r="AJ59" s="218" t="str">
        <f>IF($B59="","",VLOOKUP($B59,工资性费用预算!$B$7:$AJ$206,35,0))</f>
        <v/>
      </c>
      <c r="AK59" s="215" t="str">
        <f>IF($B59="","",VLOOKUP($B59,工资性费用预算!$B$7:$AL$206,37,0))</f>
        <v/>
      </c>
      <c r="AL59" s="270" t="str">
        <f>IF(OR(工资性费用预算!N61="",工资性费用预算!N61=0),"",$AK59)</f>
        <v/>
      </c>
      <c r="AM59" s="201" t="str">
        <f>IF(OR(工资性费用预算!O61="",工资性费用预算!O61=0),"",$AK59)</f>
        <v/>
      </c>
      <c r="AN59" s="201" t="str">
        <f>IF(OR(工资性费用预算!P61="",工资性费用预算!P61=0),"",$AK59)</f>
        <v/>
      </c>
      <c r="AO59" s="201" t="str">
        <f>IF(OR(工资性费用预算!Q61="",工资性费用预算!Q61=0),"",$AK59)</f>
        <v/>
      </c>
      <c r="AP59" s="201" t="str">
        <f>IF(OR(工资性费用预算!R61="",工资性费用预算!R61=0),"",$AK59)</f>
        <v/>
      </c>
      <c r="AQ59" s="201" t="str">
        <f>IF(OR(工资性费用预算!S61="",工资性费用预算!S61=0),"",$AK59)</f>
        <v/>
      </c>
      <c r="AR59" s="201" t="str">
        <f>IF(OR(工资性费用预算!T61="",工资性费用预算!T61=0),"",$AK59)</f>
        <v/>
      </c>
      <c r="AS59" s="201" t="str">
        <f>IF(OR(工资性费用预算!U61="",工资性费用预算!U61=0),"",$AK59)</f>
        <v/>
      </c>
      <c r="AT59" s="201" t="str">
        <f>IF(OR(工资性费用预算!V61="",工资性费用预算!V61=0),"",$AK59)</f>
        <v/>
      </c>
      <c r="AU59" s="201" t="str">
        <f>IF(OR(工资性费用预算!W61="",工资性费用预算!W61=0),"",$AK59)</f>
        <v/>
      </c>
      <c r="AV59" s="201" t="str">
        <f>IF(OR(工资性费用预算!X61="",工资性费用预算!X61=0),"",$AK59)</f>
        <v/>
      </c>
      <c r="AW59" s="201" t="str">
        <f>IF(OR(工资性费用预算!Y61="",工资性费用预算!Y61=0),"",$AK59)</f>
        <v/>
      </c>
      <c r="AX59" s="220">
        <f t="shared" si="27"/>
        <v>0</v>
      </c>
      <c r="AY59" s="215" t="str">
        <f>IF($B59="","",VLOOKUP($B59,工资性费用预算!$B$7:$AN$206,39,0))</f>
        <v/>
      </c>
      <c r="AZ59" s="204"/>
      <c r="BA59" s="204"/>
      <c r="BB59" s="204"/>
      <c r="BC59" s="204"/>
      <c r="BD59" s="201"/>
      <c r="BE59" s="201" t="str">
        <f>IF(OR(工资性费用预算!S61="",工资性费用预算!S61=0),"",$AY59)</f>
        <v/>
      </c>
      <c r="BF59" s="201" t="str">
        <f>IF(OR(工资性费用预算!T61="",工资性费用预算!T61=0),"",$AY59)</f>
        <v/>
      </c>
      <c r="BG59" s="201" t="str">
        <f>IF(OR(工资性费用预算!U61="",工资性费用预算!U61=0),"",$AY59)</f>
        <v/>
      </c>
      <c r="BH59" s="201" t="str">
        <f>IF(OR(工资性费用预算!V61="",工资性费用预算!V61=0),"",$AY59)</f>
        <v/>
      </c>
      <c r="BI59" s="201" t="str">
        <f>IF(OR(工资性费用预算!W61="",工资性费用预算!W61=0),"",$AY59)</f>
        <v/>
      </c>
      <c r="BJ59" s="219"/>
      <c r="BK59" s="219"/>
      <c r="BL59" s="219">
        <f t="shared" si="28"/>
        <v>0</v>
      </c>
      <c r="BM59" s="215" t="str">
        <f>IF($B59="","",VLOOKUP($B59,工资性费用预算!$B$7:$AP$206,41,0))</f>
        <v/>
      </c>
      <c r="BN59" s="201" t="str">
        <f>IF(OR(工资性费用预算!N61="",工资性费用预算!N61=0),"",$BM59)</f>
        <v/>
      </c>
      <c r="BO59" s="201" t="str">
        <f>IF(OR(工资性费用预算!O61="",工资性费用预算!O61=0),"",$BM59)</f>
        <v/>
      </c>
      <c r="BP59" s="201" t="str">
        <f>IF(OR(工资性费用预算!P61="",工资性费用预算!P61=0),"",$BM59)</f>
        <v/>
      </c>
      <c r="BQ59" s="201"/>
      <c r="BR59" s="201" t="str">
        <f>IF(OR(工资性费用预算!Q61="",工资性费用预算!Q61=0),"",$BM59)</f>
        <v/>
      </c>
      <c r="BS59" s="201" t="str">
        <f>IF(OR(工资性费用预算!R61="",工资性费用预算!R61=0),"",$BM59)</f>
        <v/>
      </c>
      <c r="BT59" s="201" t="str">
        <f>IF(OR(工资性费用预算!S61="",工资性费用预算!S61=0),"",$BM59)</f>
        <v/>
      </c>
      <c r="BU59" s="201"/>
      <c r="BV59" s="201" t="str">
        <f>IF(OR(工资性费用预算!T61="",工资性费用预算!T61=0),"",$BM59)</f>
        <v/>
      </c>
      <c r="BW59" s="201" t="str">
        <f>IF(OR(工资性费用预算!U61="",工资性费用预算!U61=0),"",$BM59)</f>
        <v/>
      </c>
      <c r="BX59" s="201" t="str">
        <f>IF(OR(工资性费用预算!V61="",工资性费用预算!V61=0),"",$BM59)</f>
        <v/>
      </c>
      <c r="BY59" s="201"/>
      <c r="BZ59" s="201" t="str">
        <f>IF(OR(工资性费用预算!W61="",工资性费用预算!W61=0),"",$BM59)</f>
        <v/>
      </c>
      <c r="CA59" s="201" t="str">
        <f>IF(OR(工资性费用预算!X61="",工资性费用预算!X61=0),"",$BM59)</f>
        <v/>
      </c>
      <c r="CB59" s="201" t="str">
        <f>IF(OR(工资性费用预算!Y61="",工资性费用预算!Y61=0),"",$BM59)</f>
        <v/>
      </c>
      <c r="CC59" s="193">
        <f t="shared" si="29"/>
        <v>0</v>
      </c>
      <c r="CD59" s="215" t="str">
        <f>IF($B59="","",VLOOKUP($B59,工资性费用预算!$B$7:$AT$206,45,0))</f>
        <v/>
      </c>
      <c r="CE59" s="201" t="str">
        <f>IF(OR(工资性费用预算!N61="",工资性费用预算!N61=0),"",$CD59)</f>
        <v/>
      </c>
      <c r="CF59" s="201" t="str">
        <f>IF(OR(工资性费用预算!O61="",工资性费用预算!O61=0),"",$CD59)</f>
        <v/>
      </c>
      <c r="CG59" s="201" t="str">
        <f>IF(OR(工资性费用预算!P61="",工资性费用预算!P61=0),"",$CD59)</f>
        <v/>
      </c>
      <c r="CH59" s="201" t="str">
        <f>IF(OR(工资性费用预算!Q61="",工资性费用预算!Q61=0),"",$CD59)</f>
        <v/>
      </c>
      <c r="CI59" s="201" t="str">
        <f>IF(OR(工资性费用预算!R61="",工资性费用预算!R61=0),"",$CD59)</f>
        <v/>
      </c>
      <c r="CJ59" s="201" t="str">
        <f>IF(OR(工资性费用预算!S61="",工资性费用预算!S61=0),"",$CD59)</f>
        <v/>
      </c>
      <c r="CK59" s="201" t="str">
        <f>IF(OR(工资性费用预算!T61="",工资性费用预算!T61=0),"",$CD59)</f>
        <v/>
      </c>
      <c r="CL59" s="201" t="str">
        <f>IF(OR(工资性费用预算!U61="",工资性费用预算!U61=0),"",$CD59)</f>
        <v/>
      </c>
      <c r="CM59" s="201" t="str">
        <f>IF(OR(工资性费用预算!V61="",工资性费用预算!V61=0),"",$CD59)</f>
        <v/>
      </c>
      <c r="CN59" s="201" t="str">
        <f>IF(OR(工资性费用预算!W61="",工资性费用预算!W61=0),"",$CD59)</f>
        <v/>
      </c>
      <c r="CO59" s="201" t="str">
        <f>IF(OR(工资性费用预算!X61="",工资性费用预算!X61=0),"",$CD59)</f>
        <v/>
      </c>
      <c r="CP59" s="201" t="str">
        <f>IF(OR(工资性费用预算!Y61="",工资性费用预算!Y61=0),"",$CD59)</f>
        <v/>
      </c>
      <c r="CQ59" s="193">
        <f t="shared" si="30"/>
        <v>0</v>
      </c>
      <c r="CR59" s="215" t="str">
        <f>IF($B59="","",VLOOKUP($B59,工资性费用预算!$B$7:$AV$206,47,0))</f>
        <v/>
      </c>
      <c r="CS59" s="201" t="str">
        <f>IF(OR(工资性费用预算!N61="",工资性费用预算!N61=0),"",$CR59)</f>
        <v/>
      </c>
      <c r="CT59" s="201" t="str">
        <f>IF(OR(工资性费用预算!O61="",工资性费用预算!O61=0),"",$CR59)</f>
        <v/>
      </c>
      <c r="CU59" s="201" t="str">
        <f>IF(OR(工资性费用预算!P61="",工资性费用预算!P61=0),"",$CR59)</f>
        <v/>
      </c>
      <c r="CV59" s="201" t="str">
        <f>IF(OR(工资性费用预算!Q61="",工资性费用预算!Q61=0),"",$CR59)</f>
        <v/>
      </c>
      <c r="CW59" s="201" t="str">
        <f>IF(OR(工资性费用预算!R61="",工资性费用预算!R61=0),"",$CR59)</f>
        <v/>
      </c>
      <c r="CX59" s="201" t="str">
        <f>IF(OR(工资性费用预算!S61="",工资性费用预算!S61=0),"",$CR59)</f>
        <v/>
      </c>
      <c r="CY59" s="201" t="str">
        <f>IF(OR(工资性费用预算!T61="",工资性费用预算!T61=0),"",$CR59)</f>
        <v/>
      </c>
      <c r="CZ59" s="201" t="str">
        <f>IF(OR(工资性费用预算!U61="",工资性费用预算!U61=0),"",$CR59)</f>
        <v/>
      </c>
      <c r="DA59" s="201" t="str">
        <f>IF(OR(工资性费用预算!V61="",工资性费用预算!V61=0),"",$CR59)</f>
        <v/>
      </c>
      <c r="DB59" s="201" t="str">
        <f>IF(OR(工资性费用预算!W61="",工资性费用预算!W61=0),"",$CR59)</f>
        <v/>
      </c>
      <c r="DC59" s="201" t="str">
        <f>IF(OR(工资性费用预算!X61="",工资性费用预算!X61=0),"",$CR59)</f>
        <v/>
      </c>
      <c r="DD59" s="201" t="str">
        <f>IF(OR(工资性费用预算!Y61="",工资性费用预算!Y61=0),"",$CR59)</f>
        <v/>
      </c>
      <c r="DE59" s="193">
        <f t="shared" si="31"/>
        <v>0</v>
      </c>
      <c r="DF59" s="215" t="str">
        <f>IF($B59="","",VLOOKUP($B59,工资性费用预算!$B$7:$AR$206,43,0))</f>
        <v/>
      </c>
      <c r="DG59" s="215" t="str">
        <f>IF($B59="","",VLOOKUP($B59,工资性费用预算!$B$7:$AS$206,44,0))</f>
        <v/>
      </c>
      <c r="DH59" s="215" t="str">
        <f>IF($B59="","",VLOOKUP($B59,工资性费用预算!$B$7:$AX$206,49,0))</f>
        <v/>
      </c>
      <c r="DI59" s="215" t="str">
        <f>IF($B59="","",VLOOKUP($B59,工资性费用预算!$B$7:$AY$206,50,0))</f>
        <v/>
      </c>
      <c r="DJ59" s="215" t="str">
        <f>IF($B59="","",VLOOKUP($B59,工资性费用预算!$B$7:$BB$206,51,0))</f>
        <v/>
      </c>
      <c r="DK59" s="215" t="str">
        <f>IF($B59="","",VLOOKUP($B59,工资性费用预算!$B$7:$BB$206,52,0))</f>
        <v/>
      </c>
      <c r="DL59" s="225" t="str">
        <f>IF($B59="","",VLOOKUP($B59,工资性费用预算!$B$7:$BB$206,53,0))</f>
        <v/>
      </c>
      <c r="DM59" s="222">
        <f t="shared" si="32"/>
        <v>0</v>
      </c>
      <c r="DN59" s="191">
        <f t="shared" si="33"/>
        <v>0</v>
      </c>
      <c r="DO59" s="191">
        <f t="shared" si="34"/>
        <v>0</v>
      </c>
      <c r="DP59" s="191">
        <f t="shared" si="35"/>
        <v>0</v>
      </c>
      <c r="DQ59" s="191">
        <f t="shared" si="36"/>
        <v>0</v>
      </c>
      <c r="DR59" s="191">
        <f t="shared" si="37"/>
        <v>0</v>
      </c>
      <c r="DS59" s="191">
        <f t="shared" si="38"/>
        <v>0</v>
      </c>
      <c r="DT59" s="191">
        <f t="shared" si="39"/>
        <v>0</v>
      </c>
      <c r="DU59" s="191">
        <f t="shared" si="40"/>
        <v>0</v>
      </c>
      <c r="DV59" s="191">
        <f t="shared" si="41"/>
        <v>0</v>
      </c>
      <c r="DW59" s="191">
        <f t="shared" si="42"/>
        <v>0</v>
      </c>
      <c r="DX59" s="191">
        <f t="shared" si="43"/>
        <v>0</v>
      </c>
      <c r="DY59" s="227">
        <f t="shared" si="44"/>
        <v>0</v>
      </c>
      <c r="DZ59" s="191">
        <f t="shared" si="45"/>
        <v>0</v>
      </c>
      <c r="EA59" s="193">
        <f t="shared" si="46"/>
        <v>0</v>
      </c>
    </row>
    <row r="60" spans="1:131">
      <c r="A60" s="200" t="str">
        <f t="shared" si="24"/>
        <v/>
      </c>
      <c r="B60" s="191" t="str">
        <f>IF(工资性费用预算!A62="","",工资性费用预算!B62)</f>
        <v/>
      </c>
      <c r="C60" s="195" t="str">
        <f>IF(B60="","",VLOOKUP(B60,工资性费用预算!$B$7:$C$206,2,0))</f>
        <v/>
      </c>
      <c r="D60" s="276" t="str">
        <f>IF(工资性费用预算!BH62&gt;0,IF(工资性费用预算!BE62&gt;0,工资性费用预算!$BE$6,IF(工资性费用预算!BF62&gt;0,工资性费用预算!$BF$6,工资性费用预算!$BG$6)),"")</f>
        <v/>
      </c>
      <c r="E60" s="194" t="str">
        <f>IF($B60="","",VLOOKUP($B60,工资性费用预算!$B$7:$AC$206,27,0))</f>
        <v/>
      </c>
      <c r="F60" s="519">
        <f>IF($B60="",0,VLOOKUP($B60,社保费!$B$5:$Q$15,16,0))</f>
        <v>0</v>
      </c>
      <c r="G60" s="201" t="str">
        <f>IF(OR(工资性费用预算!N62="",工资性费用预算!N62=0),"",ROUND($E60*$F60,2))</f>
        <v/>
      </c>
      <c r="H60" s="201" t="str">
        <f>IF(OR(工资性费用预算!O62="",工资性费用预算!O62=0),"",ROUND($E60*$F60,2))</f>
        <v/>
      </c>
      <c r="I60" s="201" t="str">
        <f>IF(OR(工资性费用预算!P62="",工资性费用预算!P62=0),"",ROUND($E60*$F60,2))</f>
        <v/>
      </c>
      <c r="J60" s="201" t="str">
        <f>IF(OR(工资性费用预算!Q62="",工资性费用预算!Q62=0),"",ROUND($E60*$F60,2))</f>
        <v/>
      </c>
      <c r="K60" s="201" t="str">
        <f>IF(OR(工资性费用预算!R62="",工资性费用预算!R62=0),"",ROUND($E60*$F60,2))</f>
        <v/>
      </c>
      <c r="L60" s="201" t="str">
        <f>IF(OR(工资性费用预算!S62="",工资性费用预算!S62=0),"",ROUND($E60*$F60,2))</f>
        <v/>
      </c>
      <c r="M60" s="201" t="str">
        <f>IF(OR(工资性费用预算!T62="",工资性费用预算!T62=0),"",ROUND($E60*$F60,2))</f>
        <v/>
      </c>
      <c r="N60" s="201" t="str">
        <f>IF(OR(工资性费用预算!U62="",工资性费用预算!U62=0),"",ROUND($E60*$F60,2))</f>
        <v/>
      </c>
      <c r="O60" s="201" t="str">
        <f>IF(OR(工资性费用预算!V62="",工资性费用预算!V62=0),"",ROUND($E60*$F60,2))</f>
        <v/>
      </c>
      <c r="P60" s="201" t="str">
        <f>IF(OR(工资性费用预算!W62="",工资性费用预算!W62=0),"",ROUND($E60*$F60,2))</f>
        <v/>
      </c>
      <c r="Q60" s="201" t="str">
        <f>IF(OR(工资性费用预算!X62="",工资性费用预算!X62=0),"",ROUND($E60*$F60,2))</f>
        <v/>
      </c>
      <c r="R60" s="201" t="str">
        <f>IF(OR(工资性费用预算!Y62="",工资性费用预算!Y62=0),"",ROUND($E60*$F60,2))</f>
        <v/>
      </c>
      <c r="S60" s="193">
        <f t="shared" si="25"/>
        <v>0</v>
      </c>
      <c r="T60" s="199" t="str">
        <f>IF($B60="","",VLOOKUP($B60,工资性费用预算!$B$7:$AF$206,30,0))</f>
        <v/>
      </c>
      <c r="U60" s="197" t="str">
        <f>IF($B60="","",VLOOKUP($B60,工资性费用预算!$B$7:$AF$206,31,0))</f>
        <v/>
      </c>
      <c r="V60" s="191" t="str">
        <f>IF(OR(工资性费用预算!N62="",工资性费用预算!N62=0),"",$T60*$U60)</f>
        <v/>
      </c>
      <c r="W60" s="191" t="str">
        <f>IF(OR(工资性费用预算!O62="",工资性费用预算!O62=0),"",$T60*$U60)</f>
        <v/>
      </c>
      <c r="X60" s="191" t="str">
        <f>IF(OR(工资性费用预算!P62="",工资性费用预算!P62=0),"",$T60*$U60)</f>
        <v/>
      </c>
      <c r="Y60" s="191" t="str">
        <f>IF(OR(工资性费用预算!Q62="",工资性费用预算!Q62=0),"",$T60*$U60)</f>
        <v/>
      </c>
      <c r="Z60" s="191" t="str">
        <f>IF(OR(工资性费用预算!R62="",工资性费用预算!R62=0),"",$T60*$U60)</f>
        <v/>
      </c>
      <c r="AA60" s="191" t="str">
        <f>IF(OR(工资性费用预算!S62="",工资性费用预算!S62=0),"",$T60*$U60)</f>
        <v/>
      </c>
      <c r="AB60" s="191" t="str">
        <f>IF(OR(工资性费用预算!T62="",工资性费用预算!T62=0),"",$T60*$U60)</f>
        <v/>
      </c>
      <c r="AC60" s="191" t="str">
        <f>IF(OR(工资性费用预算!U62="",工资性费用预算!U62=0),"",$T60*$U60)</f>
        <v/>
      </c>
      <c r="AD60" s="191" t="str">
        <f>IF(OR(工资性费用预算!V62="",工资性费用预算!V62=0),"",$T60*$U60)</f>
        <v/>
      </c>
      <c r="AE60" s="191" t="str">
        <f>IF(OR(工资性费用预算!W62="",工资性费用预算!W62=0),"",$T60*$U60)</f>
        <v/>
      </c>
      <c r="AF60" s="191" t="str">
        <f>IF(OR(工资性费用预算!X62="",工资性费用预算!X62=0),"",$T60*$U60)</f>
        <v/>
      </c>
      <c r="AG60" s="191" t="str">
        <f>IF(OR(工资性费用预算!Y62="",工资性费用预算!Y62=0),"",$T60*$U60)</f>
        <v/>
      </c>
      <c r="AH60" s="193">
        <f t="shared" si="26"/>
        <v>0</v>
      </c>
      <c r="AI60" s="217" t="str">
        <f>IF($B60="","",VLOOKUP($B60,工资性费用预算!$B$7:$AJ$206,33,0))</f>
        <v/>
      </c>
      <c r="AJ60" s="218" t="str">
        <f>IF($B60="","",VLOOKUP($B60,工资性费用预算!$B$7:$AJ$206,35,0))</f>
        <v/>
      </c>
      <c r="AK60" s="215" t="str">
        <f>IF($B60="","",VLOOKUP($B60,工资性费用预算!$B$7:$AL$206,37,0))</f>
        <v/>
      </c>
      <c r="AL60" s="270" t="str">
        <f>IF(OR(工资性费用预算!N62="",工资性费用预算!N62=0),"",$AK60)</f>
        <v/>
      </c>
      <c r="AM60" s="201" t="str">
        <f>IF(OR(工资性费用预算!O62="",工资性费用预算!O62=0),"",$AK60)</f>
        <v/>
      </c>
      <c r="AN60" s="201" t="str">
        <f>IF(OR(工资性费用预算!P62="",工资性费用预算!P62=0),"",$AK60)</f>
        <v/>
      </c>
      <c r="AO60" s="201" t="str">
        <f>IF(OR(工资性费用预算!Q62="",工资性费用预算!Q62=0),"",$AK60)</f>
        <v/>
      </c>
      <c r="AP60" s="201" t="str">
        <f>IF(OR(工资性费用预算!R62="",工资性费用预算!R62=0),"",$AK60)</f>
        <v/>
      </c>
      <c r="AQ60" s="201" t="str">
        <f>IF(OR(工资性费用预算!S62="",工资性费用预算!S62=0),"",$AK60)</f>
        <v/>
      </c>
      <c r="AR60" s="201" t="str">
        <f>IF(OR(工资性费用预算!T62="",工资性费用预算!T62=0),"",$AK60)</f>
        <v/>
      </c>
      <c r="AS60" s="201" t="str">
        <f>IF(OR(工资性费用预算!U62="",工资性费用预算!U62=0),"",$AK60)</f>
        <v/>
      </c>
      <c r="AT60" s="201" t="str">
        <f>IF(OR(工资性费用预算!V62="",工资性费用预算!V62=0),"",$AK60)</f>
        <v/>
      </c>
      <c r="AU60" s="201" t="str">
        <f>IF(OR(工资性费用预算!W62="",工资性费用预算!W62=0),"",$AK60)</f>
        <v/>
      </c>
      <c r="AV60" s="201" t="str">
        <f>IF(OR(工资性费用预算!X62="",工资性费用预算!X62=0),"",$AK60)</f>
        <v/>
      </c>
      <c r="AW60" s="201" t="str">
        <f>IF(OR(工资性费用预算!Y62="",工资性费用预算!Y62=0),"",$AK60)</f>
        <v/>
      </c>
      <c r="AX60" s="220">
        <f t="shared" si="27"/>
        <v>0</v>
      </c>
      <c r="AY60" s="215" t="str">
        <f>IF($B60="","",VLOOKUP($B60,工资性费用预算!$B$7:$AN$206,39,0))</f>
        <v/>
      </c>
      <c r="AZ60" s="204"/>
      <c r="BA60" s="204"/>
      <c r="BB60" s="204"/>
      <c r="BC60" s="204"/>
      <c r="BD60" s="201"/>
      <c r="BE60" s="201" t="str">
        <f>IF(OR(工资性费用预算!S62="",工资性费用预算!S62=0),"",$AY60)</f>
        <v/>
      </c>
      <c r="BF60" s="201" t="str">
        <f>IF(OR(工资性费用预算!T62="",工资性费用预算!T62=0),"",$AY60)</f>
        <v/>
      </c>
      <c r="BG60" s="201" t="str">
        <f>IF(OR(工资性费用预算!U62="",工资性费用预算!U62=0),"",$AY60)</f>
        <v/>
      </c>
      <c r="BH60" s="201" t="str">
        <f>IF(OR(工资性费用预算!V62="",工资性费用预算!V62=0),"",$AY60)</f>
        <v/>
      </c>
      <c r="BI60" s="201" t="str">
        <f>IF(OR(工资性费用预算!W62="",工资性费用预算!W62=0),"",$AY60)</f>
        <v/>
      </c>
      <c r="BJ60" s="219"/>
      <c r="BK60" s="219"/>
      <c r="BL60" s="219">
        <f t="shared" si="28"/>
        <v>0</v>
      </c>
      <c r="BM60" s="215" t="str">
        <f>IF($B60="","",VLOOKUP($B60,工资性费用预算!$B$7:$AP$206,41,0))</f>
        <v/>
      </c>
      <c r="BN60" s="201" t="str">
        <f>IF(OR(工资性费用预算!N62="",工资性费用预算!N62=0),"",$BM60)</f>
        <v/>
      </c>
      <c r="BO60" s="201" t="str">
        <f>IF(OR(工资性费用预算!O62="",工资性费用预算!O62=0),"",$BM60)</f>
        <v/>
      </c>
      <c r="BP60" s="201" t="str">
        <f>IF(OR(工资性费用预算!P62="",工资性费用预算!P62=0),"",$BM60)</f>
        <v/>
      </c>
      <c r="BQ60" s="201"/>
      <c r="BR60" s="201" t="str">
        <f>IF(OR(工资性费用预算!Q62="",工资性费用预算!Q62=0),"",$BM60)</f>
        <v/>
      </c>
      <c r="BS60" s="201" t="str">
        <f>IF(OR(工资性费用预算!R62="",工资性费用预算!R62=0),"",$BM60)</f>
        <v/>
      </c>
      <c r="BT60" s="201" t="str">
        <f>IF(OR(工资性费用预算!S62="",工资性费用预算!S62=0),"",$BM60)</f>
        <v/>
      </c>
      <c r="BU60" s="201"/>
      <c r="BV60" s="201" t="str">
        <f>IF(OR(工资性费用预算!T62="",工资性费用预算!T62=0),"",$BM60)</f>
        <v/>
      </c>
      <c r="BW60" s="201" t="str">
        <f>IF(OR(工资性费用预算!U62="",工资性费用预算!U62=0),"",$BM60)</f>
        <v/>
      </c>
      <c r="BX60" s="201" t="str">
        <f>IF(OR(工资性费用预算!V62="",工资性费用预算!V62=0),"",$BM60)</f>
        <v/>
      </c>
      <c r="BY60" s="201"/>
      <c r="BZ60" s="201" t="str">
        <f>IF(OR(工资性费用预算!W62="",工资性费用预算!W62=0),"",$BM60)</f>
        <v/>
      </c>
      <c r="CA60" s="201" t="str">
        <f>IF(OR(工资性费用预算!X62="",工资性费用预算!X62=0),"",$BM60)</f>
        <v/>
      </c>
      <c r="CB60" s="201" t="str">
        <f>IF(OR(工资性费用预算!Y62="",工资性费用预算!Y62=0),"",$BM60)</f>
        <v/>
      </c>
      <c r="CC60" s="193">
        <f t="shared" si="29"/>
        <v>0</v>
      </c>
      <c r="CD60" s="215" t="str">
        <f>IF($B60="","",VLOOKUP($B60,工资性费用预算!$B$7:$AT$206,45,0))</f>
        <v/>
      </c>
      <c r="CE60" s="201" t="str">
        <f>IF(OR(工资性费用预算!N62="",工资性费用预算!N62=0),"",$CD60)</f>
        <v/>
      </c>
      <c r="CF60" s="201" t="str">
        <f>IF(OR(工资性费用预算!O62="",工资性费用预算!O62=0),"",$CD60)</f>
        <v/>
      </c>
      <c r="CG60" s="201" t="str">
        <f>IF(OR(工资性费用预算!P62="",工资性费用预算!P62=0),"",$CD60)</f>
        <v/>
      </c>
      <c r="CH60" s="201" t="str">
        <f>IF(OR(工资性费用预算!Q62="",工资性费用预算!Q62=0),"",$CD60)</f>
        <v/>
      </c>
      <c r="CI60" s="201" t="str">
        <f>IF(OR(工资性费用预算!R62="",工资性费用预算!R62=0),"",$CD60)</f>
        <v/>
      </c>
      <c r="CJ60" s="201" t="str">
        <f>IF(OR(工资性费用预算!S62="",工资性费用预算!S62=0),"",$CD60)</f>
        <v/>
      </c>
      <c r="CK60" s="201" t="str">
        <f>IF(OR(工资性费用预算!T62="",工资性费用预算!T62=0),"",$CD60)</f>
        <v/>
      </c>
      <c r="CL60" s="201" t="str">
        <f>IF(OR(工资性费用预算!U62="",工资性费用预算!U62=0),"",$CD60)</f>
        <v/>
      </c>
      <c r="CM60" s="201" t="str">
        <f>IF(OR(工资性费用预算!V62="",工资性费用预算!V62=0),"",$CD60)</f>
        <v/>
      </c>
      <c r="CN60" s="201" t="str">
        <f>IF(OR(工资性费用预算!W62="",工资性费用预算!W62=0),"",$CD60)</f>
        <v/>
      </c>
      <c r="CO60" s="201" t="str">
        <f>IF(OR(工资性费用预算!X62="",工资性费用预算!X62=0),"",$CD60)</f>
        <v/>
      </c>
      <c r="CP60" s="201" t="str">
        <f>IF(OR(工资性费用预算!Y62="",工资性费用预算!Y62=0),"",$CD60)</f>
        <v/>
      </c>
      <c r="CQ60" s="193">
        <f t="shared" si="30"/>
        <v>0</v>
      </c>
      <c r="CR60" s="215" t="str">
        <f>IF($B60="","",VLOOKUP($B60,工资性费用预算!$B$7:$AV$206,47,0))</f>
        <v/>
      </c>
      <c r="CS60" s="201" t="str">
        <f>IF(OR(工资性费用预算!N62="",工资性费用预算!N62=0),"",$CR60)</f>
        <v/>
      </c>
      <c r="CT60" s="201" t="str">
        <f>IF(OR(工资性费用预算!O62="",工资性费用预算!O62=0),"",$CR60)</f>
        <v/>
      </c>
      <c r="CU60" s="201" t="str">
        <f>IF(OR(工资性费用预算!P62="",工资性费用预算!P62=0),"",$CR60)</f>
        <v/>
      </c>
      <c r="CV60" s="201" t="str">
        <f>IF(OR(工资性费用预算!Q62="",工资性费用预算!Q62=0),"",$CR60)</f>
        <v/>
      </c>
      <c r="CW60" s="201" t="str">
        <f>IF(OR(工资性费用预算!R62="",工资性费用预算!R62=0),"",$CR60)</f>
        <v/>
      </c>
      <c r="CX60" s="201" t="str">
        <f>IF(OR(工资性费用预算!S62="",工资性费用预算!S62=0),"",$CR60)</f>
        <v/>
      </c>
      <c r="CY60" s="201" t="str">
        <f>IF(OR(工资性费用预算!T62="",工资性费用预算!T62=0),"",$CR60)</f>
        <v/>
      </c>
      <c r="CZ60" s="201" t="str">
        <f>IF(OR(工资性费用预算!U62="",工资性费用预算!U62=0),"",$CR60)</f>
        <v/>
      </c>
      <c r="DA60" s="201" t="str">
        <f>IF(OR(工资性费用预算!V62="",工资性费用预算!V62=0),"",$CR60)</f>
        <v/>
      </c>
      <c r="DB60" s="201" t="str">
        <f>IF(OR(工资性费用预算!W62="",工资性费用预算!W62=0),"",$CR60)</f>
        <v/>
      </c>
      <c r="DC60" s="201" t="str">
        <f>IF(OR(工资性费用预算!X62="",工资性费用预算!X62=0),"",$CR60)</f>
        <v/>
      </c>
      <c r="DD60" s="201" t="str">
        <f>IF(OR(工资性费用预算!Y62="",工资性费用预算!Y62=0),"",$CR60)</f>
        <v/>
      </c>
      <c r="DE60" s="193">
        <f t="shared" si="31"/>
        <v>0</v>
      </c>
      <c r="DF60" s="215" t="str">
        <f>IF($B60="","",VLOOKUP($B60,工资性费用预算!$B$7:$AR$206,43,0))</f>
        <v/>
      </c>
      <c r="DG60" s="215" t="str">
        <f>IF($B60="","",VLOOKUP($B60,工资性费用预算!$B$7:$AS$206,44,0))</f>
        <v/>
      </c>
      <c r="DH60" s="215" t="str">
        <f>IF($B60="","",VLOOKUP($B60,工资性费用预算!$B$7:$AX$206,49,0))</f>
        <v/>
      </c>
      <c r="DI60" s="215" t="str">
        <f>IF($B60="","",VLOOKUP($B60,工资性费用预算!$B$7:$AY$206,50,0))</f>
        <v/>
      </c>
      <c r="DJ60" s="215" t="str">
        <f>IF($B60="","",VLOOKUP($B60,工资性费用预算!$B$7:$BB$206,51,0))</f>
        <v/>
      </c>
      <c r="DK60" s="215" t="str">
        <f>IF($B60="","",VLOOKUP($B60,工资性费用预算!$B$7:$BB$206,52,0))</f>
        <v/>
      </c>
      <c r="DL60" s="225" t="str">
        <f>IF($B60="","",VLOOKUP($B60,工资性费用预算!$B$7:$BB$206,53,0))</f>
        <v/>
      </c>
      <c r="DM60" s="222">
        <f t="shared" si="32"/>
        <v>0</v>
      </c>
      <c r="DN60" s="191">
        <f t="shared" si="33"/>
        <v>0</v>
      </c>
      <c r="DO60" s="191">
        <f t="shared" si="34"/>
        <v>0</v>
      </c>
      <c r="DP60" s="191">
        <f t="shared" si="35"/>
        <v>0</v>
      </c>
      <c r="DQ60" s="191">
        <f t="shared" si="36"/>
        <v>0</v>
      </c>
      <c r="DR60" s="191">
        <f t="shared" si="37"/>
        <v>0</v>
      </c>
      <c r="DS60" s="191">
        <f t="shared" si="38"/>
        <v>0</v>
      </c>
      <c r="DT60" s="191">
        <f t="shared" si="39"/>
        <v>0</v>
      </c>
      <c r="DU60" s="191">
        <f t="shared" si="40"/>
        <v>0</v>
      </c>
      <c r="DV60" s="191">
        <f t="shared" si="41"/>
        <v>0</v>
      </c>
      <c r="DW60" s="191">
        <f t="shared" si="42"/>
        <v>0</v>
      </c>
      <c r="DX60" s="191">
        <f t="shared" si="43"/>
        <v>0</v>
      </c>
      <c r="DY60" s="227">
        <f t="shared" si="44"/>
        <v>0</v>
      </c>
      <c r="DZ60" s="191">
        <f t="shared" si="45"/>
        <v>0</v>
      </c>
      <c r="EA60" s="193">
        <f t="shared" si="46"/>
        <v>0</v>
      </c>
    </row>
    <row r="61" spans="1:131">
      <c r="A61" s="200" t="str">
        <f t="shared" si="24"/>
        <v/>
      </c>
      <c r="B61" s="191" t="str">
        <f>IF(工资性费用预算!A63="","",工资性费用预算!B63)</f>
        <v/>
      </c>
      <c r="C61" s="195" t="str">
        <f>IF(B61="","",VLOOKUP(B61,工资性费用预算!$B$7:$C$206,2,0))</f>
        <v/>
      </c>
      <c r="D61" s="276" t="str">
        <f>IF(工资性费用预算!BH63&gt;0,IF(工资性费用预算!BE63&gt;0,工资性费用预算!$BE$6,IF(工资性费用预算!BF63&gt;0,工资性费用预算!$BF$6,工资性费用预算!$BG$6)),"")</f>
        <v/>
      </c>
      <c r="E61" s="194" t="str">
        <f>IF($B61="","",VLOOKUP($B61,工资性费用预算!$B$7:$AC$206,27,0))</f>
        <v/>
      </c>
      <c r="F61" s="519">
        <f>IF($B61="",0,VLOOKUP($B61,社保费!$B$5:$Q$15,16,0))</f>
        <v>0</v>
      </c>
      <c r="G61" s="201" t="str">
        <f>IF(OR(工资性费用预算!N63="",工资性费用预算!N63=0),"",ROUND($E61*$F61,2))</f>
        <v/>
      </c>
      <c r="H61" s="201" t="str">
        <f>IF(OR(工资性费用预算!O63="",工资性费用预算!O63=0),"",ROUND($E61*$F61,2))</f>
        <v/>
      </c>
      <c r="I61" s="201" t="str">
        <f>IF(OR(工资性费用预算!P63="",工资性费用预算!P63=0),"",ROUND($E61*$F61,2))</f>
        <v/>
      </c>
      <c r="J61" s="201" t="str">
        <f>IF(OR(工资性费用预算!Q63="",工资性费用预算!Q63=0),"",ROUND($E61*$F61,2))</f>
        <v/>
      </c>
      <c r="K61" s="201" t="str">
        <f>IF(OR(工资性费用预算!R63="",工资性费用预算!R63=0),"",ROUND($E61*$F61,2))</f>
        <v/>
      </c>
      <c r="L61" s="201" t="str">
        <f>IF(OR(工资性费用预算!S63="",工资性费用预算!S63=0),"",ROUND($E61*$F61,2))</f>
        <v/>
      </c>
      <c r="M61" s="201" t="str">
        <f>IF(OR(工资性费用预算!T63="",工资性费用预算!T63=0),"",ROUND($E61*$F61,2))</f>
        <v/>
      </c>
      <c r="N61" s="201" t="str">
        <f>IF(OR(工资性费用预算!U63="",工资性费用预算!U63=0),"",ROUND($E61*$F61,2))</f>
        <v/>
      </c>
      <c r="O61" s="201" t="str">
        <f>IF(OR(工资性费用预算!V63="",工资性费用预算!V63=0),"",ROUND($E61*$F61,2))</f>
        <v/>
      </c>
      <c r="P61" s="201" t="str">
        <f>IF(OR(工资性费用预算!W63="",工资性费用预算!W63=0),"",ROUND($E61*$F61,2))</f>
        <v/>
      </c>
      <c r="Q61" s="201" t="str">
        <f>IF(OR(工资性费用预算!X63="",工资性费用预算!X63=0),"",ROUND($E61*$F61,2))</f>
        <v/>
      </c>
      <c r="R61" s="201" t="str">
        <f>IF(OR(工资性费用预算!Y63="",工资性费用预算!Y63=0),"",ROUND($E61*$F61,2))</f>
        <v/>
      </c>
      <c r="S61" s="193">
        <f t="shared" si="25"/>
        <v>0</v>
      </c>
      <c r="T61" s="199" t="str">
        <f>IF($B61="","",VLOOKUP($B61,工资性费用预算!$B$7:$AF$206,30,0))</f>
        <v/>
      </c>
      <c r="U61" s="197" t="str">
        <f>IF($B61="","",VLOOKUP($B61,工资性费用预算!$B$7:$AF$206,31,0))</f>
        <v/>
      </c>
      <c r="V61" s="191" t="str">
        <f>IF(OR(工资性费用预算!N63="",工资性费用预算!N63=0),"",$T61*$U61)</f>
        <v/>
      </c>
      <c r="W61" s="191" t="str">
        <f>IF(OR(工资性费用预算!O63="",工资性费用预算!O63=0),"",$T61*$U61)</f>
        <v/>
      </c>
      <c r="X61" s="191" t="str">
        <f>IF(OR(工资性费用预算!P63="",工资性费用预算!P63=0),"",$T61*$U61)</f>
        <v/>
      </c>
      <c r="Y61" s="191" t="str">
        <f>IF(OR(工资性费用预算!Q63="",工资性费用预算!Q63=0),"",$T61*$U61)</f>
        <v/>
      </c>
      <c r="Z61" s="191" t="str">
        <f>IF(OR(工资性费用预算!R63="",工资性费用预算!R63=0),"",$T61*$U61)</f>
        <v/>
      </c>
      <c r="AA61" s="191" t="str">
        <f>IF(OR(工资性费用预算!S63="",工资性费用预算!S63=0),"",$T61*$U61)</f>
        <v/>
      </c>
      <c r="AB61" s="191" t="str">
        <f>IF(OR(工资性费用预算!T63="",工资性费用预算!T63=0),"",$T61*$U61)</f>
        <v/>
      </c>
      <c r="AC61" s="191" t="str">
        <f>IF(OR(工资性费用预算!U63="",工资性费用预算!U63=0),"",$T61*$U61)</f>
        <v/>
      </c>
      <c r="AD61" s="191" t="str">
        <f>IF(OR(工资性费用预算!V63="",工资性费用预算!V63=0),"",$T61*$U61)</f>
        <v/>
      </c>
      <c r="AE61" s="191" t="str">
        <f>IF(OR(工资性费用预算!W63="",工资性费用预算!W63=0),"",$T61*$U61)</f>
        <v/>
      </c>
      <c r="AF61" s="191" t="str">
        <f>IF(OR(工资性费用预算!X63="",工资性费用预算!X63=0),"",$T61*$U61)</f>
        <v/>
      </c>
      <c r="AG61" s="191" t="str">
        <f>IF(OR(工资性费用预算!Y63="",工资性费用预算!Y63=0),"",$T61*$U61)</f>
        <v/>
      </c>
      <c r="AH61" s="193">
        <f t="shared" si="26"/>
        <v>0</v>
      </c>
      <c r="AI61" s="217" t="str">
        <f>IF($B61="","",VLOOKUP($B61,工资性费用预算!$B$7:$AJ$206,33,0))</f>
        <v/>
      </c>
      <c r="AJ61" s="218" t="str">
        <f>IF($B61="","",VLOOKUP($B61,工资性费用预算!$B$7:$AJ$206,35,0))</f>
        <v/>
      </c>
      <c r="AK61" s="215" t="str">
        <f>IF($B61="","",VLOOKUP($B61,工资性费用预算!$B$7:$AL$206,37,0))</f>
        <v/>
      </c>
      <c r="AL61" s="270" t="str">
        <f>IF(OR(工资性费用预算!N63="",工资性费用预算!N63=0),"",$AK61)</f>
        <v/>
      </c>
      <c r="AM61" s="201" t="str">
        <f>IF(OR(工资性费用预算!O63="",工资性费用预算!O63=0),"",$AK61)</f>
        <v/>
      </c>
      <c r="AN61" s="201" t="str">
        <f>IF(OR(工资性费用预算!P63="",工资性费用预算!P63=0),"",$AK61)</f>
        <v/>
      </c>
      <c r="AO61" s="201" t="str">
        <f>IF(OR(工资性费用预算!Q63="",工资性费用预算!Q63=0),"",$AK61)</f>
        <v/>
      </c>
      <c r="AP61" s="201" t="str">
        <f>IF(OR(工资性费用预算!R63="",工资性费用预算!R63=0),"",$AK61)</f>
        <v/>
      </c>
      <c r="AQ61" s="201" t="str">
        <f>IF(OR(工资性费用预算!S63="",工资性费用预算!S63=0),"",$AK61)</f>
        <v/>
      </c>
      <c r="AR61" s="201" t="str">
        <f>IF(OR(工资性费用预算!T63="",工资性费用预算!T63=0),"",$AK61)</f>
        <v/>
      </c>
      <c r="AS61" s="201" t="str">
        <f>IF(OR(工资性费用预算!U63="",工资性费用预算!U63=0),"",$AK61)</f>
        <v/>
      </c>
      <c r="AT61" s="201" t="str">
        <f>IF(OR(工资性费用预算!V63="",工资性费用预算!V63=0),"",$AK61)</f>
        <v/>
      </c>
      <c r="AU61" s="201" t="str">
        <f>IF(OR(工资性费用预算!W63="",工资性费用预算!W63=0),"",$AK61)</f>
        <v/>
      </c>
      <c r="AV61" s="201" t="str">
        <f>IF(OR(工资性费用预算!X63="",工资性费用预算!X63=0),"",$AK61)</f>
        <v/>
      </c>
      <c r="AW61" s="201" t="str">
        <f>IF(OR(工资性费用预算!Y63="",工资性费用预算!Y63=0),"",$AK61)</f>
        <v/>
      </c>
      <c r="AX61" s="220">
        <f t="shared" si="27"/>
        <v>0</v>
      </c>
      <c r="AY61" s="215" t="str">
        <f>IF($B61="","",VLOOKUP($B61,工资性费用预算!$B$7:$AN$206,39,0))</f>
        <v/>
      </c>
      <c r="AZ61" s="204"/>
      <c r="BA61" s="204"/>
      <c r="BB61" s="204"/>
      <c r="BC61" s="204"/>
      <c r="BD61" s="201"/>
      <c r="BE61" s="201" t="str">
        <f>IF(OR(工资性费用预算!S63="",工资性费用预算!S63=0),"",$AY61)</f>
        <v/>
      </c>
      <c r="BF61" s="201" t="str">
        <f>IF(OR(工资性费用预算!T63="",工资性费用预算!T63=0),"",$AY61)</f>
        <v/>
      </c>
      <c r="BG61" s="201" t="str">
        <f>IF(OR(工资性费用预算!U63="",工资性费用预算!U63=0),"",$AY61)</f>
        <v/>
      </c>
      <c r="BH61" s="201" t="str">
        <f>IF(OR(工资性费用预算!V63="",工资性费用预算!V63=0),"",$AY61)</f>
        <v/>
      </c>
      <c r="BI61" s="201" t="str">
        <f>IF(OR(工资性费用预算!W63="",工资性费用预算!W63=0),"",$AY61)</f>
        <v/>
      </c>
      <c r="BJ61" s="219"/>
      <c r="BK61" s="219"/>
      <c r="BL61" s="219">
        <f t="shared" si="28"/>
        <v>0</v>
      </c>
      <c r="BM61" s="215" t="str">
        <f>IF($B61="","",VLOOKUP($B61,工资性费用预算!$B$7:$AP$206,41,0))</f>
        <v/>
      </c>
      <c r="BN61" s="201" t="str">
        <f>IF(OR(工资性费用预算!N63="",工资性费用预算!N63=0),"",$BM61)</f>
        <v/>
      </c>
      <c r="BO61" s="201" t="str">
        <f>IF(OR(工资性费用预算!O63="",工资性费用预算!O63=0),"",$BM61)</f>
        <v/>
      </c>
      <c r="BP61" s="201" t="str">
        <f>IF(OR(工资性费用预算!P63="",工资性费用预算!P63=0),"",$BM61)</f>
        <v/>
      </c>
      <c r="BQ61" s="201"/>
      <c r="BR61" s="201" t="str">
        <f>IF(OR(工资性费用预算!Q63="",工资性费用预算!Q63=0),"",$BM61)</f>
        <v/>
      </c>
      <c r="BS61" s="201" t="str">
        <f>IF(OR(工资性费用预算!R63="",工资性费用预算!R63=0),"",$BM61)</f>
        <v/>
      </c>
      <c r="BT61" s="201" t="str">
        <f>IF(OR(工资性费用预算!S63="",工资性费用预算!S63=0),"",$BM61)</f>
        <v/>
      </c>
      <c r="BU61" s="201"/>
      <c r="BV61" s="201" t="str">
        <f>IF(OR(工资性费用预算!T63="",工资性费用预算!T63=0),"",$BM61)</f>
        <v/>
      </c>
      <c r="BW61" s="201" t="str">
        <f>IF(OR(工资性费用预算!U63="",工资性费用预算!U63=0),"",$BM61)</f>
        <v/>
      </c>
      <c r="BX61" s="201" t="str">
        <f>IF(OR(工资性费用预算!V63="",工资性费用预算!V63=0),"",$BM61)</f>
        <v/>
      </c>
      <c r="BY61" s="201"/>
      <c r="BZ61" s="201" t="str">
        <f>IF(OR(工资性费用预算!W63="",工资性费用预算!W63=0),"",$BM61)</f>
        <v/>
      </c>
      <c r="CA61" s="201" t="str">
        <f>IF(OR(工资性费用预算!X63="",工资性费用预算!X63=0),"",$BM61)</f>
        <v/>
      </c>
      <c r="CB61" s="201" t="str">
        <f>IF(OR(工资性费用预算!Y63="",工资性费用预算!Y63=0),"",$BM61)</f>
        <v/>
      </c>
      <c r="CC61" s="193">
        <f t="shared" si="29"/>
        <v>0</v>
      </c>
      <c r="CD61" s="215" t="str">
        <f>IF($B61="","",VLOOKUP($B61,工资性费用预算!$B$7:$AT$206,45,0))</f>
        <v/>
      </c>
      <c r="CE61" s="201" t="str">
        <f>IF(OR(工资性费用预算!N63="",工资性费用预算!N63=0),"",$CD61)</f>
        <v/>
      </c>
      <c r="CF61" s="201" t="str">
        <f>IF(OR(工资性费用预算!O63="",工资性费用预算!O63=0),"",$CD61)</f>
        <v/>
      </c>
      <c r="CG61" s="201" t="str">
        <f>IF(OR(工资性费用预算!P63="",工资性费用预算!P63=0),"",$CD61)</f>
        <v/>
      </c>
      <c r="CH61" s="201" t="str">
        <f>IF(OR(工资性费用预算!Q63="",工资性费用预算!Q63=0),"",$CD61)</f>
        <v/>
      </c>
      <c r="CI61" s="201" t="str">
        <f>IF(OR(工资性费用预算!R63="",工资性费用预算!R63=0),"",$CD61)</f>
        <v/>
      </c>
      <c r="CJ61" s="201" t="str">
        <f>IF(OR(工资性费用预算!S63="",工资性费用预算!S63=0),"",$CD61)</f>
        <v/>
      </c>
      <c r="CK61" s="201" t="str">
        <f>IF(OR(工资性费用预算!T63="",工资性费用预算!T63=0),"",$CD61)</f>
        <v/>
      </c>
      <c r="CL61" s="201" t="str">
        <f>IF(OR(工资性费用预算!U63="",工资性费用预算!U63=0),"",$CD61)</f>
        <v/>
      </c>
      <c r="CM61" s="201" t="str">
        <f>IF(OR(工资性费用预算!V63="",工资性费用预算!V63=0),"",$CD61)</f>
        <v/>
      </c>
      <c r="CN61" s="201" t="str">
        <f>IF(OR(工资性费用预算!W63="",工资性费用预算!W63=0),"",$CD61)</f>
        <v/>
      </c>
      <c r="CO61" s="201" t="str">
        <f>IF(OR(工资性费用预算!X63="",工资性费用预算!X63=0),"",$CD61)</f>
        <v/>
      </c>
      <c r="CP61" s="201" t="str">
        <f>IF(OR(工资性费用预算!Y63="",工资性费用预算!Y63=0),"",$CD61)</f>
        <v/>
      </c>
      <c r="CQ61" s="193">
        <f t="shared" si="30"/>
        <v>0</v>
      </c>
      <c r="CR61" s="215" t="str">
        <f>IF($B61="","",VLOOKUP($B61,工资性费用预算!$B$7:$AV$206,47,0))</f>
        <v/>
      </c>
      <c r="CS61" s="201" t="str">
        <f>IF(OR(工资性费用预算!N63="",工资性费用预算!N63=0),"",$CR61)</f>
        <v/>
      </c>
      <c r="CT61" s="201" t="str">
        <f>IF(OR(工资性费用预算!O63="",工资性费用预算!O63=0),"",$CR61)</f>
        <v/>
      </c>
      <c r="CU61" s="201" t="str">
        <f>IF(OR(工资性费用预算!P63="",工资性费用预算!P63=0),"",$CR61)</f>
        <v/>
      </c>
      <c r="CV61" s="201" t="str">
        <f>IF(OR(工资性费用预算!Q63="",工资性费用预算!Q63=0),"",$CR61)</f>
        <v/>
      </c>
      <c r="CW61" s="201" t="str">
        <f>IF(OR(工资性费用预算!R63="",工资性费用预算!R63=0),"",$CR61)</f>
        <v/>
      </c>
      <c r="CX61" s="201" t="str">
        <f>IF(OR(工资性费用预算!S63="",工资性费用预算!S63=0),"",$CR61)</f>
        <v/>
      </c>
      <c r="CY61" s="201" t="str">
        <f>IF(OR(工资性费用预算!T63="",工资性费用预算!T63=0),"",$CR61)</f>
        <v/>
      </c>
      <c r="CZ61" s="201" t="str">
        <f>IF(OR(工资性费用预算!U63="",工资性费用预算!U63=0),"",$CR61)</f>
        <v/>
      </c>
      <c r="DA61" s="201" t="str">
        <f>IF(OR(工资性费用预算!V63="",工资性费用预算!V63=0),"",$CR61)</f>
        <v/>
      </c>
      <c r="DB61" s="201" t="str">
        <f>IF(OR(工资性费用预算!W63="",工资性费用预算!W63=0),"",$CR61)</f>
        <v/>
      </c>
      <c r="DC61" s="201" t="str">
        <f>IF(OR(工资性费用预算!X63="",工资性费用预算!X63=0),"",$CR61)</f>
        <v/>
      </c>
      <c r="DD61" s="201" t="str">
        <f>IF(OR(工资性费用预算!Y63="",工资性费用预算!Y63=0),"",$CR61)</f>
        <v/>
      </c>
      <c r="DE61" s="193">
        <f t="shared" si="31"/>
        <v>0</v>
      </c>
      <c r="DF61" s="215" t="str">
        <f>IF($B61="","",VLOOKUP($B61,工资性费用预算!$B$7:$AR$206,43,0))</f>
        <v/>
      </c>
      <c r="DG61" s="215" t="str">
        <f>IF($B61="","",VLOOKUP($B61,工资性费用预算!$B$7:$AS$206,44,0))</f>
        <v/>
      </c>
      <c r="DH61" s="215" t="str">
        <f>IF($B61="","",VLOOKUP($B61,工资性费用预算!$B$7:$AX$206,49,0))</f>
        <v/>
      </c>
      <c r="DI61" s="215" t="str">
        <f>IF($B61="","",VLOOKUP($B61,工资性费用预算!$B$7:$AY$206,50,0))</f>
        <v/>
      </c>
      <c r="DJ61" s="215" t="str">
        <f>IF($B61="","",VLOOKUP($B61,工资性费用预算!$B$7:$BB$206,51,0))</f>
        <v/>
      </c>
      <c r="DK61" s="215" t="str">
        <f>IF($B61="","",VLOOKUP($B61,工资性费用预算!$B$7:$BB$206,52,0))</f>
        <v/>
      </c>
      <c r="DL61" s="225" t="str">
        <f>IF($B61="","",VLOOKUP($B61,工资性费用预算!$B$7:$BB$206,53,0))</f>
        <v/>
      </c>
      <c r="DM61" s="222">
        <f t="shared" si="32"/>
        <v>0</v>
      </c>
      <c r="DN61" s="191">
        <f t="shared" si="33"/>
        <v>0</v>
      </c>
      <c r="DO61" s="191">
        <f t="shared" si="34"/>
        <v>0</v>
      </c>
      <c r="DP61" s="191">
        <f t="shared" si="35"/>
        <v>0</v>
      </c>
      <c r="DQ61" s="191">
        <f t="shared" si="36"/>
        <v>0</v>
      </c>
      <c r="DR61" s="191">
        <f t="shared" si="37"/>
        <v>0</v>
      </c>
      <c r="DS61" s="191">
        <f t="shared" si="38"/>
        <v>0</v>
      </c>
      <c r="DT61" s="191">
        <f t="shared" si="39"/>
        <v>0</v>
      </c>
      <c r="DU61" s="191">
        <f t="shared" si="40"/>
        <v>0</v>
      </c>
      <c r="DV61" s="191">
        <f t="shared" si="41"/>
        <v>0</v>
      </c>
      <c r="DW61" s="191">
        <f t="shared" si="42"/>
        <v>0</v>
      </c>
      <c r="DX61" s="191">
        <f t="shared" si="43"/>
        <v>0</v>
      </c>
      <c r="DY61" s="227">
        <f t="shared" si="44"/>
        <v>0</v>
      </c>
      <c r="DZ61" s="191">
        <f t="shared" si="45"/>
        <v>0</v>
      </c>
      <c r="EA61" s="193">
        <f t="shared" si="46"/>
        <v>0</v>
      </c>
    </row>
    <row r="62" spans="1:131">
      <c r="A62" s="200" t="str">
        <f t="shared" si="24"/>
        <v/>
      </c>
      <c r="B62" s="191" t="str">
        <f>IF(工资性费用预算!A64="","",工资性费用预算!B64)</f>
        <v/>
      </c>
      <c r="C62" s="195" t="str">
        <f>IF(B62="","",VLOOKUP(B62,工资性费用预算!$B$7:$C$206,2,0))</f>
        <v/>
      </c>
      <c r="D62" s="276" t="str">
        <f>IF(工资性费用预算!BH64&gt;0,IF(工资性费用预算!BE64&gt;0,工资性费用预算!$BE$6,IF(工资性费用预算!BF64&gt;0,工资性费用预算!$BF$6,工资性费用预算!$BG$6)),"")</f>
        <v/>
      </c>
      <c r="E62" s="194" t="str">
        <f>IF($B62="","",VLOOKUP($B62,工资性费用预算!$B$7:$AC$206,27,0))</f>
        <v/>
      </c>
      <c r="F62" s="519">
        <f>IF($B62="",0,VLOOKUP($B62,社保费!$B$5:$Q$15,16,0))</f>
        <v>0</v>
      </c>
      <c r="G62" s="201" t="str">
        <f>IF(OR(工资性费用预算!N64="",工资性费用预算!N64=0),"",ROUND($E62*$F62,2))</f>
        <v/>
      </c>
      <c r="H62" s="201" t="str">
        <f>IF(OR(工资性费用预算!O64="",工资性费用预算!O64=0),"",ROUND($E62*$F62,2))</f>
        <v/>
      </c>
      <c r="I62" s="201" t="str">
        <f>IF(OR(工资性费用预算!P64="",工资性费用预算!P64=0),"",ROUND($E62*$F62,2))</f>
        <v/>
      </c>
      <c r="J62" s="201" t="str">
        <f>IF(OR(工资性费用预算!Q64="",工资性费用预算!Q64=0),"",ROUND($E62*$F62,2))</f>
        <v/>
      </c>
      <c r="K62" s="201" t="str">
        <f>IF(OR(工资性费用预算!R64="",工资性费用预算!R64=0),"",ROUND($E62*$F62,2))</f>
        <v/>
      </c>
      <c r="L62" s="201" t="str">
        <f>IF(OR(工资性费用预算!S64="",工资性费用预算!S64=0),"",ROUND($E62*$F62,2))</f>
        <v/>
      </c>
      <c r="M62" s="201" t="str">
        <f>IF(OR(工资性费用预算!T64="",工资性费用预算!T64=0),"",ROUND($E62*$F62,2))</f>
        <v/>
      </c>
      <c r="N62" s="201" t="str">
        <f>IF(OR(工资性费用预算!U64="",工资性费用预算!U64=0),"",ROUND($E62*$F62,2))</f>
        <v/>
      </c>
      <c r="O62" s="201" t="str">
        <f>IF(OR(工资性费用预算!V64="",工资性费用预算!V64=0),"",ROUND($E62*$F62,2))</f>
        <v/>
      </c>
      <c r="P62" s="201" t="str">
        <f>IF(OR(工资性费用预算!W64="",工资性费用预算!W64=0),"",ROUND($E62*$F62,2))</f>
        <v/>
      </c>
      <c r="Q62" s="201" t="str">
        <f>IF(OR(工资性费用预算!X64="",工资性费用预算!X64=0),"",ROUND($E62*$F62,2))</f>
        <v/>
      </c>
      <c r="R62" s="201" t="str">
        <f>IF(OR(工资性费用预算!Y64="",工资性费用预算!Y64=0),"",ROUND($E62*$F62,2))</f>
        <v/>
      </c>
      <c r="S62" s="193">
        <f t="shared" si="25"/>
        <v>0</v>
      </c>
      <c r="T62" s="199" t="str">
        <f>IF($B62="","",VLOOKUP($B62,工资性费用预算!$B$7:$AF$206,30,0))</f>
        <v/>
      </c>
      <c r="U62" s="197" t="str">
        <f>IF($B62="","",VLOOKUP($B62,工资性费用预算!$B$7:$AF$206,31,0))</f>
        <v/>
      </c>
      <c r="V62" s="191" t="str">
        <f>IF(OR(工资性费用预算!N64="",工资性费用预算!N64=0),"",$T62*$U62)</f>
        <v/>
      </c>
      <c r="W62" s="191" t="str">
        <f>IF(OR(工资性费用预算!O64="",工资性费用预算!O64=0),"",$T62*$U62)</f>
        <v/>
      </c>
      <c r="X62" s="191" t="str">
        <f>IF(OR(工资性费用预算!P64="",工资性费用预算!P64=0),"",$T62*$U62)</f>
        <v/>
      </c>
      <c r="Y62" s="191" t="str">
        <f>IF(OR(工资性费用预算!Q64="",工资性费用预算!Q64=0),"",$T62*$U62)</f>
        <v/>
      </c>
      <c r="Z62" s="191" t="str">
        <f>IF(OR(工资性费用预算!R64="",工资性费用预算!R64=0),"",$T62*$U62)</f>
        <v/>
      </c>
      <c r="AA62" s="191" t="str">
        <f>IF(OR(工资性费用预算!S64="",工资性费用预算!S64=0),"",$T62*$U62)</f>
        <v/>
      </c>
      <c r="AB62" s="191" t="str">
        <f>IF(OR(工资性费用预算!T64="",工资性费用预算!T64=0),"",$T62*$U62)</f>
        <v/>
      </c>
      <c r="AC62" s="191" t="str">
        <f>IF(OR(工资性费用预算!U64="",工资性费用预算!U64=0),"",$T62*$U62)</f>
        <v/>
      </c>
      <c r="AD62" s="191" t="str">
        <f>IF(OR(工资性费用预算!V64="",工资性费用预算!V64=0),"",$T62*$U62)</f>
        <v/>
      </c>
      <c r="AE62" s="191" t="str">
        <f>IF(OR(工资性费用预算!W64="",工资性费用预算!W64=0),"",$T62*$U62)</f>
        <v/>
      </c>
      <c r="AF62" s="191" t="str">
        <f>IF(OR(工资性费用预算!X64="",工资性费用预算!X64=0),"",$T62*$U62)</f>
        <v/>
      </c>
      <c r="AG62" s="191" t="str">
        <f>IF(OR(工资性费用预算!Y64="",工资性费用预算!Y64=0),"",$T62*$U62)</f>
        <v/>
      </c>
      <c r="AH62" s="193">
        <f t="shared" si="26"/>
        <v>0</v>
      </c>
      <c r="AI62" s="217" t="str">
        <f>IF($B62="","",VLOOKUP($B62,工资性费用预算!$B$7:$AJ$206,33,0))</f>
        <v/>
      </c>
      <c r="AJ62" s="218" t="str">
        <f>IF($B62="","",VLOOKUP($B62,工资性费用预算!$B$7:$AJ$206,35,0))</f>
        <v/>
      </c>
      <c r="AK62" s="215" t="str">
        <f>IF($B62="","",VLOOKUP($B62,工资性费用预算!$B$7:$AL$206,37,0))</f>
        <v/>
      </c>
      <c r="AL62" s="270" t="str">
        <f>IF(OR(工资性费用预算!N64="",工资性费用预算!N64=0),"",$AK62)</f>
        <v/>
      </c>
      <c r="AM62" s="201" t="str">
        <f>IF(OR(工资性费用预算!O64="",工资性费用预算!O64=0),"",$AK62)</f>
        <v/>
      </c>
      <c r="AN62" s="201" t="str">
        <f>IF(OR(工资性费用预算!P64="",工资性费用预算!P64=0),"",$AK62)</f>
        <v/>
      </c>
      <c r="AO62" s="201" t="str">
        <f>IF(OR(工资性费用预算!Q64="",工资性费用预算!Q64=0),"",$AK62)</f>
        <v/>
      </c>
      <c r="AP62" s="201" t="str">
        <f>IF(OR(工资性费用预算!R64="",工资性费用预算!R64=0),"",$AK62)</f>
        <v/>
      </c>
      <c r="AQ62" s="201" t="str">
        <f>IF(OR(工资性费用预算!S64="",工资性费用预算!S64=0),"",$AK62)</f>
        <v/>
      </c>
      <c r="AR62" s="201" t="str">
        <f>IF(OR(工资性费用预算!T64="",工资性费用预算!T64=0),"",$AK62)</f>
        <v/>
      </c>
      <c r="AS62" s="201" t="str">
        <f>IF(OR(工资性费用预算!U64="",工资性费用预算!U64=0),"",$AK62)</f>
        <v/>
      </c>
      <c r="AT62" s="201" t="str">
        <f>IF(OR(工资性费用预算!V64="",工资性费用预算!V64=0),"",$AK62)</f>
        <v/>
      </c>
      <c r="AU62" s="201" t="str">
        <f>IF(OR(工资性费用预算!W64="",工资性费用预算!W64=0),"",$AK62)</f>
        <v/>
      </c>
      <c r="AV62" s="201" t="str">
        <f>IF(OR(工资性费用预算!X64="",工资性费用预算!X64=0),"",$AK62)</f>
        <v/>
      </c>
      <c r="AW62" s="201" t="str">
        <f>IF(OR(工资性费用预算!Y64="",工资性费用预算!Y64=0),"",$AK62)</f>
        <v/>
      </c>
      <c r="AX62" s="220">
        <f t="shared" si="27"/>
        <v>0</v>
      </c>
      <c r="AY62" s="215" t="str">
        <f>IF($B62="","",VLOOKUP($B62,工资性费用预算!$B$7:$AN$206,39,0))</f>
        <v/>
      </c>
      <c r="AZ62" s="204"/>
      <c r="BA62" s="204"/>
      <c r="BB62" s="204"/>
      <c r="BC62" s="204"/>
      <c r="BD62" s="201"/>
      <c r="BE62" s="201" t="str">
        <f>IF(OR(工资性费用预算!S64="",工资性费用预算!S64=0),"",$AY62)</f>
        <v/>
      </c>
      <c r="BF62" s="201" t="str">
        <f>IF(OR(工资性费用预算!T64="",工资性费用预算!T64=0),"",$AY62)</f>
        <v/>
      </c>
      <c r="BG62" s="201" t="str">
        <f>IF(OR(工资性费用预算!U64="",工资性费用预算!U64=0),"",$AY62)</f>
        <v/>
      </c>
      <c r="BH62" s="201" t="str">
        <f>IF(OR(工资性费用预算!V64="",工资性费用预算!V64=0),"",$AY62)</f>
        <v/>
      </c>
      <c r="BI62" s="201" t="str">
        <f>IF(OR(工资性费用预算!W64="",工资性费用预算!W64=0),"",$AY62)</f>
        <v/>
      </c>
      <c r="BJ62" s="219"/>
      <c r="BK62" s="219"/>
      <c r="BL62" s="219">
        <f t="shared" si="28"/>
        <v>0</v>
      </c>
      <c r="BM62" s="215" t="str">
        <f>IF($B62="","",VLOOKUP($B62,工资性费用预算!$B$7:$AP$206,41,0))</f>
        <v/>
      </c>
      <c r="BN62" s="201" t="str">
        <f>IF(OR(工资性费用预算!N64="",工资性费用预算!N64=0),"",$BM62)</f>
        <v/>
      </c>
      <c r="BO62" s="201" t="str">
        <f>IF(OR(工资性费用预算!O64="",工资性费用预算!O64=0),"",$BM62)</f>
        <v/>
      </c>
      <c r="BP62" s="201" t="str">
        <f>IF(OR(工资性费用预算!P64="",工资性费用预算!P64=0),"",$BM62)</f>
        <v/>
      </c>
      <c r="BQ62" s="201"/>
      <c r="BR62" s="201" t="str">
        <f>IF(OR(工资性费用预算!Q64="",工资性费用预算!Q64=0),"",$BM62)</f>
        <v/>
      </c>
      <c r="BS62" s="201" t="str">
        <f>IF(OR(工资性费用预算!R64="",工资性费用预算!R64=0),"",$BM62)</f>
        <v/>
      </c>
      <c r="BT62" s="201" t="str">
        <f>IF(OR(工资性费用预算!S64="",工资性费用预算!S64=0),"",$BM62)</f>
        <v/>
      </c>
      <c r="BU62" s="201"/>
      <c r="BV62" s="201" t="str">
        <f>IF(OR(工资性费用预算!T64="",工资性费用预算!T64=0),"",$BM62)</f>
        <v/>
      </c>
      <c r="BW62" s="201" t="str">
        <f>IF(OR(工资性费用预算!U64="",工资性费用预算!U64=0),"",$BM62)</f>
        <v/>
      </c>
      <c r="BX62" s="201" t="str">
        <f>IF(OR(工资性费用预算!V64="",工资性费用预算!V64=0),"",$BM62)</f>
        <v/>
      </c>
      <c r="BY62" s="201"/>
      <c r="BZ62" s="201" t="str">
        <f>IF(OR(工资性费用预算!W64="",工资性费用预算!W64=0),"",$BM62)</f>
        <v/>
      </c>
      <c r="CA62" s="201" t="str">
        <f>IF(OR(工资性费用预算!X64="",工资性费用预算!X64=0),"",$BM62)</f>
        <v/>
      </c>
      <c r="CB62" s="201" t="str">
        <f>IF(OR(工资性费用预算!Y64="",工资性费用预算!Y64=0),"",$BM62)</f>
        <v/>
      </c>
      <c r="CC62" s="193">
        <f t="shared" si="29"/>
        <v>0</v>
      </c>
      <c r="CD62" s="215" t="str">
        <f>IF($B62="","",VLOOKUP($B62,工资性费用预算!$B$7:$AT$206,45,0))</f>
        <v/>
      </c>
      <c r="CE62" s="201" t="str">
        <f>IF(OR(工资性费用预算!N64="",工资性费用预算!N64=0),"",$CD62)</f>
        <v/>
      </c>
      <c r="CF62" s="201" t="str">
        <f>IF(OR(工资性费用预算!O64="",工资性费用预算!O64=0),"",$CD62)</f>
        <v/>
      </c>
      <c r="CG62" s="201" t="str">
        <f>IF(OR(工资性费用预算!P64="",工资性费用预算!P64=0),"",$CD62)</f>
        <v/>
      </c>
      <c r="CH62" s="201" t="str">
        <f>IF(OR(工资性费用预算!Q64="",工资性费用预算!Q64=0),"",$CD62)</f>
        <v/>
      </c>
      <c r="CI62" s="201" t="str">
        <f>IF(OR(工资性费用预算!R64="",工资性费用预算!R64=0),"",$CD62)</f>
        <v/>
      </c>
      <c r="CJ62" s="201" t="str">
        <f>IF(OR(工资性费用预算!S64="",工资性费用预算!S64=0),"",$CD62)</f>
        <v/>
      </c>
      <c r="CK62" s="201" t="str">
        <f>IF(OR(工资性费用预算!T64="",工资性费用预算!T64=0),"",$CD62)</f>
        <v/>
      </c>
      <c r="CL62" s="201" t="str">
        <f>IF(OR(工资性费用预算!U64="",工资性费用预算!U64=0),"",$CD62)</f>
        <v/>
      </c>
      <c r="CM62" s="201" t="str">
        <f>IF(OR(工资性费用预算!V64="",工资性费用预算!V64=0),"",$CD62)</f>
        <v/>
      </c>
      <c r="CN62" s="201" t="str">
        <f>IF(OR(工资性费用预算!W64="",工资性费用预算!W64=0),"",$CD62)</f>
        <v/>
      </c>
      <c r="CO62" s="201" t="str">
        <f>IF(OR(工资性费用预算!X64="",工资性费用预算!X64=0),"",$CD62)</f>
        <v/>
      </c>
      <c r="CP62" s="201" t="str">
        <f>IF(OR(工资性费用预算!Y64="",工资性费用预算!Y64=0),"",$CD62)</f>
        <v/>
      </c>
      <c r="CQ62" s="193">
        <f t="shared" si="30"/>
        <v>0</v>
      </c>
      <c r="CR62" s="215" t="str">
        <f>IF($B62="","",VLOOKUP($B62,工资性费用预算!$B$7:$AV$206,47,0))</f>
        <v/>
      </c>
      <c r="CS62" s="201" t="str">
        <f>IF(OR(工资性费用预算!N64="",工资性费用预算!N64=0),"",$CR62)</f>
        <v/>
      </c>
      <c r="CT62" s="201" t="str">
        <f>IF(OR(工资性费用预算!O64="",工资性费用预算!O64=0),"",$CR62)</f>
        <v/>
      </c>
      <c r="CU62" s="201" t="str">
        <f>IF(OR(工资性费用预算!P64="",工资性费用预算!P64=0),"",$CR62)</f>
        <v/>
      </c>
      <c r="CV62" s="201" t="str">
        <f>IF(OR(工资性费用预算!Q64="",工资性费用预算!Q64=0),"",$CR62)</f>
        <v/>
      </c>
      <c r="CW62" s="201" t="str">
        <f>IF(OR(工资性费用预算!R64="",工资性费用预算!R64=0),"",$CR62)</f>
        <v/>
      </c>
      <c r="CX62" s="201" t="str">
        <f>IF(OR(工资性费用预算!S64="",工资性费用预算!S64=0),"",$CR62)</f>
        <v/>
      </c>
      <c r="CY62" s="201" t="str">
        <f>IF(OR(工资性费用预算!T64="",工资性费用预算!T64=0),"",$CR62)</f>
        <v/>
      </c>
      <c r="CZ62" s="201" t="str">
        <f>IF(OR(工资性费用预算!U64="",工资性费用预算!U64=0),"",$CR62)</f>
        <v/>
      </c>
      <c r="DA62" s="201" t="str">
        <f>IF(OR(工资性费用预算!V64="",工资性费用预算!V64=0),"",$CR62)</f>
        <v/>
      </c>
      <c r="DB62" s="201" t="str">
        <f>IF(OR(工资性费用预算!W64="",工资性费用预算!W64=0),"",$CR62)</f>
        <v/>
      </c>
      <c r="DC62" s="201" t="str">
        <f>IF(OR(工资性费用预算!X64="",工资性费用预算!X64=0),"",$CR62)</f>
        <v/>
      </c>
      <c r="DD62" s="201" t="str">
        <f>IF(OR(工资性费用预算!Y64="",工资性费用预算!Y64=0),"",$CR62)</f>
        <v/>
      </c>
      <c r="DE62" s="193">
        <f t="shared" si="31"/>
        <v>0</v>
      </c>
      <c r="DF62" s="215" t="str">
        <f>IF($B62="","",VLOOKUP($B62,工资性费用预算!$B$7:$AR$206,43,0))</f>
        <v/>
      </c>
      <c r="DG62" s="215" t="str">
        <f>IF($B62="","",VLOOKUP($B62,工资性费用预算!$B$7:$AS$206,44,0))</f>
        <v/>
      </c>
      <c r="DH62" s="215" t="str">
        <f>IF($B62="","",VLOOKUP($B62,工资性费用预算!$B$7:$AX$206,49,0))</f>
        <v/>
      </c>
      <c r="DI62" s="215" t="str">
        <f>IF($B62="","",VLOOKUP($B62,工资性费用预算!$B$7:$AY$206,50,0))</f>
        <v/>
      </c>
      <c r="DJ62" s="215" t="str">
        <f>IF($B62="","",VLOOKUP($B62,工资性费用预算!$B$7:$BB$206,51,0))</f>
        <v/>
      </c>
      <c r="DK62" s="215" t="str">
        <f>IF($B62="","",VLOOKUP($B62,工资性费用预算!$B$7:$BB$206,52,0))</f>
        <v/>
      </c>
      <c r="DL62" s="225" t="str">
        <f>IF($B62="","",VLOOKUP($B62,工资性费用预算!$B$7:$BB$206,53,0))</f>
        <v/>
      </c>
      <c r="DM62" s="222">
        <f t="shared" si="32"/>
        <v>0</v>
      </c>
      <c r="DN62" s="191">
        <f t="shared" si="33"/>
        <v>0</v>
      </c>
      <c r="DO62" s="191">
        <f t="shared" si="34"/>
        <v>0</v>
      </c>
      <c r="DP62" s="191">
        <f t="shared" si="35"/>
        <v>0</v>
      </c>
      <c r="DQ62" s="191">
        <f t="shared" si="36"/>
        <v>0</v>
      </c>
      <c r="DR62" s="191">
        <f t="shared" si="37"/>
        <v>0</v>
      </c>
      <c r="DS62" s="191">
        <f t="shared" si="38"/>
        <v>0</v>
      </c>
      <c r="DT62" s="191">
        <f t="shared" si="39"/>
        <v>0</v>
      </c>
      <c r="DU62" s="191">
        <f t="shared" si="40"/>
        <v>0</v>
      </c>
      <c r="DV62" s="191">
        <f t="shared" si="41"/>
        <v>0</v>
      </c>
      <c r="DW62" s="191">
        <f t="shared" si="42"/>
        <v>0</v>
      </c>
      <c r="DX62" s="191">
        <f t="shared" si="43"/>
        <v>0</v>
      </c>
      <c r="DY62" s="227">
        <f t="shared" si="44"/>
        <v>0</v>
      </c>
      <c r="DZ62" s="191">
        <f t="shared" si="45"/>
        <v>0</v>
      </c>
      <c r="EA62" s="193">
        <f t="shared" si="46"/>
        <v>0</v>
      </c>
    </row>
    <row r="63" spans="1:131">
      <c r="A63" s="200" t="str">
        <f t="shared" si="24"/>
        <v/>
      </c>
      <c r="B63" s="191" t="str">
        <f>IF(工资性费用预算!A65="","",工资性费用预算!B65)</f>
        <v/>
      </c>
      <c r="C63" s="195" t="str">
        <f>IF(B63="","",VLOOKUP(B63,工资性费用预算!$B$7:$C$206,2,0))</f>
        <v/>
      </c>
      <c r="D63" s="276" t="str">
        <f>IF(工资性费用预算!BH65&gt;0,IF(工资性费用预算!BE65&gt;0,工资性费用预算!$BE$6,IF(工资性费用预算!BF65&gt;0,工资性费用预算!$BF$6,工资性费用预算!$BG$6)),"")</f>
        <v/>
      </c>
      <c r="E63" s="194" t="str">
        <f>IF($B63="","",VLOOKUP($B63,工资性费用预算!$B$7:$AC$206,27,0))</f>
        <v/>
      </c>
      <c r="F63" s="519">
        <f>IF($B63="",0,VLOOKUP($B63,社保费!$B$5:$Q$15,16,0))</f>
        <v>0</v>
      </c>
      <c r="G63" s="201" t="str">
        <f>IF(OR(工资性费用预算!N65="",工资性费用预算!N65=0),"",ROUND($E63*$F63,2))</f>
        <v/>
      </c>
      <c r="H63" s="201" t="str">
        <f>IF(OR(工资性费用预算!O65="",工资性费用预算!O65=0),"",ROUND($E63*$F63,2))</f>
        <v/>
      </c>
      <c r="I63" s="201" t="str">
        <f>IF(OR(工资性费用预算!P65="",工资性费用预算!P65=0),"",ROUND($E63*$F63,2))</f>
        <v/>
      </c>
      <c r="J63" s="201" t="str">
        <f>IF(OR(工资性费用预算!Q65="",工资性费用预算!Q65=0),"",ROUND($E63*$F63,2))</f>
        <v/>
      </c>
      <c r="K63" s="201" t="str">
        <f>IF(OR(工资性费用预算!R65="",工资性费用预算!R65=0),"",ROUND($E63*$F63,2))</f>
        <v/>
      </c>
      <c r="L63" s="201" t="str">
        <f>IF(OR(工资性费用预算!S65="",工资性费用预算!S65=0),"",ROUND($E63*$F63,2))</f>
        <v/>
      </c>
      <c r="M63" s="201" t="str">
        <f>IF(OR(工资性费用预算!T65="",工资性费用预算!T65=0),"",ROUND($E63*$F63,2))</f>
        <v/>
      </c>
      <c r="N63" s="201" t="str">
        <f>IF(OR(工资性费用预算!U65="",工资性费用预算!U65=0),"",ROUND($E63*$F63,2))</f>
        <v/>
      </c>
      <c r="O63" s="201" t="str">
        <f>IF(OR(工资性费用预算!V65="",工资性费用预算!V65=0),"",ROUND($E63*$F63,2))</f>
        <v/>
      </c>
      <c r="P63" s="201" t="str">
        <f>IF(OR(工资性费用预算!W65="",工资性费用预算!W65=0),"",ROUND($E63*$F63,2))</f>
        <v/>
      </c>
      <c r="Q63" s="201" t="str">
        <f>IF(OR(工资性费用预算!X65="",工资性费用预算!X65=0),"",ROUND($E63*$F63,2))</f>
        <v/>
      </c>
      <c r="R63" s="201" t="str">
        <f>IF(OR(工资性费用预算!Y65="",工资性费用预算!Y65=0),"",ROUND($E63*$F63,2))</f>
        <v/>
      </c>
      <c r="S63" s="193">
        <f t="shared" si="25"/>
        <v>0</v>
      </c>
      <c r="T63" s="199" t="str">
        <f>IF($B63="","",VLOOKUP($B63,工资性费用预算!$B$7:$AF$206,30,0))</f>
        <v/>
      </c>
      <c r="U63" s="197" t="str">
        <f>IF($B63="","",VLOOKUP($B63,工资性费用预算!$B$7:$AF$206,31,0))</f>
        <v/>
      </c>
      <c r="V63" s="191" t="str">
        <f>IF(OR(工资性费用预算!N65="",工资性费用预算!N65=0),"",$T63*$U63)</f>
        <v/>
      </c>
      <c r="W63" s="191" t="str">
        <f>IF(OR(工资性费用预算!O65="",工资性费用预算!O65=0),"",$T63*$U63)</f>
        <v/>
      </c>
      <c r="X63" s="191" t="str">
        <f>IF(OR(工资性费用预算!P65="",工资性费用预算!P65=0),"",$T63*$U63)</f>
        <v/>
      </c>
      <c r="Y63" s="191" t="str">
        <f>IF(OR(工资性费用预算!Q65="",工资性费用预算!Q65=0),"",$T63*$U63)</f>
        <v/>
      </c>
      <c r="Z63" s="191" t="str">
        <f>IF(OR(工资性费用预算!R65="",工资性费用预算!R65=0),"",$T63*$U63)</f>
        <v/>
      </c>
      <c r="AA63" s="191" t="str">
        <f>IF(OR(工资性费用预算!S65="",工资性费用预算!S65=0),"",$T63*$U63)</f>
        <v/>
      </c>
      <c r="AB63" s="191" t="str">
        <f>IF(OR(工资性费用预算!T65="",工资性费用预算!T65=0),"",$T63*$U63)</f>
        <v/>
      </c>
      <c r="AC63" s="191" t="str">
        <f>IF(OR(工资性费用预算!U65="",工资性费用预算!U65=0),"",$T63*$U63)</f>
        <v/>
      </c>
      <c r="AD63" s="191" t="str">
        <f>IF(OR(工资性费用预算!V65="",工资性费用预算!V65=0),"",$T63*$U63)</f>
        <v/>
      </c>
      <c r="AE63" s="191" t="str">
        <f>IF(OR(工资性费用预算!W65="",工资性费用预算!W65=0),"",$T63*$U63)</f>
        <v/>
      </c>
      <c r="AF63" s="191" t="str">
        <f>IF(OR(工资性费用预算!X65="",工资性费用预算!X65=0),"",$T63*$U63)</f>
        <v/>
      </c>
      <c r="AG63" s="191" t="str">
        <f>IF(OR(工资性费用预算!Y65="",工资性费用预算!Y65=0),"",$T63*$U63)</f>
        <v/>
      </c>
      <c r="AH63" s="193">
        <f t="shared" si="26"/>
        <v>0</v>
      </c>
      <c r="AI63" s="217" t="str">
        <f>IF($B63="","",VLOOKUP($B63,工资性费用预算!$B$7:$AJ$206,33,0))</f>
        <v/>
      </c>
      <c r="AJ63" s="218" t="str">
        <f>IF($B63="","",VLOOKUP($B63,工资性费用预算!$B$7:$AJ$206,35,0))</f>
        <v/>
      </c>
      <c r="AK63" s="215" t="str">
        <f>IF($B63="","",VLOOKUP($B63,工资性费用预算!$B$7:$AL$206,37,0))</f>
        <v/>
      </c>
      <c r="AL63" s="270" t="str">
        <f>IF(OR(工资性费用预算!N65="",工资性费用预算!N65=0),"",$AK63)</f>
        <v/>
      </c>
      <c r="AM63" s="201" t="str">
        <f>IF(OR(工资性费用预算!O65="",工资性费用预算!O65=0),"",$AK63)</f>
        <v/>
      </c>
      <c r="AN63" s="201" t="str">
        <f>IF(OR(工资性费用预算!P65="",工资性费用预算!P65=0),"",$AK63)</f>
        <v/>
      </c>
      <c r="AO63" s="201" t="str">
        <f>IF(OR(工资性费用预算!Q65="",工资性费用预算!Q65=0),"",$AK63)</f>
        <v/>
      </c>
      <c r="AP63" s="201" t="str">
        <f>IF(OR(工资性费用预算!R65="",工资性费用预算!R65=0),"",$AK63)</f>
        <v/>
      </c>
      <c r="AQ63" s="201" t="str">
        <f>IF(OR(工资性费用预算!S65="",工资性费用预算!S65=0),"",$AK63)</f>
        <v/>
      </c>
      <c r="AR63" s="201" t="str">
        <f>IF(OR(工资性费用预算!T65="",工资性费用预算!T65=0),"",$AK63)</f>
        <v/>
      </c>
      <c r="AS63" s="201" t="str">
        <f>IF(OR(工资性费用预算!U65="",工资性费用预算!U65=0),"",$AK63)</f>
        <v/>
      </c>
      <c r="AT63" s="201" t="str">
        <f>IF(OR(工资性费用预算!V65="",工资性费用预算!V65=0),"",$AK63)</f>
        <v/>
      </c>
      <c r="AU63" s="201" t="str">
        <f>IF(OR(工资性费用预算!W65="",工资性费用预算!W65=0),"",$AK63)</f>
        <v/>
      </c>
      <c r="AV63" s="201" t="str">
        <f>IF(OR(工资性费用预算!X65="",工资性费用预算!X65=0),"",$AK63)</f>
        <v/>
      </c>
      <c r="AW63" s="201" t="str">
        <f>IF(OR(工资性费用预算!Y65="",工资性费用预算!Y65=0),"",$AK63)</f>
        <v/>
      </c>
      <c r="AX63" s="220">
        <f t="shared" si="27"/>
        <v>0</v>
      </c>
      <c r="AY63" s="215" t="str">
        <f>IF($B63="","",VLOOKUP($B63,工资性费用预算!$B$7:$AN$206,39,0))</f>
        <v/>
      </c>
      <c r="AZ63" s="204"/>
      <c r="BA63" s="204"/>
      <c r="BB63" s="204"/>
      <c r="BC63" s="204"/>
      <c r="BD63" s="201"/>
      <c r="BE63" s="201" t="str">
        <f>IF(OR(工资性费用预算!S65="",工资性费用预算!S65=0),"",$AY63)</f>
        <v/>
      </c>
      <c r="BF63" s="201" t="str">
        <f>IF(OR(工资性费用预算!T65="",工资性费用预算!T65=0),"",$AY63)</f>
        <v/>
      </c>
      <c r="BG63" s="201" t="str">
        <f>IF(OR(工资性费用预算!U65="",工资性费用预算!U65=0),"",$AY63)</f>
        <v/>
      </c>
      <c r="BH63" s="201" t="str">
        <f>IF(OR(工资性费用预算!V65="",工资性费用预算!V65=0),"",$AY63)</f>
        <v/>
      </c>
      <c r="BI63" s="201" t="str">
        <f>IF(OR(工资性费用预算!W65="",工资性费用预算!W65=0),"",$AY63)</f>
        <v/>
      </c>
      <c r="BJ63" s="219"/>
      <c r="BK63" s="219"/>
      <c r="BL63" s="219">
        <f t="shared" si="28"/>
        <v>0</v>
      </c>
      <c r="BM63" s="215" t="str">
        <f>IF($B63="","",VLOOKUP($B63,工资性费用预算!$B$7:$AP$206,41,0))</f>
        <v/>
      </c>
      <c r="BN63" s="201" t="str">
        <f>IF(OR(工资性费用预算!N65="",工资性费用预算!N65=0),"",$BM63)</f>
        <v/>
      </c>
      <c r="BO63" s="201" t="str">
        <f>IF(OR(工资性费用预算!O65="",工资性费用预算!O65=0),"",$BM63)</f>
        <v/>
      </c>
      <c r="BP63" s="201" t="str">
        <f>IF(OR(工资性费用预算!P65="",工资性费用预算!P65=0),"",$BM63)</f>
        <v/>
      </c>
      <c r="BQ63" s="201"/>
      <c r="BR63" s="201" t="str">
        <f>IF(OR(工资性费用预算!Q65="",工资性费用预算!Q65=0),"",$BM63)</f>
        <v/>
      </c>
      <c r="BS63" s="201" t="str">
        <f>IF(OR(工资性费用预算!R65="",工资性费用预算!R65=0),"",$BM63)</f>
        <v/>
      </c>
      <c r="BT63" s="201" t="str">
        <f>IF(OR(工资性费用预算!S65="",工资性费用预算!S65=0),"",$BM63)</f>
        <v/>
      </c>
      <c r="BU63" s="201"/>
      <c r="BV63" s="201" t="str">
        <f>IF(OR(工资性费用预算!T65="",工资性费用预算!T65=0),"",$BM63)</f>
        <v/>
      </c>
      <c r="BW63" s="201" t="str">
        <f>IF(OR(工资性费用预算!U65="",工资性费用预算!U65=0),"",$BM63)</f>
        <v/>
      </c>
      <c r="BX63" s="201" t="str">
        <f>IF(OR(工资性费用预算!V65="",工资性费用预算!V65=0),"",$BM63)</f>
        <v/>
      </c>
      <c r="BY63" s="201"/>
      <c r="BZ63" s="201" t="str">
        <f>IF(OR(工资性费用预算!W65="",工资性费用预算!W65=0),"",$BM63)</f>
        <v/>
      </c>
      <c r="CA63" s="201" t="str">
        <f>IF(OR(工资性费用预算!X65="",工资性费用预算!X65=0),"",$BM63)</f>
        <v/>
      </c>
      <c r="CB63" s="201" t="str">
        <f>IF(OR(工资性费用预算!Y65="",工资性费用预算!Y65=0),"",$BM63)</f>
        <v/>
      </c>
      <c r="CC63" s="193">
        <f t="shared" si="29"/>
        <v>0</v>
      </c>
      <c r="CD63" s="215" t="str">
        <f>IF($B63="","",VLOOKUP($B63,工资性费用预算!$B$7:$AT$206,45,0))</f>
        <v/>
      </c>
      <c r="CE63" s="201" t="str">
        <f>IF(OR(工资性费用预算!N65="",工资性费用预算!N65=0),"",$CD63)</f>
        <v/>
      </c>
      <c r="CF63" s="201" t="str">
        <f>IF(OR(工资性费用预算!O65="",工资性费用预算!O65=0),"",$CD63)</f>
        <v/>
      </c>
      <c r="CG63" s="201" t="str">
        <f>IF(OR(工资性费用预算!P65="",工资性费用预算!P65=0),"",$CD63)</f>
        <v/>
      </c>
      <c r="CH63" s="201" t="str">
        <f>IF(OR(工资性费用预算!Q65="",工资性费用预算!Q65=0),"",$CD63)</f>
        <v/>
      </c>
      <c r="CI63" s="201" t="str">
        <f>IF(OR(工资性费用预算!R65="",工资性费用预算!R65=0),"",$CD63)</f>
        <v/>
      </c>
      <c r="CJ63" s="201" t="str">
        <f>IF(OR(工资性费用预算!S65="",工资性费用预算!S65=0),"",$CD63)</f>
        <v/>
      </c>
      <c r="CK63" s="201" t="str">
        <f>IF(OR(工资性费用预算!T65="",工资性费用预算!T65=0),"",$CD63)</f>
        <v/>
      </c>
      <c r="CL63" s="201" t="str">
        <f>IF(OR(工资性费用预算!U65="",工资性费用预算!U65=0),"",$CD63)</f>
        <v/>
      </c>
      <c r="CM63" s="201" t="str">
        <f>IF(OR(工资性费用预算!V65="",工资性费用预算!V65=0),"",$CD63)</f>
        <v/>
      </c>
      <c r="CN63" s="201" t="str">
        <f>IF(OR(工资性费用预算!W65="",工资性费用预算!W65=0),"",$CD63)</f>
        <v/>
      </c>
      <c r="CO63" s="201" t="str">
        <f>IF(OR(工资性费用预算!X65="",工资性费用预算!X65=0),"",$CD63)</f>
        <v/>
      </c>
      <c r="CP63" s="201" t="str">
        <f>IF(OR(工资性费用预算!Y65="",工资性费用预算!Y65=0),"",$CD63)</f>
        <v/>
      </c>
      <c r="CQ63" s="193">
        <f t="shared" si="30"/>
        <v>0</v>
      </c>
      <c r="CR63" s="215" t="str">
        <f>IF($B63="","",VLOOKUP($B63,工资性费用预算!$B$7:$AV$206,47,0))</f>
        <v/>
      </c>
      <c r="CS63" s="201" t="str">
        <f>IF(OR(工资性费用预算!N65="",工资性费用预算!N65=0),"",$CR63)</f>
        <v/>
      </c>
      <c r="CT63" s="201" t="str">
        <f>IF(OR(工资性费用预算!O65="",工资性费用预算!O65=0),"",$CR63)</f>
        <v/>
      </c>
      <c r="CU63" s="201" t="str">
        <f>IF(OR(工资性费用预算!P65="",工资性费用预算!P65=0),"",$CR63)</f>
        <v/>
      </c>
      <c r="CV63" s="201" t="str">
        <f>IF(OR(工资性费用预算!Q65="",工资性费用预算!Q65=0),"",$CR63)</f>
        <v/>
      </c>
      <c r="CW63" s="201" t="str">
        <f>IF(OR(工资性费用预算!R65="",工资性费用预算!R65=0),"",$CR63)</f>
        <v/>
      </c>
      <c r="CX63" s="201" t="str">
        <f>IF(OR(工资性费用预算!S65="",工资性费用预算!S65=0),"",$CR63)</f>
        <v/>
      </c>
      <c r="CY63" s="201" t="str">
        <f>IF(OR(工资性费用预算!T65="",工资性费用预算!T65=0),"",$CR63)</f>
        <v/>
      </c>
      <c r="CZ63" s="201" t="str">
        <f>IF(OR(工资性费用预算!U65="",工资性费用预算!U65=0),"",$CR63)</f>
        <v/>
      </c>
      <c r="DA63" s="201" t="str">
        <f>IF(OR(工资性费用预算!V65="",工资性费用预算!V65=0),"",$CR63)</f>
        <v/>
      </c>
      <c r="DB63" s="201" t="str">
        <f>IF(OR(工资性费用预算!W65="",工资性费用预算!W65=0),"",$CR63)</f>
        <v/>
      </c>
      <c r="DC63" s="201" t="str">
        <f>IF(OR(工资性费用预算!X65="",工资性费用预算!X65=0),"",$CR63)</f>
        <v/>
      </c>
      <c r="DD63" s="201" t="str">
        <f>IF(OR(工资性费用预算!Y65="",工资性费用预算!Y65=0),"",$CR63)</f>
        <v/>
      </c>
      <c r="DE63" s="193">
        <f t="shared" si="31"/>
        <v>0</v>
      </c>
      <c r="DF63" s="215" t="str">
        <f>IF($B63="","",VLOOKUP($B63,工资性费用预算!$B$7:$AR$206,43,0))</f>
        <v/>
      </c>
      <c r="DG63" s="215" t="str">
        <f>IF($B63="","",VLOOKUP($B63,工资性费用预算!$B$7:$AS$206,44,0))</f>
        <v/>
      </c>
      <c r="DH63" s="215" t="str">
        <f>IF($B63="","",VLOOKUP($B63,工资性费用预算!$B$7:$AX$206,49,0))</f>
        <v/>
      </c>
      <c r="DI63" s="215" t="str">
        <f>IF($B63="","",VLOOKUP($B63,工资性费用预算!$B$7:$AY$206,50,0))</f>
        <v/>
      </c>
      <c r="DJ63" s="215" t="str">
        <f>IF($B63="","",VLOOKUP($B63,工资性费用预算!$B$7:$BB$206,51,0))</f>
        <v/>
      </c>
      <c r="DK63" s="215" t="str">
        <f>IF($B63="","",VLOOKUP($B63,工资性费用预算!$B$7:$BB$206,52,0))</f>
        <v/>
      </c>
      <c r="DL63" s="225" t="str">
        <f>IF($B63="","",VLOOKUP($B63,工资性费用预算!$B$7:$BB$206,53,0))</f>
        <v/>
      </c>
      <c r="DM63" s="222">
        <f t="shared" si="32"/>
        <v>0</v>
      </c>
      <c r="DN63" s="191">
        <f t="shared" si="33"/>
        <v>0</v>
      </c>
      <c r="DO63" s="191">
        <f t="shared" si="34"/>
        <v>0</v>
      </c>
      <c r="DP63" s="191">
        <f t="shared" si="35"/>
        <v>0</v>
      </c>
      <c r="DQ63" s="191">
        <f t="shared" si="36"/>
        <v>0</v>
      </c>
      <c r="DR63" s="191">
        <f t="shared" si="37"/>
        <v>0</v>
      </c>
      <c r="DS63" s="191">
        <f t="shared" si="38"/>
        <v>0</v>
      </c>
      <c r="DT63" s="191">
        <f t="shared" si="39"/>
        <v>0</v>
      </c>
      <c r="DU63" s="191">
        <f t="shared" si="40"/>
        <v>0</v>
      </c>
      <c r="DV63" s="191">
        <f t="shared" si="41"/>
        <v>0</v>
      </c>
      <c r="DW63" s="191">
        <f t="shared" si="42"/>
        <v>0</v>
      </c>
      <c r="DX63" s="191">
        <f t="shared" si="43"/>
        <v>0</v>
      </c>
      <c r="DY63" s="227">
        <f t="shared" si="44"/>
        <v>0</v>
      </c>
      <c r="DZ63" s="191">
        <f t="shared" si="45"/>
        <v>0</v>
      </c>
      <c r="EA63" s="193">
        <f t="shared" si="46"/>
        <v>0</v>
      </c>
    </row>
    <row r="64" spans="1:131">
      <c r="A64" s="200" t="str">
        <f t="shared" si="24"/>
        <v/>
      </c>
      <c r="B64" s="191" t="str">
        <f>IF(工资性费用预算!A66="","",工资性费用预算!B66)</f>
        <v/>
      </c>
      <c r="C64" s="195" t="str">
        <f>IF(B64="","",VLOOKUP(B64,工资性费用预算!$B$7:$C$206,2,0))</f>
        <v/>
      </c>
      <c r="D64" s="276" t="str">
        <f>IF(工资性费用预算!BH66&gt;0,IF(工资性费用预算!BE66&gt;0,工资性费用预算!$BE$6,IF(工资性费用预算!BF66&gt;0,工资性费用预算!$BF$6,工资性费用预算!$BG$6)),"")</f>
        <v/>
      </c>
      <c r="E64" s="194" t="str">
        <f>IF($B64="","",VLOOKUP($B64,工资性费用预算!$B$7:$AC$206,27,0))</f>
        <v/>
      </c>
      <c r="F64" s="519">
        <f>IF($B64="",0,VLOOKUP($B64,社保费!$B$5:$Q$15,16,0))</f>
        <v>0</v>
      </c>
      <c r="G64" s="201" t="str">
        <f>IF(OR(工资性费用预算!N66="",工资性费用预算!N66=0),"",ROUND($E64*$F64,2))</f>
        <v/>
      </c>
      <c r="H64" s="201" t="str">
        <f>IF(OR(工资性费用预算!O66="",工资性费用预算!O66=0),"",ROUND($E64*$F64,2))</f>
        <v/>
      </c>
      <c r="I64" s="201" t="str">
        <f>IF(OR(工资性费用预算!P66="",工资性费用预算!P66=0),"",ROUND($E64*$F64,2))</f>
        <v/>
      </c>
      <c r="J64" s="201" t="str">
        <f>IF(OR(工资性费用预算!Q66="",工资性费用预算!Q66=0),"",ROUND($E64*$F64,2))</f>
        <v/>
      </c>
      <c r="K64" s="201" t="str">
        <f>IF(OR(工资性费用预算!R66="",工资性费用预算!R66=0),"",ROUND($E64*$F64,2))</f>
        <v/>
      </c>
      <c r="L64" s="201" t="str">
        <f>IF(OR(工资性费用预算!S66="",工资性费用预算!S66=0),"",ROUND($E64*$F64,2))</f>
        <v/>
      </c>
      <c r="M64" s="201" t="str">
        <f>IF(OR(工资性费用预算!T66="",工资性费用预算!T66=0),"",ROUND($E64*$F64,2))</f>
        <v/>
      </c>
      <c r="N64" s="201" t="str">
        <f>IF(OR(工资性费用预算!U66="",工资性费用预算!U66=0),"",ROUND($E64*$F64,2))</f>
        <v/>
      </c>
      <c r="O64" s="201" t="str">
        <f>IF(OR(工资性费用预算!V66="",工资性费用预算!V66=0),"",ROUND($E64*$F64,2))</f>
        <v/>
      </c>
      <c r="P64" s="201" t="str">
        <f>IF(OR(工资性费用预算!W66="",工资性费用预算!W66=0),"",ROUND($E64*$F64,2))</f>
        <v/>
      </c>
      <c r="Q64" s="201" t="str">
        <f>IF(OR(工资性费用预算!X66="",工资性费用预算!X66=0),"",ROUND($E64*$F64,2))</f>
        <v/>
      </c>
      <c r="R64" s="201" t="str">
        <f>IF(OR(工资性费用预算!Y66="",工资性费用预算!Y66=0),"",ROUND($E64*$F64,2))</f>
        <v/>
      </c>
      <c r="S64" s="193">
        <f t="shared" si="25"/>
        <v>0</v>
      </c>
      <c r="T64" s="199" t="str">
        <f>IF($B64="","",VLOOKUP($B64,工资性费用预算!$B$7:$AF$206,30,0))</f>
        <v/>
      </c>
      <c r="U64" s="197" t="str">
        <f>IF($B64="","",VLOOKUP($B64,工资性费用预算!$B$7:$AF$206,31,0))</f>
        <v/>
      </c>
      <c r="V64" s="191" t="str">
        <f>IF(OR(工资性费用预算!N66="",工资性费用预算!N66=0),"",$T64*$U64)</f>
        <v/>
      </c>
      <c r="W64" s="191" t="str">
        <f>IF(OR(工资性费用预算!O66="",工资性费用预算!O66=0),"",$T64*$U64)</f>
        <v/>
      </c>
      <c r="X64" s="191" t="str">
        <f>IF(OR(工资性费用预算!P66="",工资性费用预算!P66=0),"",$T64*$U64)</f>
        <v/>
      </c>
      <c r="Y64" s="191" t="str">
        <f>IF(OR(工资性费用预算!Q66="",工资性费用预算!Q66=0),"",$T64*$U64)</f>
        <v/>
      </c>
      <c r="Z64" s="191" t="str">
        <f>IF(OR(工资性费用预算!R66="",工资性费用预算!R66=0),"",$T64*$U64)</f>
        <v/>
      </c>
      <c r="AA64" s="191" t="str">
        <f>IF(OR(工资性费用预算!S66="",工资性费用预算!S66=0),"",$T64*$U64)</f>
        <v/>
      </c>
      <c r="AB64" s="191" t="str">
        <f>IF(OR(工资性费用预算!T66="",工资性费用预算!T66=0),"",$T64*$U64)</f>
        <v/>
      </c>
      <c r="AC64" s="191" t="str">
        <f>IF(OR(工资性费用预算!U66="",工资性费用预算!U66=0),"",$T64*$U64)</f>
        <v/>
      </c>
      <c r="AD64" s="191" t="str">
        <f>IF(OR(工资性费用预算!V66="",工资性费用预算!V66=0),"",$T64*$U64)</f>
        <v/>
      </c>
      <c r="AE64" s="191" t="str">
        <f>IF(OR(工资性费用预算!W66="",工资性费用预算!W66=0),"",$T64*$U64)</f>
        <v/>
      </c>
      <c r="AF64" s="191" t="str">
        <f>IF(OR(工资性费用预算!X66="",工资性费用预算!X66=0),"",$T64*$U64)</f>
        <v/>
      </c>
      <c r="AG64" s="191" t="str">
        <f>IF(OR(工资性费用预算!Y66="",工资性费用预算!Y66=0),"",$T64*$U64)</f>
        <v/>
      </c>
      <c r="AH64" s="193">
        <f t="shared" si="26"/>
        <v>0</v>
      </c>
      <c r="AI64" s="217" t="str">
        <f>IF($B64="","",VLOOKUP($B64,工资性费用预算!$B$7:$AJ$206,33,0))</f>
        <v/>
      </c>
      <c r="AJ64" s="218" t="str">
        <f>IF($B64="","",VLOOKUP($B64,工资性费用预算!$B$7:$AJ$206,35,0))</f>
        <v/>
      </c>
      <c r="AK64" s="215" t="str">
        <f>IF($B64="","",VLOOKUP($B64,工资性费用预算!$B$7:$AL$206,37,0))</f>
        <v/>
      </c>
      <c r="AL64" s="270" t="str">
        <f>IF(OR(工资性费用预算!N66="",工资性费用预算!N66=0),"",$AK64)</f>
        <v/>
      </c>
      <c r="AM64" s="201" t="str">
        <f>IF(OR(工资性费用预算!O66="",工资性费用预算!O66=0),"",$AK64)</f>
        <v/>
      </c>
      <c r="AN64" s="201" t="str">
        <f>IF(OR(工资性费用预算!P66="",工资性费用预算!P66=0),"",$AK64)</f>
        <v/>
      </c>
      <c r="AO64" s="201" t="str">
        <f>IF(OR(工资性费用预算!Q66="",工资性费用预算!Q66=0),"",$AK64)</f>
        <v/>
      </c>
      <c r="AP64" s="201" t="str">
        <f>IF(OR(工资性费用预算!R66="",工资性费用预算!R66=0),"",$AK64)</f>
        <v/>
      </c>
      <c r="AQ64" s="201" t="str">
        <f>IF(OR(工资性费用预算!S66="",工资性费用预算!S66=0),"",$AK64)</f>
        <v/>
      </c>
      <c r="AR64" s="201" t="str">
        <f>IF(OR(工资性费用预算!T66="",工资性费用预算!T66=0),"",$AK64)</f>
        <v/>
      </c>
      <c r="AS64" s="201" t="str">
        <f>IF(OR(工资性费用预算!U66="",工资性费用预算!U66=0),"",$AK64)</f>
        <v/>
      </c>
      <c r="AT64" s="201" t="str">
        <f>IF(OR(工资性费用预算!V66="",工资性费用预算!V66=0),"",$AK64)</f>
        <v/>
      </c>
      <c r="AU64" s="201" t="str">
        <f>IF(OR(工资性费用预算!W66="",工资性费用预算!W66=0),"",$AK64)</f>
        <v/>
      </c>
      <c r="AV64" s="201" t="str">
        <f>IF(OR(工资性费用预算!X66="",工资性费用预算!X66=0),"",$AK64)</f>
        <v/>
      </c>
      <c r="AW64" s="201" t="str">
        <f>IF(OR(工资性费用预算!Y66="",工资性费用预算!Y66=0),"",$AK64)</f>
        <v/>
      </c>
      <c r="AX64" s="220">
        <f t="shared" si="27"/>
        <v>0</v>
      </c>
      <c r="AY64" s="215" t="str">
        <f>IF($B64="","",VLOOKUP($B64,工资性费用预算!$B$7:$AN$206,39,0))</f>
        <v/>
      </c>
      <c r="AZ64" s="204"/>
      <c r="BA64" s="204"/>
      <c r="BB64" s="204"/>
      <c r="BC64" s="204"/>
      <c r="BD64" s="201"/>
      <c r="BE64" s="201" t="str">
        <f>IF(OR(工资性费用预算!S66="",工资性费用预算!S66=0),"",$AY64)</f>
        <v/>
      </c>
      <c r="BF64" s="201" t="str">
        <f>IF(OR(工资性费用预算!T66="",工资性费用预算!T66=0),"",$AY64)</f>
        <v/>
      </c>
      <c r="BG64" s="201" t="str">
        <f>IF(OR(工资性费用预算!U66="",工资性费用预算!U66=0),"",$AY64)</f>
        <v/>
      </c>
      <c r="BH64" s="201" t="str">
        <f>IF(OR(工资性费用预算!V66="",工资性费用预算!V66=0),"",$AY64)</f>
        <v/>
      </c>
      <c r="BI64" s="201" t="str">
        <f>IF(OR(工资性费用预算!W66="",工资性费用预算!W66=0),"",$AY64)</f>
        <v/>
      </c>
      <c r="BJ64" s="219"/>
      <c r="BK64" s="219"/>
      <c r="BL64" s="219">
        <f t="shared" si="28"/>
        <v>0</v>
      </c>
      <c r="BM64" s="215" t="str">
        <f>IF($B64="","",VLOOKUP($B64,工资性费用预算!$B$7:$AP$206,41,0))</f>
        <v/>
      </c>
      <c r="BN64" s="201" t="str">
        <f>IF(OR(工资性费用预算!N66="",工资性费用预算!N66=0),"",$BM64)</f>
        <v/>
      </c>
      <c r="BO64" s="201" t="str">
        <f>IF(OR(工资性费用预算!O66="",工资性费用预算!O66=0),"",$BM64)</f>
        <v/>
      </c>
      <c r="BP64" s="201" t="str">
        <f>IF(OR(工资性费用预算!P66="",工资性费用预算!P66=0),"",$BM64)</f>
        <v/>
      </c>
      <c r="BQ64" s="201"/>
      <c r="BR64" s="201" t="str">
        <f>IF(OR(工资性费用预算!Q66="",工资性费用预算!Q66=0),"",$BM64)</f>
        <v/>
      </c>
      <c r="BS64" s="201" t="str">
        <f>IF(OR(工资性费用预算!R66="",工资性费用预算!R66=0),"",$BM64)</f>
        <v/>
      </c>
      <c r="BT64" s="201" t="str">
        <f>IF(OR(工资性费用预算!S66="",工资性费用预算!S66=0),"",$BM64)</f>
        <v/>
      </c>
      <c r="BU64" s="201"/>
      <c r="BV64" s="201" t="str">
        <f>IF(OR(工资性费用预算!T66="",工资性费用预算!T66=0),"",$BM64)</f>
        <v/>
      </c>
      <c r="BW64" s="201" t="str">
        <f>IF(OR(工资性费用预算!U66="",工资性费用预算!U66=0),"",$BM64)</f>
        <v/>
      </c>
      <c r="BX64" s="201" t="str">
        <f>IF(OR(工资性费用预算!V66="",工资性费用预算!V66=0),"",$BM64)</f>
        <v/>
      </c>
      <c r="BY64" s="201"/>
      <c r="BZ64" s="201" t="str">
        <f>IF(OR(工资性费用预算!W66="",工资性费用预算!W66=0),"",$BM64)</f>
        <v/>
      </c>
      <c r="CA64" s="201" t="str">
        <f>IF(OR(工资性费用预算!X66="",工资性费用预算!X66=0),"",$BM64)</f>
        <v/>
      </c>
      <c r="CB64" s="201" t="str">
        <f>IF(OR(工资性费用预算!Y66="",工资性费用预算!Y66=0),"",$BM64)</f>
        <v/>
      </c>
      <c r="CC64" s="193">
        <f t="shared" si="29"/>
        <v>0</v>
      </c>
      <c r="CD64" s="215" t="str">
        <f>IF($B64="","",VLOOKUP($B64,工资性费用预算!$B$7:$AT$206,45,0))</f>
        <v/>
      </c>
      <c r="CE64" s="201" t="str">
        <f>IF(OR(工资性费用预算!N66="",工资性费用预算!N66=0),"",$CD64)</f>
        <v/>
      </c>
      <c r="CF64" s="201" t="str">
        <f>IF(OR(工资性费用预算!O66="",工资性费用预算!O66=0),"",$CD64)</f>
        <v/>
      </c>
      <c r="CG64" s="201" t="str">
        <f>IF(OR(工资性费用预算!P66="",工资性费用预算!P66=0),"",$CD64)</f>
        <v/>
      </c>
      <c r="CH64" s="201" t="str">
        <f>IF(OR(工资性费用预算!Q66="",工资性费用预算!Q66=0),"",$CD64)</f>
        <v/>
      </c>
      <c r="CI64" s="201" t="str">
        <f>IF(OR(工资性费用预算!R66="",工资性费用预算!R66=0),"",$CD64)</f>
        <v/>
      </c>
      <c r="CJ64" s="201" t="str">
        <f>IF(OR(工资性费用预算!S66="",工资性费用预算!S66=0),"",$CD64)</f>
        <v/>
      </c>
      <c r="CK64" s="201" t="str">
        <f>IF(OR(工资性费用预算!T66="",工资性费用预算!T66=0),"",$CD64)</f>
        <v/>
      </c>
      <c r="CL64" s="201" t="str">
        <f>IF(OR(工资性费用预算!U66="",工资性费用预算!U66=0),"",$CD64)</f>
        <v/>
      </c>
      <c r="CM64" s="201" t="str">
        <f>IF(OR(工资性费用预算!V66="",工资性费用预算!V66=0),"",$CD64)</f>
        <v/>
      </c>
      <c r="CN64" s="201" t="str">
        <f>IF(OR(工资性费用预算!W66="",工资性费用预算!W66=0),"",$CD64)</f>
        <v/>
      </c>
      <c r="CO64" s="201" t="str">
        <f>IF(OR(工资性费用预算!X66="",工资性费用预算!X66=0),"",$CD64)</f>
        <v/>
      </c>
      <c r="CP64" s="201" t="str">
        <f>IF(OR(工资性费用预算!Y66="",工资性费用预算!Y66=0),"",$CD64)</f>
        <v/>
      </c>
      <c r="CQ64" s="193">
        <f t="shared" si="30"/>
        <v>0</v>
      </c>
      <c r="CR64" s="215" t="str">
        <f>IF($B64="","",VLOOKUP($B64,工资性费用预算!$B$7:$AV$206,47,0))</f>
        <v/>
      </c>
      <c r="CS64" s="201" t="str">
        <f>IF(OR(工资性费用预算!N66="",工资性费用预算!N66=0),"",$CR64)</f>
        <v/>
      </c>
      <c r="CT64" s="201" t="str">
        <f>IF(OR(工资性费用预算!O66="",工资性费用预算!O66=0),"",$CR64)</f>
        <v/>
      </c>
      <c r="CU64" s="201" t="str">
        <f>IF(OR(工资性费用预算!P66="",工资性费用预算!P66=0),"",$CR64)</f>
        <v/>
      </c>
      <c r="CV64" s="201" t="str">
        <f>IF(OR(工资性费用预算!Q66="",工资性费用预算!Q66=0),"",$CR64)</f>
        <v/>
      </c>
      <c r="CW64" s="201" t="str">
        <f>IF(OR(工资性费用预算!R66="",工资性费用预算!R66=0),"",$CR64)</f>
        <v/>
      </c>
      <c r="CX64" s="201" t="str">
        <f>IF(OR(工资性费用预算!S66="",工资性费用预算!S66=0),"",$CR64)</f>
        <v/>
      </c>
      <c r="CY64" s="201" t="str">
        <f>IF(OR(工资性费用预算!T66="",工资性费用预算!T66=0),"",$CR64)</f>
        <v/>
      </c>
      <c r="CZ64" s="201" t="str">
        <f>IF(OR(工资性费用预算!U66="",工资性费用预算!U66=0),"",$CR64)</f>
        <v/>
      </c>
      <c r="DA64" s="201" t="str">
        <f>IF(OR(工资性费用预算!V66="",工资性费用预算!V66=0),"",$CR64)</f>
        <v/>
      </c>
      <c r="DB64" s="201" t="str">
        <f>IF(OR(工资性费用预算!W66="",工资性费用预算!W66=0),"",$CR64)</f>
        <v/>
      </c>
      <c r="DC64" s="201" t="str">
        <f>IF(OR(工资性费用预算!X66="",工资性费用预算!X66=0),"",$CR64)</f>
        <v/>
      </c>
      <c r="DD64" s="201" t="str">
        <f>IF(OR(工资性费用预算!Y66="",工资性费用预算!Y66=0),"",$CR64)</f>
        <v/>
      </c>
      <c r="DE64" s="193">
        <f t="shared" si="31"/>
        <v>0</v>
      </c>
      <c r="DF64" s="215" t="str">
        <f>IF($B64="","",VLOOKUP($B64,工资性费用预算!$B$7:$AR$206,43,0))</f>
        <v/>
      </c>
      <c r="DG64" s="215" t="str">
        <f>IF($B64="","",VLOOKUP($B64,工资性费用预算!$B$7:$AS$206,44,0))</f>
        <v/>
      </c>
      <c r="DH64" s="215" t="str">
        <f>IF($B64="","",VLOOKUP($B64,工资性费用预算!$B$7:$AX$206,49,0))</f>
        <v/>
      </c>
      <c r="DI64" s="215" t="str">
        <f>IF($B64="","",VLOOKUP($B64,工资性费用预算!$B$7:$AY$206,50,0))</f>
        <v/>
      </c>
      <c r="DJ64" s="215" t="str">
        <f>IF($B64="","",VLOOKUP($B64,工资性费用预算!$B$7:$BB$206,51,0))</f>
        <v/>
      </c>
      <c r="DK64" s="215" t="str">
        <f>IF($B64="","",VLOOKUP($B64,工资性费用预算!$B$7:$BB$206,52,0))</f>
        <v/>
      </c>
      <c r="DL64" s="225" t="str">
        <f>IF($B64="","",VLOOKUP($B64,工资性费用预算!$B$7:$BB$206,53,0))</f>
        <v/>
      </c>
      <c r="DM64" s="222">
        <f t="shared" si="32"/>
        <v>0</v>
      </c>
      <c r="DN64" s="191">
        <f t="shared" si="33"/>
        <v>0</v>
      </c>
      <c r="DO64" s="191">
        <f t="shared" si="34"/>
        <v>0</v>
      </c>
      <c r="DP64" s="191">
        <f t="shared" si="35"/>
        <v>0</v>
      </c>
      <c r="DQ64" s="191">
        <f t="shared" si="36"/>
        <v>0</v>
      </c>
      <c r="DR64" s="191">
        <f t="shared" si="37"/>
        <v>0</v>
      </c>
      <c r="DS64" s="191">
        <f t="shared" si="38"/>
        <v>0</v>
      </c>
      <c r="DT64" s="191">
        <f t="shared" si="39"/>
        <v>0</v>
      </c>
      <c r="DU64" s="191">
        <f t="shared" si="40"/>
        <v>0</v>
      </c>
      <c r="DV64" s="191">
        <f t="shared" si="41"/>
        <v>0</v>
      </c>
      <c r="DW64" s="191">
        <f t="shared" si="42"/>
        <v>0</v>
      </c>
      <c r="DX64" s="191">
        <f t="shared" si="43"/>
        <v>0</v>
      </c>
      <c r="DY64" s="227">
        <f t="shared" si="44"/>
        <v>0</v>
      </c>
      <c r="DZ64" s="191">
        <f t="shared" si="45"/>
        <v>0</v>
      </c>
      <c r="EA64" s="193">
        <f t="shared" si="46"/>
        <v>0</v>
      </c>
    </row>
    <row r="65" spans="1:131">
      <c r="A65" s="200" t="str">
        <f t="shared" si="24"/>
        <v/>
      </c>
      <c r="B65" s="191" t="str">
        <f>IF(工资性费用预算!A67="","",工资性费用预算!B67)</f>
        <v/>
      </c>
      <c r="C65" s="195" t="str">
        <f>IF(B65="","",VLOOKUP(B65,工资性费用预算!$B$7:$C$206,2,0))</f>
        <v/>
      </c>
      <c r="D65" s="276" t="str">
        <f>IF(工资性费用预算!BH67&gt;0,IF(工资性费用预算!BE67&gt;0,工资性费用预算!$BE$6,IF(工资性费用预算!BF67&gt;0,工资性费用预算!$BF$6,工资性费用预算!$BG$6)),"")</f>
        <v/>
      </c>
      <c r="E65" s="194" t="str">
        <f>IF($B65="","",VLOOKUP($B65,工资性费用预算!$B$7:$AC$206,27,0))</f>
        <v/>
      </c>
      <c r="F65" s="519">
        <f>IF($B65="",0,VLOOKUP($B65,社保费!$B$5:$Q$15,16,0))</f>
        <v>0</v>
      </c>
      <c r="G65" s="201" t="str">
        <f>IF(OR(工资性费用预算!N67="",工资性费用预算!N67=0),"",ROUND($E65*$F65,2))</f>
        <v/>
      </c>
      <c r="H65" s="201" t="str">
        <f>IF(OR(工资性费用预算!O67="",工资性费用预算!O67=0),"",ROUND($E65*$F65,2))</f>
        <v/>
      </c>
      <c r="I65" s="201" t="str">
        <f>IF(OR(工资性费用预算!P67="",工资性费用预算!P67=0),"",ROUND($E65*$F65,2))</f>
        <v/>
      </c>
      <c r="J65" s="201" t="str">
        <f>IF(OR(工资性费用预算!Q67="",工资性费用预算!Q67=0),"",ROUND($E65*$F65,2))</f>
        <v/>
      </c>
      <c r="K65" s="201" t="str">
        <f>IF(OR(工资性费用预算!R67="",工资性费用预算!R67=0),"",ROUND($E65*$F65,2))</f>
        <v/>
      </c>
      <c r="L65" s="201" t="str">
        <f>IF(OR(工资性费用预算!S67="",工资性费用预算!S67=0),"",ROUND($E65*$F65,2))</f>
        <v/>
      </c>
      <c r="M65" s="201" t="str">
        <f>IF(OR(工资性费用预算!T67="",工资性费用预算!T67=0),"",ROUND($E65*$F65,2))</f>
        <v/>
      </c>
      <c r="N65" s="201" t="str">
        <f>IF(OR(工资性费用预算!U67="",工资性费用预算!U67=0),"",ROUND($E65*$F65,2))</f>
        <v/>
      </c>
      <c r="O65" s="201" t="str">
        <f>IF(OR(工资性费用预算!V67="",工资性费用预算!V67=0),"",ROUND($E65*$F65,2))</f>
        <v/>
      </c>
      <c r="P65" s="201" t="str">
        <f>IF(OR(工资性费用预算!W67="",工资性费用预算!W67=0),"",ROUND($E65*$F65,2))</f>
        <v/>
      </c>
      <c r="Q65" s="201" t="str">
        <f>IF(OR(工资性费用预算!X67="",工资性费用预算!X67=0),"",ROUND($E65*$F65,2))</f>
        <v/>
      </c>
      <c r="R65" s="201" t="str">
        <f>IF(OR(工资性费用预算!Y67="",工资性费用预算!Y67=0),"",ROUND($E65*$F65,2))</f>
        <v/>
      </c>
      <c r="S65" s="193">
        <f t="shared" si="25"/>
        <v>0</v>
      </c>
      <c r="T65" s="199" t="str">
        <f>IF($B65="","",VLOOKUP($B65,工资性费用预算!$B$7:$AF$206,30,0))</f>
        <v/>
      </c>
      <c r="U65" s="197" t="str">
        <f>IF($B65="","",VLOOKUP($B65,工资性费用预算!$B$7:$AF$206,31,0))</f>
        <v/>
      </c>
      <c r="V65" s="191" t="str">
        <f>IF(OR(工资性费用预算!N67="",工资性费用预算!N67=0),"",$T65*$U65)</f>
        <v/>
      </c>
      <c r="W65" s="191" t="str">
        <f>IF(OR(工资性费用预算!O67="",工资性费用预算!O67=0),"",$T65*$U65)</f>
        <v/>
      </c>
      <c r="X65" s="191" t="str">
        <f>IF(OR(工资性费用预算!P67="",工资性费用预算!P67=0),"",$T65*$U65)</f>
        <v/>
      </c>
      <c r="Y65" s="191" t="str">
        <f>IF(OR(工资性费用预算!Q67="",工资性费用预算!Q67=0),"",$T65*$U65)</f>
        <v/>
      </c>
      <c r="Z65" s="191" t="str">
        <f>IF(OR(工资性费用预算!R67="",工资性费用预算!R67=0),"",$T65*$U65)</f>
        <v/>
      </c>
      <c r="AA65" s="191" t="str">
        <f>IF(OR(工资性费用预算!S67="",工资性费用预算!S67=0),"",$T65*$U65)</f>
        <v/>
      </c>
      <c r="AB65" s="191" t="str">
        <f>IF(OR(工资性费用预算!T67="",工资性费用预算!T67=0),"",$T65*$U65)</f>
        <v/>
      </c>
      <c r="AC65" s="191" t="str">
        <f>IF(OR(工资性费用预算!U67="",工资性费用预算!U67=0),"",$T65*$U65)</f>
        <v/>
      </c>
      <c r="AD65" s="191" t="str">
        <f>IF(OR(工资性费用预算!V67="",工资性费用预算!V67=0),"",$T65*$U65)</f>
        <v/>
      </c>
      <c r="AE65" s="191" t="str">
        <f>IF(OR(工资性费用预算!W67="",工资性费用预算!W67=0),"",$T65*$U65)</f>
        <v/>
      </c>
      <c r="AF65" s="191" t="str">
        <f>IF(OR(工资性费用预算!X67="",工资性费用预算!X67=0),"",$T65*$U65)</f>
        <v/>
      </c>
      <c r="AG65" s="191" t="str">
        <f>IF(OR(工资性费用预算!Y67="",工资性费用预算!Y67=0),"",$T65*$U65)</f>
        <v/>
      </c>
      <c r="AH65" s="193">
        <f t="shared" si="26"/>
        <v>0</v>
      </c>
      <c r="AI65" s="217" t="str">
        <f>IF($B65="","",VLOOKUP($B65,工资性费用预算!$B$7:$AJ$206,33,0))</f>
        <v/>
      </c>
      <c r="AJ65" s="218" t="str">
        <f>IF($B65="","",VLOOKUP($B65,工资性费用预算!$B$7:$AJ$206,35,0))</f>
        <v/>
      </c>
      <c r="AK65" s="215" t="str">
        <f>IF($B65="","",VLOOKUP($B65,工资性费用预算!$B$7:$AL$206,37,0))</f>
        <v/>
      </c>
      <c r="AL65" s="270" t="str">
        <f>IF(OR(工资性费用预算!N67="",工资性费用预算!N67=0),"",$AK65)</f>
        <v/>
      </c>
      <c r="AM65" s="201" t="str">
        <f>IF(OR(工资性费用预算!O67="",工资性费用预算!O67=0),"",$AK65)</f>
        <v/>
      </c>
      <c r="AN65" s="201" t="str">
        <f>IF(OR(工资性费用预算!P67="",工资性费用预算!P67=0),"",$AK65)</f>
        <v/>
      </c>
      <c r="AO65" s="201" t="str">
        <f>IF(OR(工资性费用预算!Q67="",工资性费用预算!Q67=0),"",$AK65)</f>
        <v/>
      </c>
      <c r="AP65" s="201" t="str">
        <f>IF(OR(工资性费用预算!R67="",工资性费用预算!R67=0),"",$AK65)</f>
        <v/>
      </c>
      <c r="AQ65" s="201" t="str">
        <f>IF(OR(工资性费用预算!S67="",工资性费用预算!S67=0),"",$AK65)</f>
        <v/>
      </c>
      <c r="AR65" s="201" t="str">
        <f>IF(OR(工资性费用预算!T67="",工资性费用预算!T67=0),"",$AK65)</f>
        <v/>
      </c>
      <c r="AS65" s="201" t="str">
        <f>IF(OR(工资性费用预算!U67="",工资性费用预算!U67=0),"",$AK65)</f>
        <v/>
      </c>
      <c r="AT65" s="201" t="str">
        <f>IF(OR(工资性费用预算!V67="",工资性费用预算!V67=0),"",$AK65)</f>
        <v/>
      </c>
      <c r="AU65" s="201" t="str">
        <f>IF(OR(工资性费用预算!W67="",工资性费用预算!W67=0),"",$AK65)</f>
        <v/>
      </c>
      <c r="AV65" s="201" t="str">
        <f>IF(OR(工资性费用预算!X67="",工资性费用预算!X67=0),"",$AK65)</f>
        <v/>
      </c>
      <c r="AW65" s="201" t="str">
        <f>IF(OR(工资性费用预算!Y67="",工资性费用预算!Y67=0),"",$AK65)</f>
        <v/>
      </c>
      <c r="AX65" s="220">
        <f t="shared" si="27"/>
        <v>0</v>
      </c>
      <c r="AY65" s="215" t="str">
        <f>IF($B65="","",VLOOKUP($B65,工资性费用预算!$B$7:$AN$206,39,0))</f>
        <v/>
      </c>
      <c r="AZ65" s="204"/>
      <c r="BA65" s="204"/>
      <c r="BB65" s="204"/>
      <c r="BC65" s="204"/>
      <c r="BD65" s="201"/>
      <c r="BE65" s="201" t="str">
        <f>IF(OR(工资性费用预算!S67="",工资性费用预算!S67=0),"",$AY65)</f>
        <v/>
      </c>
      <c r="BF65" s="201" t="str">
        <f>IF(OR(工资性费用预算!T67="",工资性费用预算!T67=0),"",$AY65)</f>
        <v/>
      </c>
      <c r="BG65" s="201" t="str">
        <f>IF(OR(工资性费用预算!U67="",工资性费用预算!U67=0),"",$AY65)</f>
        <v/>
      </c>
      <c r="BH65" s="201" t="str">
        <f>IF(OR(工资性费用预算!V67="",工资性费用预算!V67=0),"",$AY65)</f>
        <v/>
      </c>
      <c r="BI65" s="201" t="str">
        <f>IF(OR(工资性费用预算!W67="",工资性费用预算!W67=0),"",$AY65)</f>
        <v/>
      </c>
      <c r="BJ65" s="219"/>
      <c r="BK65" s="219"/>
      <c r="BL65" s="219">
        <f t="shared" si="28"/>
        <v>0</v>
      </c>
      <c r="BM65" s="215" t="str">
        <f>IF($B65="","",VLOOKUP($B65,工资性费用预算!$B$7:$AP$206,41,0))</f>
        <v/>
      </c>
      <c r="BN65" s="201" t="str">
        <f>IF(OR(工资性费用预算!N67="",工资性费用预算!N67=0),"",$BM65)</f>
        <v/>
      </c>
      <c r="BO65" s="201" t="str">
        <f>IF(OR(工资性费用预算!O67="",工资性费用预算!O67=0),"",$BM65)</f>
        <v/>
      </c>
      <c r="BP65" s="201" t="str">
        <f>IF(OR(工资性费用预算!P67="",工资性费用预算!P67=0),"",$BM65)</f>
        <v/>
      </c>
      <c r="BQ65" s="201"/>
      <c r="BR65" s="201" t="str">
        <f>IF(OR(工资性费用预算!Q67="",工资性费用预算!Q67=0),"",$BM65)</f>
        <v/>
      </c>
      <c r="BS65" s="201" t="str">
        <f>IF(OR(工资性费用预算!R67="",工资性费用预算!R67=0),"",$BM65)</f>
        <v/>
      </c>
      <c r="BT65" s="201" t="str">
        <f>IF(OR(工资性费用预算!S67="",工资性费用预算!S67=0),"",$BM65)</f>
        <v/>
      </c>
      <c r="BU65" s="201"/>
      <c r="BV65" s="201" t="str">
        <f>IF(OR(工资性费用预算!T67="",工资性费用预算!T67=0),"",$BM65)</f>
        <v/>
      </c>
      <c r="BW65" s="201" t="str">
        <f>IF(OR(工资性费用预算!U67="",工资性费用预算!U67=0),"",$BM65)</f>
        <v/>
      </c>
      <c r="BX65" s="201" t="str">
        <f>IF(OR(工资性费用预算!V67="",工资性费用预算!V67=0),"",$BM65)</f>
        <v/>
      </c>
      <c r="BY65" s="201"/>
      <c r="BZ65" s="201" t="str">
        <f>IF(OR(工资性费用预算!W67="",工资性费用预算!W67=0),"",$BM65)</f>
        <v/>
      </c>
      <c r="CA65" s="201" t="str">
        <f>IF(OR(工资性费用预算!X67="",工资性费用预算!X67=0),"",$BM65)</f>
        <v/>
      </c>
      <c r="CB65" s="201" t="str">
        <f>IF(OR(工资性费用预算!Y67="",工资性费用预算!Y67=0),"",$BM65)</f>
        <v/>
      </c>
      <c r="CC65" s="193">
        <f t="shared" si="29"/>
        <v>0</v>
      </c>
      <c r="CD65" s="215" t="str">
        <f>IF($B65="","",VLOOKUP($B65,工资性费用预算!$B$7:$AT$206,45,0))</f>
        <v/>
      </c>
      <c r="CE65" s="201" t="str">
        <f>IF(OR(工资性费用预算!N67="",工资性费用预算!N67=0),"",$CD65)</f>
        <v/>
      </c>
      <c r="CF65" s="201" t="str">
        <f>IF(OR(工资性费用预算!O67="",工资性费用预算!O67=0),"",$CD65)</f>
        <v/>
      </c>
      <c r="CG65" s="201" t="str">
        <f>IF(OR(工资性费用预算!P67="",工资性费用预算!P67=0),"",$CD65)</f>
        <v/>
      </c>
      <c r="CH65" s="201" t="str">
        <f>IF(OR(工资性费用预算!Q67="",工资性费用预算!Q67=0),"",$CD65)</f>
        <v/>
      </c>
      <c r="CI65" s="201" t="str">
        <f>IF(OR(工资性费用预算!R67="",工资性费用预算!R67=0),"",$CD65)</f>
        <v/>
      </c>
      <c r="CJ65" s="201" t="str">
        <f>IF(OR(工资性费用预算!S67="",工资性费用预算!S67=0),"",$CD65)</f>
        <v/>
      </c>
      <c r="CK65" s="201" t="str">
        <f>IF(OR(工资性费用预算!T67="",工资性费用预算!T67=0),"",$CD65)</f>
        <v/>
      </c>
      <c r="CL65" s="201" t="str">
        <f>IF(OR(工资性费用预算!U67="",工资性费用预算!U67=0),"",$CD65)</f>
        <v/>
      </c>
      <c r="CM65" s="201" t="str">
        <f>IF(OR(工资性费用预算!V67="",工资性费用预算!V67=0),"",$CD65)</f>
        <v/>
      </c>
      <c r="CN65" s="201" t="str">
        <f>IF(OR(工资性费用预算!W67="",工资性费用预算!W67=0),"",$CD65)</f>
        <v/>
      </c>
      <c r="CO65" s="201" t="str">
        <f>IF(OR(工资性费用预算!X67="",工资性费用预算!X67=0),"",$CD65)</f>
        <v/>
      </c>
      <c r="CP65" s="201" t="str">
        <f>IF(OR(工资性费用预算!Y67="",工资性费用预算!Y67=0),"",$CD65)</f>
        <v/>
      </c>
      <c r="CQ65" s="193">
        <f t="shared" si="30"/>
        <v>0</v>
      </c>
      <c r="CR65" s="215" t="str">
        <f>IF($B65="","",VLOOKUP($B65,工资性费用预算!$B$7:$AV$206,47,0))</f>
        <v/>
      </c>
      <c r="CS65" s="201" t="str">
        <f>IF(OR(工资性费用预算!N67="",工资性费用预算!N67=0),"",$CR65)</f>
        <v/>
      </c>
      <c r="CT65" s="201" t="str">
        <f>IF(OR(工资性费用预算!O67="",工资性费用预算!O67=0),"",$CR65)</f>
        <v/>
      </c>
      <c r="CU65" s="201" t="str">
        <f>IF(OR(工资性费用预算!P67="",工资性费用预算!P67=0),"",$CR65)</f>
        <v/>
      </c>
      <c r="CV65" s="201" t="str">
        <f>IF(OR(工资性费用预算!Q67="",工资性费用预算!Q67=0),"",$CR65)</f>
        <v/>
      </c>
      <c r="CW65" s="201" t="str">
        <f>IF(OR(工资性费用预算!R67="",工资性费用预算!R67=0),"",$CR65)</f>
        <v/>
      </c>
      <c r="CX65" s="201" t="str">
        <f>IF(OR(工资性费用预算!S67="",工资性费用预算!S67=0),"",$CR65)</f>
        <v/>
      </c>
      <c r="CY65" s="201" t="str">
        <f>IF(OR(工资性费用预算!T67="",工资性费用预算!T67=0),"",$CR65)</f>
        <v/>
      </c>
      <c r="CZ65" s="201" t="str">
        <f>IF(OR(工资性费用预算!U67="",工资性费用预算!U67=0),"",$CR65)</f>
        <v/>
      </c>
      <c r="DA65" s="201" t="str">
        <f>IF(OR(工资性费用预算!V67="",工资性费用预算!V67=0),"",$CR65)</f>
        <v/>
      </c>
      <c r="DB65" s="201" t="str">
        <f>IF(OR(工资性费用预算!W67="",工资性费用预算!W67=0),"",$CR65)</f>
        <v/>
      </c>
      <c r="DC65" s="201" t="str">
        <f>IF(OR(工资性费用预算!X67="",工资性费用预算!X67=0),"",$CR65)</f>
        <v/>
      </c>
      <c r="DD65" s="201" t="str">
        <f>IF(OR(工资性费用预算!Y67="",工资性费用预算!Y67=0),"",$CR65)</f>
        <v/>
      </c>
      <c r="DE65" s="193">
        <f t="shared" si="31"/>
        <v>0</v>
      </c>
      <c r="DF65" s="215" t="str">
        <f>IF($B65="","",VLOOKUP($B65,工资性费用预算!$B$7:$AR$206,43,0))</f>
        <v/>
      </c>
      <c r="DG65" s="215" t="str">
        <f>IF($B65="","",VLOOKUP($B65,工资性费用预算!$B$7:$AS$206,44,0))</f>
        <v/>
      </c>
      <c r="DH65" s="215" t="str">
        <f>IF($B65="","",VLOOKUP($B65,工资性费用预算!$B$7:$AX$206,49,0))</f>
        <v/>
      </c>
      <c r="DI65" s="215" t="str">
        <f>IF($B65="","",VLOOKUP($B65,工资性费用预算!$B$7:$AY$206,50,0))</f>
        <v/>
      </c>
      <c r="DJ65" s="215" t="str">
        <f>IF($B65="","",VLOOKUP($B65,工资性费用预算!$B$7:$BB$206,51,0))</f>
        <v/>
      </c>
      <c r="DK65" s="215" t="str">
        <f>IF($B65="","",VLOOKUP($B65,工资性费用预算!$B$7:$BB$206,52,0))</f>
        <v/>
      </c>
      <c r="DL65" s="225" t="str">
        <f>IF($B65="","",VLOOKUP($B65,工资性费用预算!$B$7:$BB$206,53,0))</f>
        <v/>
      </c>
      <c r="DM65" s="222">
        <f t="shared" si="32"/>
        <v>0</v>
      </c>
      <c r="DN65" s="191">
        <f t="shared" si="33"/>
        <v>0</v>
      </c>
      <c r="DO65" s="191">
        <f t="shared" si="34"/>
        <v>0</v>
      </c>
      <c r="DP65" s="191">
        <f t="shared" si="35"/>
        <v>0</v>
      </c>
      <c r="DQ65" s="191">
        <f t="shared" si="36"/>
        <v>0</v>
      </c>
      <c r="DR65" s="191">
        <f t="shared" si="37"/>
        <v>0</v>
      </c>
      <c r="DS65" s="191">
        <f t="shared" si="38"/>
        <v>0</v>
      </c>
      <c r="DT65" s="191">
        <f t="shared" si="39"/>
        <v>0</v>
      </c>
      <c r="DU65" s="191">
        <f t="shared" si="40"/>
        <v>0</v>
      </c>
      <c r="DV65" s="191">
        <f t="shared" si="41"/>
        <v>0</v>
      </c>
      <c r="DW65" s="191">
        <f t="shared" si="42"/>
        <v>0</v>
      </c>
      <c r="DX65" s="191">
        <f t="shared" si="43"/>
        <v>0</v>
      </c>
      <c r="DY65" s="227">
        <f t="shared" si="44"/>
        <v>0</v>
      </c>
      <c r="DZ65" s="191">
        <f t="shared" si="45"/>
        <v>0</v>
      </c>
      <c r="EA65" s="193">
        <f t="shared" si="46"/>
        <v>0</v>
      </c>
    </row>
    <row r="66" spans="1:131">
      <c r="A66" s="200" t="str">
        <f t="shared" si="24"/>
        <v/>
      </c>
      <c r="B66" s="191" t="str">
        <f>IF(工资性费用预算!A68="","",工资性费用预算!B68)</f>
        <v/>
      </c>
      <c r="C66" s="195" t="str">
        <f>IF(B66="","",VLOOKUP(B66,工资性费用预算!$B$7:$C$206,2,0))</f>
        <v/>
      </c>
      <c r="D66" s="276" t="str">
        <f>IF(工资性费用预算!BH68&gt;0,IF(工资性费用预算!BE68&gt;0,工资性费用预算!$BE$6,IF(工资性费用预算!BF68&gt;0,工资性费用预算!$BF$6,工资性费用预算!$BG$6)),"")</f>
        <v/>
      </c>
      <c r="E66" s="194" t="str">
        <f>IF($B66="","",VLOOKUP($B66,工资性费用预算!$B$7:$AC$206,27,0))</f>
        <v/>
      </c>
      <c r="F66" s="519">
        <f>IF($B66="",0,VLOOKUP($B66,社保费!$B$5:$Q$15,16,0))</f>
        <v>0</v>
      </c>
      <c r="G66" s="201" t="str">
        <f>IF(OR(工资性费用预算!N68="",工资性费用预算!N68=0),"",ROUND($E66*$F66,2))</f>
        <v/>
      </c>
      <c r="H66" s="201" t="str">
        <f>IF(OR(工资性费用预算!O68="",工资性费用预算!O68=0),"",ROUND($E66*$F66,2))</f>
        <v/>
      </c>
      <c r="I66" s="201" t="str">
        <f>IF(OR(工资性费用预算!P68="",工资性费用预算!P68=0),"",ROUND($E66*$F66,2))</f>
        <v/>
      </c>
      <c r="J66" s="201" t="str">
        <f>IF(OR(工资性费用预算!Q68="",工资性费用预算!Q68=0),"",ROUND($E66*$F66,2))</f>
        <v/>
      </c>
      <c r="K66" s="201" t="str">
        <f>IF(OR(工资性费用预算!R68="",工资性费用预算!R68=0),"",ROUND($E66*$F66,2))</f>
        <v/>
      </c>
      <c r="L66" s="201" t="str">
        <f>IF(OR(工资性费用预算!S68="",工资性费用预算!S68=0),"",ROUND($E66*$F66,2))</f>
        <v/>
      </c>
      <c r="M66" s="201" t="str">
        <f>IF(OR(工资性费用预算!T68="",工资性费用预算!T68=0),"",ROUND($E66*$F66,2))</f>
        <v/>
      </c>
      <c r="N66" s="201" t="str">
        <f>IF(OR(工资性费用预算!U68="",工资性费用预算!U68=0),"",ROUND($E66*$F66,2))</f>
        <v/>
      </c>
      <c r="O66" s="201" t="str">
        <f>IF(OR(工资性费用预算!V68="",工资性费用预算!V68=0),"",ROUND($E66*$F66,2))</f>
        <v/>
      </c>
      <c r="P66" s="201" t="str">
        <f>IF(OR(工资性费用预算!W68="",工资性费用预算!W68=0),"",ROUND($E66*$F66,2))</f>
        <v/>
      </c>
      <c r="Q66" s="201" t="str">
        <f>IF(OR(工资性费用预算!X68="",工资性费用预算!X68=0),"",ROUND($E66*$F66,2))</f>
        <v/>
      </c>
      <c r="R66" s="201" t="str">
        <f>IF(OR(工资性费用预算!Y68="",工资性费用预算!Y68=0),"",ROUND($E66*$F66,2))</f>
        <v/>
      </c>
      <c r="S66" s="193">
        <f t="shared" si="25"/>
        <v>0</v>
      </c>
      <c r="T66" s="199" t="str">
        <f>IF($B66="","",VLOOKUP($B66,工资性费用预算!$B$7:$AF$206,30,0))</f>
        <v/>
      </c>
      <c r="U66" s="197" t="str">
        <f>IF($B66="","",VLOOKUP($B66,工资性费用预算!$B$7:$AF$206,31,0))</f>
        <v/>
      </c>
      <c r="V66" s="191" t="str">
        <f>IF(OR(工资性费用预算!N68="",工资性费用预算!N68=0),"",$T66*$U66)</f>
        <v/>
      </c>
      <c r="W66" s="191" t="str">
        <f>IF(OR(工资性费用预算!O68="",工资性费用预算!O68=0),"",$T66*$U66)</f>
        <v/>
      </c>
      <c r="X66" s="191" t="str">
        <f>IF(OR(工资性费用预算!P68="",工资性费用预算!P68=0),"",$T66*$U66)</f>
        <v/>
      </c>
      <c r="Y66" s="191" t="str">
        <f>IF(OR(工资性费用预算!Q68="",工资性费用预算!Q68=0),"",$T66*$U66)</f>
        <v/>
      </c>
      <c r="Z66" s="191" t="str">
        <f>IF(OR(工资性费用预算!R68="",工资性费用预算!R68=0),"",$T66*$U66)</f>
        <v/>
      </c>
      <c r="AA66" s="191" t="str">
        <f>IF(OR(工资性费用预算!S68="",工资性费用预算!S68=0),"",$T66*$U66)</f>
        <v/>
      </c>
      <c r="AB66" s="191" t="str">
        <f>IF(OR(工资性费用预算!T68="",工资性费用预算!T68=0),"",$T66*$U66)</f>
        <v/>
      </c>
      <c r="AC66" s="191" t="str">
        <f>IF(OR(工资性费用预算!U68="",工资性费用预算!U68=0),"",$T66*$U66)</f>
        <v/>
      </c>
      <c r="AD66" s="191" t="str">
        <f>IF(OR(工资性费用预算!V68="",工资性费用预算!V68=0),"",$T66*$U66)</f>
        <v/>
      </c>
      <c r="AE66" s="191" t="str">
        <f>IF(OR(工资性费用预算!W68="",工资性费用预算!W68=0),"",$T66*$U66)</f>
        <v/>
      </c>
      <c r="AF66" s="191" t="str">
        <f>IF(OR(工资性费用预算!X68="",工资性费用预算!X68=0),"",$T66*$U66)</f>
        <v/>
      </c>
      <c r="AG66" s="191" t="str">
        <f>IF(OR(工资性费用预算!Y68="",工资性费用预算!Y68=0),"",$T66*$U66)</f>
        <v/>
      </c>
      <c r="AH66" s="193">
        <f t="shared" si="26"/>
        <v>0</v>
      </c>
      <c r="AI66" s="217" t="str">
        <f>IF($B66="","",VLOOKUP($B66,工资性费用预算!$B$7:$AJ$206,33,0))</f>
        <v/>
      </c>
      <c r="AJ66" s="218" t="str">
        <f>IF($B66="","",VLOOKUP($B66,工资性费用预算!$B$7:$AJ$206,35,0))</f>
        <v/>
      </c>
      <c r="AK66" s="215" t="str">
        <f>IF($B66="","",VLOOKUP($B66,工资性费用预算!$B$7:$AL$206,37,0))</f>
        <v/>
      </c>
      <c r="AL66" s="270" t="str">
        <f>IF(OR(工资性费用预算!N68="",工资性费用预算!N68=0),"",$AK66)</f>
        <v/>
      </c>
      <c r="AM66" s="201" t="str">
        <f>IF(OR(工资性费用预算!O68="",工资性费用预算!O68=0),"",$AK66)</f>
        <v/>
      </c>
      <c r="AN66" s="201" t="str">
        <f>IF(OR(工资性费用预算!P68="",工资性费用预算!P68=0),"",$AK66)</f>
        <v/>
      </c>
      <c r="AO66" s="201" t="str">
        <f>IF(OR(工资性费用预算!Q68="",工资性费用预算!Q68=0),"",$AK66)</f>
        <v/>
      </c>
      <c r="AP66" s="201" t="str">
        <f>IF(OR(工资性费用预算!R68="",工资性费用预算!R68=0),"",$AK66)</f>
        <v/>
      </c>
      <c r="AQ66" s="201" t="str">
        <f>IF(OR(工资性费用预算!S68="",工资性费用预算!S68=0),"",$AK66)</f>
        <v/>
      </c>
      <c r="AR66" s="201" t="str">
        <f>IF(OR(工资性费用预算!T68="",工资性费用预算!T68=0),"",$AK66)</f>
        <v/>
      </c>
      <c r="AS66" s="201" t="str">
        <f>IF(OR(工资性费用预算!U68="",工资性费用预算!U68=0),"",$AK66)</f>
        <v/>
      </c>
      <c r="AT66" s="201" t="str">
        <f>IF(OR(工资性费用预算!V68="",工资性费用预算!V68=0),"",$AK66)</f>
        <v/>
      </c>
      <c r="AU66" s="201" t="str">
        <f>IF(OR(工资性费用预算!W68="",工资性费用预算!W68=0),"",$AK66)</f>
        <v/>
      </c>
      <c r="AV66" s="201" t="str">
        <f>IF(OR(工资性费用预算!X68="",工资性费用预算!X68=0),"",$AK66)</f>
        <v/>
      </c>
      <c r="AW66" s="201" t="str">
        <f>IF(OR(工资性费用预算!Y68="",工资性费用预算!Y68=0),"",$AK66)</f>
        <v/>
      </c>
      <c r="AX66" s="220">
        <f t="shared" si="27"/>
        <v>0</v>
      </c>
      <c r="AY66" s="215" t="str">
        <f>IF($B66="","",VLOOKUP($B66,工资性费用预算!$B$7:$AN$206,39,0))</f>
        <v/>
      </c>
      <c r="AZ66" s="204"/>
      <c r="BA66" s="204"/>
      <c r="BB66" s="204"/>
      <c r="BC66" s="204"/>
      <c r="BD66" s="201"/>
      <c r="BE66" s="201" t="str">
        <f>IF(OR(工资性费用预算!S68="",工资性费用预算!S68=0),"",$AY66)</f>
        <v/>
      </c>
      <c r="BF66" s="201" t="str">
        <f>IF(OR(工资性费用预算!T68="",工资性费用预算!T68=0),"",$AY66)</f>
        <v/>
      </c>
      <c r="BG66" s="201" t="str">
        <f>IF(OR(工资性费用预算!U68="",工资性费用预算!U68=0),"",$AY66)</f>
        <v/>
      </c>
      <c r="BH66" s="201" t="str">
        <f>IF(OR(工资性费用预算!V68="",工资性费用预算!V68=0),"",$AY66)</f>
        <v/>
      </c>
      <c r="BI66" s="201" t="str">
        <f>IF(OR(工资性费用预算!W68="",工资性费用预算!W68=0),"",$AY66)</f>
        <v/>
      </c>
      <c r="BJ66" s="219"/>
      <c r="BK66" s="219"/>
      <c r="BL66" s="219">
        <f t="shared" si="28"/>
        <v>0</v>
      </c>
      <c r="BM66" s="215" t="str">
        <f>IF($B66="","",VLOOKUP($B66,工资性费用预算!$B$7:$AP$206,41,0))</f>
        <v/>
      </c>
      <c r="BN66" s="201" t="str">
        <f>IF(OR(工资性费用预算!N68="",工资性费用预算!N68=0),"",$BM66)</f>
        <v/>
      </c>
      <c r="BO66" s="201" t="str">
        <f>IF(OR(工资性费用预算!O68="",工资性费用预算!O68=0),"",$BM66)</f>
        <v/>
      </c>
      <c r="BP66" s="201" t="str">
        <f>IF(OR(工资性费用预算!P68="",工资性费用预算!P68=0),"",$BM66)</f>
        <v/>
      </c>
      <c r="BQ66" s="201"/>
      <c r="BR66" s="201" t="str">
        <f>IF(OR(工资性费用预算!Q68="",工资性费用预算!Q68=0),"",$BM66)</f>
        <v/>
      </c>
      <c r="BS66" s="201" t="str">
        <f>IF(OR(工资性费用预算!R68="",工资性费用预算!R68=0),"",$BM66)</f>
        <v/>
      </c>
      <c r="BT66" s="201" t="str">
        <f>IF(OR(工资性费用预算!S68="",工资性费用预算!S68=0),"",$BM66)</f>
        <v/>
      </c>
      <c r="BU66" s="201"/>
      <c r="BV66" s="201" t="str">
        <f>IF(OR(工资性费用预算!T68="",工资性费用预算!T68=0),"",$BM66)</f>
        <v/>
      </c>
      <c r="BW66" s="201" t="str">
        <f>IF(OR(工资性费用预算!U68="",工资性费用预算!U68=0),"",$BM66)</f>
        <v/>
      </c>
      <c r="BX66" s="201" t="str">
        <f>IF(OR(工资性费用预算!V68="",工资性费用预算!V68=0),"",$BM66)</f>
        <v/>
      </c>
      <c r="BY66" s="201"/>
      <c r="BZ66" s="201" t="str">
        <f>IF(OR(工资性费用预算!W68="",工资性费用预算!W68=0),"",$BM66)</f>
        <v/>
      </c>
      <c r="CA66" s="201" t="str">
        <f>IF(OR(工资性费用预算!X68="",工资性费用预算!X68=0),"",$BM66)</f>
        <v/>
      </c>
      <c r="CB66" s="201" t="str">
        <f>IF(OR(工资性费用预算!Y68="",工资性费用预算!Y68=0),"",$BM66)</f>
        <v/>
      </c>
      <c r="CC66" s="193">
        <f t="shared" si="29"/>
        <v>0</v>
      </c>
      <c r="CD66" s="215" t="str">
        <f>IF($B66="","",VLOOKUP($B66,工资性费用预算!$B$7:$AT$206,45,0))</f>
        <v/>
      </c>
      <c r="CE66" s="201" t="str">
        <f>IF(OR(工资性费用预算!N68="",工资性费用预算!N68=0),"",$CD66)</f>
        <v/>
      </c>
      <c r="CF66" s="201" t="str">
        <f>IF(OR(工资性费用预算!O68="",工资性费用预算!O68=0),"",$CD66)</f>
        <v/>
      </c>
      <c r="CG66" s="201" t="str">
        <f>IF(OR(工资性费用预算!P68="",工资性费用预算!P68=0),"",$CD66)</f>
        <v/>
      </c>
      <c r="CH66" s="201" t="str">
        <f>IF(OR(工资性费用预算!Q68="",工资性费用预算!Q68=0),"",$CD66)</f>
        <v/>
      </c>
      <c r="CI66" s="201" t="str">
        <f>IF(OR(工资性费用预算!R68="",工资性费用预算!R68=0),"",$CD66)</f>
        <v/>
      </c>
      <c r="CJ66" s="201" t="str">
        <f>IF(OR(工资性费用预算!S68="",工资性费用预算!S68=0),"",$CD66)</f>
        <v/>
      </c>
      <c r="CK66" s="201" t="str">
        <f>IF(OR(工资性费用预算!T68="",工资性费用预算!T68=0),"",$CD66)</f>
        <v/>
      </c>
      <c r="CL66" s="201" t="str">
        <f>IF(OR(工资性费用预算!U68="",工资性费用预算!U68=0),"",$CD66)</f>
        <v/>
      </c>
      <c r="CM66" s="201" t="str">
        <f>IF(OR(工资性费用预算!V68="",工资性费用预算!V68=0),"",$CD66)</f>
        <v/>
      </c>
      <c r="CN66" s="201" t="str">
        <f>IF(OR(工资性费用预算!W68="",工资性费用预算!W68=0),"",$CD66)</f>
        <v/>
      </c>
      <c r="CO66" s="201" t="str">
        <f>IF(OR(工资性费用预算!X68="",工资性费用预算!X68=0),"",$CD66)</f>
        <v/>
      </c>
      <c r="CP66" s="201" t="str">
        <f>IF(OR(工资性费用预算!Y68="",工资性费用预算!Y68=0),"",$CD66)</f>
        <v/>
      </c>
      <c r="CQ66" s="193">
        <f t="shared" si="30"/>
        <v>0</v>
      </c>
      <c r="CR66" s="215" t="str">
        <f>IF($B66="","",VLOOKUP($B66,工资性费用预算!$B$7:$AV$206,47,0))</f>
        <v/>
      </c>
      <c r="CS66" s="201" t="str">
        <f>IF(OR(工资性费用预算!N68="",工资性费用预算!N68=0),"",$CR66)</f>
        <v/>
      </c>
      <c r="CT66" s="201" t="str">
        <f>IF(OR(工资性费用预算!O68="",工资性费用预算!O68=0),"",$CR66)</f>
        <v/>
      </c>
      <c r="CU66" s="201" t="str">
        <f>IF(OR(工资性费用预算!P68="",工资性费用预算!P68=0),"",$CR66)</f>
        <v/>
      </c>
      <c r="CV66" s="201" t="str">
        <f>IF(OR(工资性费用预算!Q68="",工资性费用预算!Q68=0),"",$CR66)</f>
        <v/>
      </c>
      <c r="CW66" s="201" t="str">
        <f>IF(OR(工资性费用预算!R68="",工资性费用预算!R68=0),"",$CR66)</f>
        <v/>
      </c>
      <c r="CX66" s="201" t="str">
        <f>IF(OR(工资性费用预算!S68="",工资性费用预算!S68=0),"",$CR66)</f>
        <v/>
      </c>
      <c r="CY66" s="201" t="str">
        <f>IF(OR(工资性费用预算!T68="",工资性费用预算!T68=0),"",$CR66)</f>
        <v/>
      </c>
      <c r="CZ66" s="201" t="str">
        <f>IF(OR(工资性费用预算!U68="",工资性费用预算!U68=0),"",$CR66)</f>
        <v/>
      </c>
      <c r="DA66" s="201" t="str">
        <f>IF(OR(工资性费用预算!V68="",工资性费用预算!V68=0),"",$CR66)</f>
        <v/>
      </c>
      <c r="DB66" s="201" t="str">
        <f>IF(OR(工资性费用预算!W68="",工资性费用预算!W68=0),"",$CR66)</f>
        <v/>
      </c>
      <c r="DC66" s="201" t="str">
        <f>IF(OR(工资性费用预算!X68="",工资性费用预算!X68=0),"",$CR66)</f>
        <v/>
      </c>
      <c r="DD66" s="201" t="str">
        <f>IF(OR(工资性费用预算!Y68="",工资性费用预算!Y68=0),"",$CR66)</f>
        <v/>
      </c>
      <c r="DE66" s="193">
        <f t="shared" si="31"/>
        <v>0</v>
      </c>
      <c r="DF66" s="215" t="str">
        <f>IF($B66="","",VLOOKUP($B66,工资性费用预算!$B$7:$AR$206,43,0))</f>
        <v/>
      </c>
      <c r="DG66" s="215" t="str">
        <f>IF($B66="","",VLOOKUP($B66,工资性费用预算!$B$7:$AS$206,44,0))</f>
        <v/>
      </c>
      <c r="DH66" s="215" t="str">
        <f>IF($B66="","",VLOOKUP($B66,工资性费用预算!$B$7:$AX$206,49,0))</f>
        <v/>
      </c>
      <c r="DI66" s="215" t="str">
        <f>IF($B66="","",VLOOKUP($B66,工资性费用预算!$B$7:$AY$206,50,0))</f>
        <v/>
      </c>
      <c r="DJ66" s="215" t="str">
        <f>IF($B66="","",VLOOKUP($B66,工资性费用预算!$B$7:$BB$206,51,0))</f>
        <v/>
      </c>
      <c r="DK66" s="215" t="str">
        <f>IF($B66="","",VLOOKUP($B66,工资性费用预算!$B$7:$BB$206,52,0))</f>
        <v/>
      </c>
      <c r="DL66" s="225" t="str">
        <f>IF($B66="","",VLOOKUP($B66,工资性费用预算!$B$7:$BB$206,53,0))</f>
        <v/>
      </c>
      <c r="DM66" s="222">
        <f t="shared" si="32"/>
        <v>0</v>
      </c>
      <c r="DN66" s="191">
        <f t="shared" si="33"/>
        <v>0</v>
      </c>
      <c r="DO66" s="191">
        <f t="shared" si="34"/>
        <v>0</v>
      </c>
      <c r="DP66" s="191">
        <f t="shared" si="35"/>
        <v>0</v>
      </c>
      <c r="DQ66" s="191">
        <f t="shared" si="36"/>
        <v>0</v>
      </c>
      <c r="DR66" s="191">
        <f t="shared" si="37"/>
        <v>0</v>
      </c>
      <c r="DS66" s="191">
        <f t="shared" si="38"/>
        <v>0</v>
      </c>
      <c r="DT66" s="191">
        <f t="shared" si="39"/>
        <v>0</v>
      </c>
      <c r="DU66" s="191">
        <f t="shared" si="40"/>
        <v>0</v>
      </c>
      <c r="DV66" s="191">
        <f t="shared" si="41"/>
        <v>0</v>
      </c>
      <c r="DW66" s="191">
        <f t="shared" si="42"/>
        <v>0</v>
      </c>
      <c r="DX66" s="191">
        <f t="shared" si="43"/>
        <v>0</v>
      </c>
      <c r="DY66" s="227">
        <f t="shared" si="44"/>
        <v>0</v>
      </c>
      <c r="DZ66" s="191">
        <f t="shared" si="45"/>
        <v>0</v>
      </c>
      <c r="EA66" s="193">
        <f t="shared" si="46"/>
        <v>0</v>
      </c>
    </row>
    <row r="67" spans="1:131">
      <c r="A67" s="200" t="str">
        <f t="shared" si="24"/>
        <v/>
      </c>
      <c r="B67" s="191" t="str">
        <f>IF(工资性费用预算!A69="","",工资性费用预算!B69)</f>
        <v/>
      </c>
      <c r="C67" s="195" t="str">
        <f>IF(B67="","",VLOOKUP(B67,工资性费用预算!$B$7:$C$206,2,0))</f>
        <v/>
      </c>
      <c r="D67" s="276" t="str">
        <f>IF(工资性费用预算!BH69&gt;0,IF(工资性费用预算!BE69&gt;0,工资性费用预算!$BE$6,IF(工资性费用预算!BF69&gt;0,工资性费用预算!$BF$6,工资性费用预算!$BG$6)),"")</f>
        <v/>
      </c>
      <c r="E67" s="194" t="str">
        <f>IF($B67="","",VLOOKUP($B67,工资性费用预算!$B$7:$AC$206,27,0))</f>
        <v/>
      </c>
      <c r="F67" s="519">
        <f>IF($B67="",0,VLOOKUP($B67,社保费!$B$5:$Q$15,16,0))</f>
        <v>0</v>
      </c>
      <c r="G67" s="201" t="str">
        <f>IF(OR(工资性费用预算!N69="",工资性费用预算!N69=0),"",ROUND($E67*$F67,2))</f>
        <v/>
      </c>
      <c r="H67" s="201" t="str">
        <f>IF(OR(工资性费用预算!O69="",工资性费用预算!O69=0),"",ROUND($E67*$F67,2))</f>
        <v/>
      </c>
      <c r="I67" s="201" t="str">
        <f>IF(OR(工资性费用预算!P69="",工资性费用预算!P69=0),"",ROUND($E67*$F67,2))</f>
        <v/>
      </c>
      <c r="J67" s="201" t="str">
        <f>IF(OR(工资性费用预算!Q69="",工资性费用预算!Q69=0),"",ROUND($E67*$F67,2))</f>
        <v/>
      </c>
      <c r="K67" s="201" t="str">
        <f>IF(OR(工资性费用预算!R69="",工资性费用预算!R69=0),"",ROUND($E67*$F67,2))</f>
        <v/>
      </c>
      <c r="L67" s="201" t="str">
        <f>IF(OR(工资性费用预算!S69="",工资性费用预算!S69=0),"",ROUND($E67*$F67,2))</f>
        <v/>
      </c>
      <c r="M67" s="201" t="str">
        <f>IF(OR(工资性费用预算!T69="",工资性费用预算!T69=0),"",ROUND($E67*$F67,2))</f>
        <v/>
      </c>
      <c r="N67" s="201" t="str">
        <f>IF(OR(工资性费用预算!U69="",工资性费用预算!U69=0),"",ROUND($E67*$F67,2))</f>
        <v/>
      </c>
      <c r="O67" s="201" t="str">
        <f>IF(OR(工资性费用预算!V69="",工资性费用预算!V69=0),"",ROUND($E67*$F67,2))</f>
        <v/>
      </c>
      <c r="P67" s="201" t="str">
        <f>IF(OR(工资性费用预算!W69="",工资性费用预算!W69=0),"",ROUND($E67*$F67,2))</f>
        <v/>
      </c>
      <c r="Q67" s="201" t="str">
        <f>IF(OR(工资性费用预算!X69="",工资性费用预算!X69=0),"",ROUND($E67*$F67,2))</f>
        <v/>
      </c>
      <c r="R67" s="201" t="str">
        <f>IF(OR(工资性费用预算!Y69="",工资性费用预算!Y69=0),"",ROUND($E67*$F67,2))</f>
        <v/>
      </c>
      <c r="S67" s="193">
        <f t="shared" si="25"/>
        <v>0</v>
      </c>
      <c r="T67" s="199" t="str">
        <f>IF($B67="","",VLOOKUP($B67,工资性费用预算!$B$7:$AF$206,30,0))</f>
        <v/>
      </c>
      <c r="U67" s="197" t="str">
        <f>IF($B67="","",VLOOKUP($B67,工资性费用预算!$B$7:$AF$206,31,0))</f>
        <v/>
      </c>
      <c r="V67" s="191" t="str">
        <f>IF(OR(工资性费用预算!N69="",工资性费用预算!N69=0),"",$T67*$U67)</f>
        <v/>
      </c>
      <c r="W67" s="191" t="str">
        <f>IF(OR(工资性费用预算!O69="",工资性费用预算!O69=0),"",$T67*$U67)</f>
        <v/>
      </c>
      <c r="X67" s="191" t="str">
        <f>IF(OR(工资性费用预算!P69="",工资性费用预算!P69=0),"",$T67*$U67)</f>
        <v/>
      </c>
      <c r="Y67" s="191" t="str">
        <f>IF(OR(工资性费用预算!Q69="",工资性费用预算!Q69=0),"",$T67*$U67)</f>
        <v/>
      </c>
      <c r="Z67" s="191" t="str">
        <f>IF(OR(工资性费用预算!R69="",工资性费用预算!R69=0),"",$T67*$U67)</f>
        <v/>
      </c>
      <c r="AA67" s="191" t="str">
        <f>IF(OR(工资性费用预算!S69="",工资性费用预算!S69=0),"",$T67*$U67)</f>
        <v/>
      </c>
      <c r="AB67" s="191" t="str">
        <f>IF(OR(工资性费用预算!T69="",工资性费用预算!T69=0),"",$T67*$U67)</f>
        <v/>
      </c>
      <c r="AC67" s="191" t="str">
        <f>IF(OR(工资性费用预算!U69="",工资性费用预算!U69=0),"",$T67*$U67)</f>
        <v/>
      </c>
      <c r="AD67" s="191" t="str">
        <f>IF(OR(工资性费用预算!V69="",工资性费用预算!V69=0),"",$T67*$U67)</f>
        <v/>
      </c>
      <c r="AE67" s="191" t="str">
        <f>IF(OR(工资性费用预算!W69="",工资性费用预算!W69=0),"",$T67*$U67)</f>
        <v/>
      </c>
      <c r="AF67" s="191" t="str">
        <f>IF(OR(工资性费用预算!X69="",工资性费用预算!X69=0),"",$T67*$U67)</f>
        <v/>
      </c>
      <c r="AG67" s="191" t="str">
        <f>IF(OR(工资性费用预算!Y69="",工资性费用预算!Y69=0),"",$T67*$U67)</f>
        <v/>
      </c>
      <c r="AH67" s="193">
        <f t="shared" si="26"/>
        <v>0</v>
      </c>
      <c r="AI67" s="217" t="str">
        <f>IF($B67="","",VLOOKUP($B67,工资性费用预算!$B$7:$AJ$206,33,0))</f>
        <v/>
      </c>
      <c r="AJ67" s="218" t="str">
        <f>IF($B67="","",VLOOKUP($B67,工资性费用预算!$B$7:$AJ$206,35,0))</f>
        <v/>
      </c>
      <c r="AK67" s="215" t="str">
        <f>IF($B67="","",VLOOKUP($B67,工资性费用预算!$B$7:$AL$206,37,0))</f>
        <v/>
      </c>
      <c r="AL67" s="270" t="str">
        <f>IF(OR(工资性费用预算!N69="",工资性费用预算!N69=0),"",$AK67)</f>
        <v/>
      </c>
      <c r="AM67" s="201" t="str">
        <f>IF(OR(工资性费用预算!O69="",工资性费用预算!O69=0),"",$AK67)</f>
        <v/>
      </c>
      <c r="AN67" s="201" t="str">
        <f>IF(OR(工资性费用预算!P69="",工资性费用预算!P69=0),"",$AK67)</f>
        <v/>
      </c>
      <c r="AO67" s="201" t="str">
        <f>IF(OR(工资性费用预算!Q69="",工资性费用预算!Q69=0),"",$AK67)</f>
        <v/>
      </c>
      <c r="AP67" s="201" t="str">
        <f>IF(OR(工资性费用预算!R69="",工资性费用预算!R69=0),"",$AK67)</f>
        <v/>
      </c>
      <c r="AQ67" s="201" t="str">
        <f>IF(OR(工资性费用预算!S69="",工资性费用预算!S69=0),"",$AK67)</f>
        <v/>
      </c>
      <c r="AR67" s="201" t="str">
        <f>IF(OR(工资性费用预算!T69="",工资性费用预算!T69=0),"",$AK67)</f>
        <v/>
      </c>
      <c r="AS67" s="201" t="str">
        <f>IF(OR(工资性费用预算!U69="",工资性费用预算!U69=0),"",$AK67)</f>
        <v/>
      </c>
      <c r="AT67" s="201" t="str">
        <f>IF(OR(工资性费用预算!V69="",工资性费用预算!V69=0),"",$AK67)</f>
        <v/>
      </c>
      <c r="AU67" s="201" t="str">
        <f>IF(OR(工资性费用预算!W69="",工资性费用预算!W69=0),"",$AK67)</f>
        <v/>
      </c>
      <c r="AV67" s="201" t="str">
        <f>IF(OR(工资性费用预算!X69="",工资性费用预算!X69=0),"",$AK67)</f>
        <v/>
      </c>
      <c r="AW67" s="201" t="str">
        <f>IF(OR(工资性费用预算!Y69="",工资性费用预算!Y69=0),"",$AK67)</f>
        <v/>
      </c>
      <c r="AX67" s="220">
        <f t="shared" si="27"/>
        <v>0</v>
      </c>
      <c r="AY67" s="215" t="str">
        <f>IF($B67="","",VLOOKUP($B67,工资性费用预算!$B$7:$AN$206,39,0))</f>
        <v/>
      </c>
      <c r="AZ67" s="204"/>
      <c r="BA67" s="204"/>
      <c r="BB67" s="204"/>
      <c r="BC67" s="204"/>
      <c r="BD67" s="201"/>
      <c r="BE67" s="201" t="str">
        <f>IF(OR(工资性费用预算!S69="",工资性费用预算!S69=0),"",$AY67)</f>
        <v/>
      </c>
      <c r="BF67" s="201" t="str">
        <f>IF(OR(工资性费用预算!T69="",工资性费用预算!T69=0),"",$AY67)</f>
        <v/>
      </c>
      <c r="BG67" s="201" t="str">
        <f>IF(OR(工资性费用预算!U69="",工资性费用预算!U69=0),"",$AY67)</f>
        <v/>
      </c>
      <c r="BH67" s="201" t="str">
        <f>IF(OR(工资性费用预算!V69="",工资性费用预算!V69=0),"",$AY67)</f>
        <v/>
      </c>
      <c r="BI67" s="201" t="str">
        <f>IF(OR(工资性费用预算!W69="",工资性费用预算!W69=0),"",$AY67)</f>
        <v/>
      </c>
      <c r="BJ67" s="219"/>
      <c r="BK67" s="219"/>
      <c r="BL67" s="219">
        <f t="shared" si="28"/>
        <v>0</v>
      </c>
      <c r="BM67" s="215" t="str">
        <f>IF($B67="","",VLOOKUP($B67,工资性费用预算!$B$7:$AP$206,41,0))</f>
        <v/>
      </c>
      <c r="BN67" s="201" t="str">
        <f>IF(OR(工资性费用预算!N69="",工资性费用预算!N69=0),"",$BM67)</f>
        <v/>
      </c>
      <c r="BO67" s="201" t="str">
        <f>IF(OR(工资性费用预算!O69="",工资性费用预算!O69=0),"",$BM67)</f>
        <v/>
      </c>
      <c r="BP67" s="201" t="str">
        <f>IF(OR(工资性费用预算!P69="",工资性费用预算!P69=0),"",$BM67)</f>
        <v/>
      </c>
      <c r="BQ67" s="201"/>
      <c r="BR67" s="201" t="str">
        <f>IF(OR(工资性费用预算!Q69="",工资性费用预算!Q69=0),"",$BM67)</f>
        <v/>
      </c>
      <c r="BS67" s="201" t="str">
        <f>IF(OR(工资性费用预算!R69="",工资性费用预算!R69=0),"",$BM67)</f>
        <v/>
      </c>
      <c r="BT67" s="201" t="str">
        <f>IF(OR(工资性费用预算!S69="",工资性费用预算!S69=0),"",$BM67)</f>
        <v/>
      </c>
      <c r="BU67" s="201"/>
      <c r="BV67" s="201" t="str">
        <f>IF(OR(工资性费用预算!T69="",工资性费用预算!T69=0),"",$BM67)</f>
        <v/>
      </c>
      <c r="BW67" s="201" t="str">
        <f>IF(OR(工资性费用预算!U69="",工资性费用预算!U69=0),"",$BM67)</f>
        <v/>
      </c>
      <c r="BX67" s="201" t="str">
        <f>IF(OR(工资性费用预算!V69="",工资性费用预算!V69=0),"",$BM67)</f>
        <v/>
      </c>
      <c r="BY67" s="201"/>
      <c r="BZ67" s="201" t="str">
        <f>IF(OR(工资性费用预算!W69="",工资性费用预算!W69=0),"",$BM67)</f>
        <v/>
      </c>
      <c r="CA67" s="201" t="str">
        <f>IF(OR(工资性费用预算!X69="",工资性费用预算!X69=0),"",$BM67)</f>
        <v/>
      </c>
      <c r="CB67" s="201" t="str">
        <f>IF(OR(工资性费用预算!Y69="",工资性费用预算!Y69=0),"",$BM67)</f>
        <v/>
      </c>
      <c r="CC67" s="193">
        <f t="shared" si="29"/>
        <v>0</v>
      </c>
      <c r="CD67" s="215" t="str">
        <f>IF($B67="","",VLOOKUP($B67,工资性费用预算!$B$7:$AT$206,45,0))</f>
        <v/>
      </c>
      <c r="CE67" s="201" t="str">
        <f>IF(OR(工资性费用预算!N69="",工资性费用预算!N69=0),"",$CD67)</f>
        <v/>
      </c>
      <c r="CF67" s="201" t="str">
        <f>IF(OR(工资性费用预算!O69="",工资性费用预算!O69=0),"",$CD67)</f>
        <v/>
      </c>
      <c r="CG67" s="201" t="str">
        <f>IF(OR(工资性费用预算!P69="",工资性费用预算!P69=0),"",$CD67)</f>
        <v/>
      </c>
      <c r="CH67" s="201" t="str">
        <f>IF(OR(工资性费用预算!Q69="",工资性费用预算!Q69=0),"",$CD67)</f>
        <v/>
      </c>
      <c r="CI67" s="201" t="str">
        <f>IF(OR(工资性费用预算!R69="",工资性费用预算!R69=0),"",$CD67)</f>
        <v/>
      </c>
      <c r="CJ67" s="201" t="str">
        <f>IF(OR(工资性费用预算!S69="",工资性费用预算!S69=0),"",$CD67)</f>
        <v/>
      </c>
      <c r="CK67" s="201" t="str">
        <f>IF(OR(工资性费用预算!T69="",工资性费用预算!T69=0),"",$CD67)</f>
        <v/>
      </c>
      <c r="CL67" s="201" t="str">
        <f>IF(OR(工资性费用预算!U69="",工资性费用预算!U69=0),"",$CD67)</f>
        <v/>
      </c>
      <c r="CM67" s="201" t="str">
        <f>IF(OR(工资性费用预算!V69="",工资性费用预算!V69=0),"",$CD67)</f>
        <v/>
      </c>
      <c r="CN67" s="201" t="str">
        <f>IF(OR(工资性费用预算!W69="",工资性费用预算!W69=0),"",$CD67)</f>
        <v/>
      </c>
      <c r="CO67" s="201" t="str">
        <f>IF(OR(工资性费用预算!X69="",工资性费用预算!X69=0),"",$CD67)</f>
        <v/>
      </c>
      <c r="CP67" s="201" t="str">
        <f>IF(OR(工资性费用预算!Y69="",工资性费用预算!Y69=0),"",$CD67)</f>
        <v/>
      </c>
      <c r="CQ67" s="193">
        <f t="shared" si="30"/>
        <v>0</v>
      </c>
      <c r="CR67" s="215" t="str">
        <f>IF($B67="","",VLOOKUP($B67,工资性费用预算!$B$7:$AV$206,47,0))</f>
        <v/>
      </c>
      <c r="CS67" s="201" t="str">
        <f>IF(OR(工资性费用预算!N69="",工资性费用预算!N69=0),"",$CR67)</f>
        <v/>
      </c>
      <c r="CT67" s="201" t="str">
        <f>IF(OR(工资性费用预算!O69="",工资性费用预算!O69=0),"",$CR67)</f>
        <v/>
      </c>
      <c r="CU67" s="201" t="str">
        <f>IF(OR(工资性费用预算!P69="",工资性费用预算!P69=0),"",$CR67)</f>
        <v/>
      </c>
      <c r="CV67" s="201" t="str">
        <f>IF(OR(工资性费用预算!Q69="",工资性费用预算!Q69=0),"",$CR67)</f>
        <v/>
      </c>
      <c r="CW67" s="201" t="str">
        <f>IF(OR(工资性费用预算!R69="",工资性费用预算!R69=0),"",$CR67)</f>
        <v/>
      </c>
      <c r="CX67" s="201" t="str">
        <f>IF(OR(工资性费用预算!S69="",工资性费用预算!S69=0),"",$CR67)</f>
        <v/>
      </c>
      <c r="CY67" s="201" t="str">
        <f>IF(OR(工资性费用预算!T69="",工资性费用预算!T69=0),"",$CR67)</f>
        <v/>
      </c>
      <c r="CZ67" s="201" t="str">
        <f>IF(OR(工资性费用预算!U69="",工资性费用预算!U69=0),"",$CR67)</f>
        <v/>
      </c>
      <c r="DA67" s="201" t="str">
        <f>IF(OR(工资性费用预算!V69="",工资性费用预算!V69=0),"",$CR67)</f>
        <v/>
      </c>
      <c r="DB67" s="201" t="str">
        <f>IF(OR(工资性费用预算!W69="",工资性费用预算!W69=0),"",$CR67)</f>
        <v/>
      </c>
      <c r="DC67" s="201" t="str">
        <f>IF(OR(工资性费用预算!X69="",工资性费用预算!X69=0),"",$CR67)</f>
        <v/>
      </c>
      <c r="DD67" s="201" t="str">
        <f>IF(OR(工资性费用预算!Y69="",工资性费用预算!Y69=0),"",$CR67)</f>
        <v/>
      </c>
      <c r="DE67" s="193">
        <f t="shared" si="31"/>
        <v>0</v>
      </c>
      <c r="DF67" s="215" t="str">
        <f>IF($B67="","",VLOOKUP($B67,工资性费用预算!$B$7:$AR$206,43,0))</f>
        <v/>
      </c>
      <c r="DG67" s="215" t="str">
        <f>IF($B67="","",VLOOKUP($B67,工资性费用预算!$B$7:$AS$206,44,0))</f>
        <v/>
      </c>
      <c r="DH67" s="215" t="str">
        <f>IF($B67="","",VLOOKUP($B67,工资性费用预算!$B$7:$AX$206,49,0))</f>
        <v/>
      </c>
      <c r="DI67" s="215" t="str">
        <f>IF($B67="","",VLOOKUP($B67,工资性费用预算!$B$7:$AY$206,50,0))</f>
        <v/>
      </c>
      <c r="DJ67" s="215" t="str">
        <f>IF($B67="","",VLOOKUP($B67,工资性费用预算!$B$7:$BB$206,51,0))</f>
        <v/>
      </c>
      <c r="DK67" s="215" t="str">
        <f>IF($B67="","",VLOOKUP($B67,工资性费用预算!$B$7:$BB$206,52,0))</f>
        <v/>
      </c>
      <c r="DL67" s="225" t="str">
        <f>IF($B67="","",VLOOKUP($B67,工资性费用预算!$B$7:$BB$206,53,0))</f>
        <v/>
      </c>
      <c r="DM67" s="222">
        <f t="shared" si="32"/>
        <v>0</v>
      </c>
      <c r="DN67" s="191">
        <f t="shared" si="33"/>
        <v>0</v>
      </c>
      <c r="DO67" s="191">
        <f t="shared" si="34"/>
        <v>0</v>
      </c>
      <c r="DP67" s="191">
        <f t="shared" si="35"/>
        <v>0</v>
      </c>
      <c r="DQ67" s="191">
        <f t="shared" si="36"/>
        <v>0</v>
      </c>
      <c r="DR67" s="191">
        <f t="shared" si="37"/>
        <v>0</v>
      </c>
      <c r="DS67" s="191">
        <f t="shared" si="38"/>
        <v>0</v>
      </c>
      <c r="DT67" s="191">
        <f t="shared" si="39"/>
        <v>0</v>
      </c>
      <c r="DU67" s="191">
        <f t="shared" si="40"/>
        <v>0</v>
      </c>
      <c r="DV67" s="191">
        <f t="shared" si="41"/>
        <v>0</v>
      </c>
      <c r="DW67" s="191">
        <f t="shared" si="42"/>
        <v>0</v>
      </c>
      <c r="DX67" s="191">
        <f t="shared" si="43"/>
        <v>0</v>
      </c>
      <c r="DY67" s="227">
        <f t="shared" si="44"/>
        <v>0</v>
      </c>
      <c r="DZ67" s="191">
        <f t="shared" si="45"/>
        <v>0</v>
      </c>
      <c r="EA67" s="193">
        <f t="shared" si="46"/>
        <v>0</v>
      </c>
    </row>
    <row r="68" spans="1:131">
      <c r="A68" s="200" t="str">
        <f t="shared" si="24"/>
        <v/>
      </c>
      <c r="B68" s="191" t="str">
        <f>IF(工资性费用预算!A70="","",工资性费用预算!B70)</f>
        <v/>
      </c>
      <c r="C68" s="195" t="str">
        <f>IF(B68="","",VLOOKUP(B68,工资性费用预算!$B$7:$C$206,2,0))</f>
        <v/>
      </c>
      <c r="D68" s="276" t="str">
        <f>IF(工资性费用预算!BH70&gt;0,IF(工资性费用预算!BE70&gt;0,工资性费用预算!$BE$6,IF(工资性费用预算!BF70&gt;0,工资性费用预算!$BF$6,工资性费用预算!$BG$6)),"")</f>
        <v/>
      </c>
      <c r="E68" s="194" t="str">
        <f>IF($B68="","",VLOOKUP($B68,工资性费用预算!$B$7:$AC$206,27,0))</f>
        <v/>
      </c>
      <c r="F68" s="519">
        <f>IF($B68="",0,VLOOKUP($B68,社保费!$B$5:$Q$15,16,0))</f>
        <v>0</v>
      </c>
      <c r="G68" s="201" t="str">
        <f>IF(OR(工资性费用预算!N70="",工资性费用预算!N70=0),"",ROUND($E68*$F68,2))</f>
        <v/>
      </c>
      <c r="H68" s="201" t="str">
        <f>IF(OR(工资性费用预算!O70="",工资性费用预算!O70=0),"",ROUND($E68*$F68,2))</f>
        <v/>
      </c>
      <c r="I68" s="201" t="str">
        <f>IF(OR(工资性费用预算!P70="",工资性费用预算!P70=0),"",ROUND($E68*$F68,2))</f>
        <v/>
      </c>
      <c r="J68" s="201" t="str">
        <f>IF(OR(工资性费用预算!Q70="",工资性费用预算!Q70=0),"",ROUND($E68*$F68,2))</f>
        <v/>
      </c>
      <c r="K68" s="201" t="str">
        <f>IF(OR(工资性费用预算!R70="",工资性费用预算!R70=0),"",ROUND($E68*$F68,2))</f>
        <v/>
      </c>
      <c r="L68" s="201" t="str">
        <f>IF(OR(工资性费用预算!S70="",工资性费用预算!S70=0),"",ROUND($E68*$F68,2))</f>
        <v/>
      </c>
      <c r="M68" s="201" t="str">
        <f>IF(OR(工资性费用预算!T70="",工资性费用预算!T70=0),"",ROUND($E68*$F68,2))</f>
        <v/>
      </c>
      <c r="N68" s="201" t="str">
        <f>IF(OR(工资性费用预算!U70="",工资性费用预算!U70=0),"",ROUND($E68*$F68,2))</f>
        <v/>
      </c>
      <c r="O68" s="201" t="str">
        <f>IF(OR(工资性费用预算!V70="",工资性费用预算!V70=0),"",ROUND($E68*$F68,2))</f>
        <v/>
      </c>
      <c r="P68" s="201" t="str">
        <f>IF(OR(工资性费用预算!W70="",工资性费用预算!W70=0),"",ROUND($E68*$F68,2))</f>
        <v/>
      </c>
      <c r="Q68" s="201" t="str">
        <f>IF(OR(工资性费用预算!X70="",工资性费用预算!X70=0),"",ROUND($E68*$F68,2))</f>
        <v/>
      </c>
      <c r="R68" s="201" t="str">
        <f>IF(OR(工资性费用预算!Y70="",工资性费用预算!Y70=0),"",ROUND($E68*$F68,2))</f>
        <v/>
      </c>
      <c r="S68" s="193">
        <f t="shared" si="25"/>
        <v>0</v>
      </c>
      <c r="T68" s="199" t="str">
        <f>IF($B68="","",VLOOKUP($B68,工资性费用预算!$B$7:$AF$206,30,0))</f>
        <v/>
      </c>
      <c r="U68" s="197" t="str">
        <f>IF($B68="","",VLOOKUP($B68,工资性费用预算!$B$7:$AF$206,31,0))</f>
        <v/>
      </c>
      <c r="V68" s="191" t="str">
        <f>IF(OR(工资性费用预算!N70="",工资性费用预算!N70=0),"",$T68*$U68)</f>
        <v/>
      </c>
      <c r="W68" s="191" t="str">
        <f>IF(OR(工资性费用预算!O70="",工资性费用预算!O70=0),"",$T68*$U68)</f>
        <v/>
      </c>
      <c r="X68" s="191" t="str">
        <f>IF(OR(工资性费用预算!P70="",工资性费用预算!P70=0),"",$T68*$U68)</f>
        <v/>
      </c>
      <c r="Y68" s="191" t="str">
        <f>IF(OR(工资性费用预算!Q70="",工资性费用预算!Q70=0),"",$T68*$U68)</f>
        <v/>
      </c>
      <c r="Z68" s="191" t="str">
        <f>IF(OR(工资性费用预算!R70="",工资性费用预算!R70=0),"",$T68*$U68)</f>
        <v/>
      </c>
      <c r="AA68" s="191" t="str">
        <f>IF(OR(工资性费用预算!S70="",工资性费用预算!S70=0),"",$T68*$U68)</f>
        <v/>
      </c>
      <c r="AB68" s="191" t="str">
        <f>IF(OR(工资性费用预算!T70="",工资性费用预算!T70=0),"",$T68*$U68)</f>
        <v/>
      </c>
      <c r="AC68" s="191" t="str">
        <f>IF(OR(工资性费用预算!U70="",工资性费用预算!U70=0),"",$T68*$U68)</f>
        <v/>
      </c>
      <c r="AD68" s="191" t="str">
        <f>IF(OR(工资性费用预算!V70="",工资性费用预算!V70=0),"",$T68*$U68)</f>
        <v/>
      </c>
      <c r="AE68" s="191" t="str">
        <f>IF(OR(工资性费用预算!W70="",工资性费用预算!W70=0),"",$T68*$U68)</f>
        <v/>
      </c>
      <c r="AF68" s="191" t="str">
        <f>IF(OR(工资性费用预算!X70="",工资性费用预算!X70=0),"",$T68*$U68)</f>
        <v/>
      </c>
      <c r="AG68" s="191" t="str">
        <f>IF(OR(工资性费用预算!Y70="",工资性费用预算!Y70=0),"",$T68*$U68)</f>
        <v/>
      </c>
      <c r="AH68" s="193">
        <f t="shared" si="26"/>
        <v>0</v>
      </c>
      <c r="AI68" s="217" t="str">
        <f>IF($B68="","",VLOOKUP($B68,工资性费用预算!$B$7:$AJ$206,33,0))</f>
        <v/>
      </c>
      <c r="AJ68" s="218" t="str">
        <f>IF($B68="","",VLOOKUP($B68,工资性费用预算!$B$7:$AJ$206,35,0))</f>
        <v/>
      </c>
      <c r="AK68" s="215" t="str">
        <f>IF($B68="","",VLOOKUP($B68,工资性费用预算!$B$7:$AL$206,37,0))</f>
        <v/>
      </c>
      <c r="AL68" s="270" t="str">
        <f>IF(OR(工资性费用预算!N70="",工资性费用预算!N70=0),"",$AK68)</f>
        <v/>
      </c>
      <c r="AM68" s="201" t="str">
        <f>IF(OR(工资性费用预算!O70="",工资性费用预算!O70=0),"",$AK68)</f>
        <v/>
      </c>
      <c r="AN68" s="201" t="str">
        <f>IF(OR(工资性费用预算!P70="",工资性费用预算!P70=0),"",$AK68)</f>
        <v/>
      </c>
      <c r="AO68" s="201" t="str">
        <f>IF(OR(工资性费用预算!Q70="",工资性费用预算!Q70=0),"",$AK68)</f>
        <v/>
      </c>
      <c r="AP68" s="201" t="str">
        <f>IF(OR(工资性费用预算!R70="",工资性费用预算!R70=0),"",$AK68)</f>
        <v/>
      </c>
      <c r="AQ68" s="201" t="str">
        <f>IF(OR(工资性费用预算!S70="",工资性费用预算!S70=0),"",$AK68)</f>
        <v/>
      </c>
      <c r="AR68" s="201" t="str">
        <f>IF(OR(工资性费用预算!T70="",工资性费用预算!T70=0),"",$AK68)</f>
        <v/>
      </c>
      <c r="AS68" s="201" t="str">
        <f>IF(OR(工资性费用预算!U70="",工资性费用预算!U70=0),"",$AK68)</f>
        <v/>
      </c>
      <c r="AT68" s="201" t="str">
        <f>IF(OR(工资性费用预算!V70="",工资性费用预算!V70=0),"",$AK68)</f>
        <v/>
      </c>
      <c r="AU68" s="201" t="str">
        <f>IF(OR(工资性费用预算!W70="",工资性费用预算!W70=0),"",$AK68)</f>
        <v/>
      </c>
      <c r="AV68" s="201" t="str">
        <f>IF(OR(工资性费用预算!X70="",工资性费用预算!X70=0),"",$AK68)</f>
        <v/>
      </c>
      <c r="AW68" s="201" t="str">
        <f>IF(OR(工资性费用预算!Y70="",工资性费用预算!Y70=0),"",$AK68)</f>
        <v/>
      </c>
      <c r="AX68" s="220">
        <f t="shared" si="27"/>
        <v>0</v>
      </c>
      <c r="AY68" s="215" t="str">
        <f>IF($B68="","",VLOOKUP($B68,工资性费用预算!$B$7:$AN$206,39,0))</f>
        <v/>
      </c>
      <c r="AZ68" s="204"/>
      <c r="BA68" s="204"/>
      <c r="BB68" s="204"/>
      <c r="BC68" s="204"/>
      <c r="BD68" s="201"/>
      <c r="BE68" s="201" t="str">
        <f>IF(OR(工资性费用预算!S70="",工资性费用预算!S70=0),"",$AY68)</f>
        <v/>
      </c>
      <c r="BF68" s="201" t="str">
        <f>IF(OR(工资性费用预算!T70="",工资性费用预算!T70=0),"",$AY68)</f>
        <v/>
      </c>
      <c r="BG68" s="201" t="str">
        <f>IF(OR(工资性费用预算!U70="",工资性费用预算!U70=0),"",$AY68)</f>
        <v/>
      </c>
      <c r="BH68" s="201" t="str">
        <f>IF(OR(工资性费用预算!V70="",工资性费用预算!V70=0),"",$AY68)</f>
        <v/>
      </c>
      <c r="BI68" s="201" t="str">
        <f>IF(OR(工资性费用预算!W70="",工资性费用预算!W70=0),"",$AY68)</f>
        <v/>
      </c>
      <c r="BJ68" s="219"/>
      <c r="BK68" s="219"/>
      <c r="BL68" s="219">
        <f t="shared" si="28"/>
        <v>0</v>
      </c>
      <c r="BM68" s="215" t="str">
        <f>IF($B68="","",VLOOKUP($B68,工资性费用预算!$B$7:$AP$206,41,0))</f>
        <v/>
      </c>
      <c r="BN68" s="201" t="str">
        <f>IF(OR(工资性费用预算!N70="",工资性费用预算!N70=0),"",$BM68)</f>
        <v/>
      </c>
      <c r="BO68" s="201" t="str">
        <f>IF(OR(工资性费用预算!O70="",工资性费用预算!O70=0),"",$BM68)</f>
        <v/>
      </c>
      <c r="BP68" s="201" t="str">
        <f>IF(OR(工资性费用预算!P70="",工资性费用预算!P70=0),"",$BM68)</f>
        <v/>
      </c>
      <c r="BQ68" s="201"/>
      <c r="BR68" s="201" t="str">
        <f>IF(OR(工资性费用预算!Q70="",工资性费用预算!Q70=0),"",$BM68)</f>
        <v/>
      </c>
      <c r="BS68" s="201" t="str">
        <f>IF(OR(工资性费用预算!R70="",工资性费用预算!R70=0),"",$BM68)</f>
        <v/>
      </c>
      <c r="BT68" s="201" t="str">
        <f>IF(OR(工资性费用预算!S70="",工资性费用预算!S70=0),"",$BM68)</f>
        <v/>
      </c>
      <c r="BU68" s="201"/>
      <c r="BV68" s="201" t="str">
        <f>IF(OR(工资性费用预算!T70="",工资性费用预算!T70=0),"",$BM68)</f>
        <v/>
      </c>
      <c r="BW68" s="201" t="str">
        <f>IF(OR(工资性费用预算!U70="",工资性费用预算!U70=0),"",$BM68)</f>
        <v/>
      </c>
      <c r="BX68" s="201" t="str">
        <f>IF(OR(工资性费用预算!V70="",工资性费用预算!V70=0),"",$BM68)</f>
        <v/>
      </c>
      <c r="BY68" s="201"/>
      <c r="BZ68" s="201" t="str">
        <f>IF(OR(工资性费用预算!W70="",工资性费用预算!W70=0),"",$BM68)</f>
        <v/>
      </c>
      <c r="CA68" s="201" t="str">
        <f>IF(OR(工资性费用预算!X70="",工资性费用预算!X70=0),"",$BM68)</f>
        <v/>
      </c>
      <c r="CB68" s="201" t="str">
        <f>IF(OR(工资性费用预算!Y70="",工资性费用预算!Y70=0),"",$BM68)</f>
        <v/>
      </c>
      <c r="CC68" s="193">
        <f t="shared" si="29"/>
        <v>0</v>
      </c>
      <c r="CD68" s="215" t="str">
        <f>IF($B68="","",VLOOKUP($B68,工资性费用预算!$B$7:$AT$206,45,0))</f>
        <v/>
      </c>
      <c r="CE68" s="201" t="str">
        <f>IF(OR(工资性费用预算!N70="",工资性费用预算!N70=0),"",$CD68)</f>
        <v/>
      </c>
      <c r="CF68" s="201" t="str">
        <f>IF(OR(工资性费用预算!O70="",工资性费用预算!O70=0),"",$CD68)</f>
        <v/>
      </c>
      <c r="CG68" s="201" t="str">
        <f>IF(OR(工资性费用预算!P70="",工资性费用预算!P70=0),"",$CD68)</f>
        <v/>
      </c>
      <c r="CH68" s="201" t="str">
        <f>IF(OR(工资性费用预算!Q70="",工资性费用预算!Q70=0),"",$CD68)</f>
        <v/>
      </c>
      <c r="CI68" s="201" t="str">
        <f>IF(OR(工资性费用预算!R70="",工资性费用预算!R70=0),"",$CD68)</f>
        <v/>
      </c>
      <c r="CJ68" s="201" t="str">
        <f>IF(OR(工资性费用预算!S70="",工资性费用预算!S70=0),"",$CD68)</f>
        <v/>
      </c>
      <c r="CK68" s="201" t="str">
        <f>IF(OR(工资性费用预算!T70="",工资性费用预算!T70=0),"",$CD68)</f>
        <v/>
      </c>
      <c r="CL68" s="201" t="str">
        <f>IF(OR(工资性费用预算!U70="",工资性费用预算!U70=0),"",$CD68)</f>
        <v/>
      </c>
      <c r="CM68" s="201" t="str">
        <f>IF(OR(工资性费用预算!V70="",工资性费用预算!V70=0),"",$CD68)</f>
        <v/>
      </c>
      <c r="CN68" s="201" t="str">
        <f>IF(OR(工资性费用预算!W70="",工资性费用预算!W70=0),"",$CD68)</f>
        <v/>
      </c>
      <c r="CO68" s="201" t="str">
        <f>IF(OR(工资性费用预算!X70="",工资性费用预算!X70=0),"",$CD68)</f>
        <v/>
      </c>
      <c r="CP68" s="201" t="str">
        <f>IF(OR(工资性费用预算!Y70="",工资性费用预算!Y70=0),"",$CD68)</f>
        <v/>
      </c>
      <c r="CQ68" s="193">
        <f t="shared" si="30"/>
        <v>0</v>
      </c>
      <c r="CR68" s="215" t="str">
        <f>IF($B68="","",VLOOKUP($B68,工资性费用预算!$B$7:$AV$206,47,0))</f>
        <v/>
      </c>
      <c r="CS68" s="201" t="str">
        <f>IF(OR(工资性费用预算!N70="",工资性费用预算!N70=0),"",$CR68)</f>
        <v/>
      </c>
      <c r="CT68" s="201" t="str">
        <f>IF(OR(工资性费用预算!O70="",工资性费用预算!O70=0),"",$CR68)</f>
        <v/>
      </c>
      <c r="CU68" s="201" t="str">
        <f>IF(OR(工资性费用预算!P70="",工资性费用预算!P70=0),"",$CR68)</f>
        <v/>
      </c>
      <c r="CV68" s="201" t="str">
        <f>IF(OR(工资性费用预算!Q70="",工资性费用预算!Q70=0),"",$CR68)</f>
        <v/>
      </c>
      <c r="CW68" s="201" t="str">
        <f>IF(OR(工资性费用预算!R70="",工资性费用预算!R70=0),"",$CR68)</f>
        <v/>
      </c>
      <c r="CX68" s="201" t="str">
        <f>IF(OR(工资性费用预算!S70="",工资性费用预算!S70=0),"",$CR68)</f>
        <v/>
      </c>
      <c r="CY68" s="201" t="str">
        <f>IF(OR(工资性费用预算!T70="",工资性费用预算!T70=0),"",$CR68)</f>
        <v/>
      </c>
      <c r="CZ68" s="201" t="str">
        <f>IF(OR(工资性费用预算!U70="",工资性费用预算!U70=0),"",$CR68)</f>
        <v/>
      </c>
      <c r="DA68" s="201" t="str">
        <f>IF(OR(工资性费用预算!V70="",工资性费用预算!V70=0),"",$CR68)</f>
        <v/>
      </c>
      <c r="DB68" s="201" t="str">
        <f>IF(OR(工资性费用预算!W70="",工资性费用预算!W70=0),"",$CR68)</f>
        <v/>
      </c>
      <c r="DC68" s="201" t="str">
        <f>IF(OR(工资性费用预算!X70="",工资性费用预算!X70=0),"",$CR68)</f>
        <v/>
      </c>
      <c r="DD68" s="201" t="str">
        <f>IF(OR(工资性费用预算!Y70="",工资性费用预算!Y70=0),"",$CR68)</f>
        <v/>
      </c>
      <c r="DE68" s="193">
        <f t="shared" si="31"/>
        <v>0</v>
      </c>
      <c r="DF68" s="215" t="str">
        <f>IF($B68="","",VLOOKUP($B68,工资性费用预算!$B$7:$AR$206,43,0))</f>
        <v/>
      </c>
      <c r="DG68" s="215" t="str">
        <f>IF($B68="","",VLOOKUP($B68,工资性费用预算!$B$7:$AS$206,44,0))</f>
        <v/>
      </c>
      <c r="DH68" s="215" t="str">
        <f>IF($B68="","",VLOOKUP($B68,工资性费用预算!$B$7:$AX$206,49,0))</f>
        <v/>
      </c>
      <c r="DI68" s="215" t="str">
        <f>IF($B68="","",VLOOKUP($B68,工资性费用预算!$B$7:$AY$206,50,0))</f>
        <v/>
      </c>
      <c r="DJ68" s="215" t="str">
        <f>IF($B68="","",VLOOKUP($B68,工资性费用预算!$B$7:$BB$206,51,0))</f>
        <v/>
      </c>
      <c r="DK68" s="215" t="str">
        <f>IF($B68="","",VLOOKUP($B68,工资性费用预算!$B$7:$BB$206,52,0))</f>
        <v/>
      </c>
      <c r="DL68" s="225" t="str">
        <f>IF($B68="","",VLOOKUP($B68,工资性费用预算!$B$7:$BB$206,53,0))</f>
        <v/>
      </c>
      <c r="DM68" s="222">
        <f t="shared" si="32"/>
        <v>0</v>
      </c>
      <c r="DN68" s="191">
        <f t="shared" si="33"/>
        <v>0</v>
      </c>
      <c r="DO68" s="191">
        <f t="shared" si="34"/>
        <v>0</v>
      </c>
      <c r="DP68" s="191">
        <f t="shared" si="35"/>
        <v>0</v>
      </c>
      <c r="DQ68" s="191">
        <f t="shared" si="36"/>
        <v>0</v>
      </c>
      <c r="DR68" s="191">
        <f t="shared" si="37"/>
        <v>0</v>
      </c>
      <c r="DS68" s="191">
        <f t="shared" si="38"/>
        <v>0</v>
      </c>
      <c r="DT68" s="191">
        <f t="shared" si="39"/>
        <v>0</v>
      </c>
      <c r="DU68" s="191">
        <f t="shared" si="40"/>
        <v>0</v>
      </c>
      <c r="DV68" s="191">
        <f t="shared" si="41"/>
        <v>0</v>
      </c>
      <c r="DW68" s="191">
        <f t="shared" si="42"/>
        <v>0</v>
      </c>
      <c r="DX68" s="191">
        <f t="shared" si="43"/>
        <v>0</v>
      </c>
      <c r="DY68" s="227">
        <f t="shared" si="44"/>
        <v>0</v>
      </c>
      <c r="DZ68" s="191">
        <f t="shared" si="45"/>
        <v>0</v>
      </c>
      <c r="EA68" s="193">
        <f t="shared" si="46"/>
        <v>0</v>
      </c>
    </row>
    <row r="69" spans="1:131">
      <c r="A69" s="200" t="str">
        <f t="shared" si="24"/>
        <v/>
      </c>
      <c r="B69" s="191" t="str">
        <f>IF(工资性费用预算!A71="","",工资性费用预算!B71)</f>
        <v/>
      </c>
      <c r="C69" s="195" t="str">
        <f>IF(B69="","",VLOOKUP(B69,工资性费用预算!$B$7:$C$206,2,0))</f>
        <v/>
      </c>
      <c r="D69" s="276" t="str">
        <f>IF(工资性费用预算!BH71&gt;0,IF(工资性费用预算!BE71&gt;0,工资性费用预算!$BE$6,IF(工资性费用预算!BF71&gt;0,工资性费用预算!$BF$6,工资性费用预算!$BG$6)),"")</f>
        <v/>
      </c>
      <c r="E69" s="194" t="str">
        <f>IF($B69="","",VLOOKUP($B69,工资性费用预算!$B$7:$AC$206,27,0))</f>
        <v/>
      </c>
      <c r="F69" s="519">
        <f>IF($B69="",0,VLOOKUP($B69,社保费!$B$5:$Q$15,16,0))</f>
        <v>0</v>
      </c>
      <c r="G69" s="201" t="str">
        <f>IF(OR(工资性费用预算!N71="",工资性费用预算!N71=0),"",ROUND($E69*$F69,2))</f>
        <v/>
      </c>
      <c r="H69" s="201" t="str">
        <f>IF(OR(工资性费用预算!O71="",工资性费用预算!O71=0),"",ROUND($E69*$F69,2))</f>
        <v/>
      </c>
      <c r="I69" s="201" t="str">
        <f>IF(OR(工资性费用预算!P71="",工资性费用预算!P71=0),"",ROUND($E69*$F69,2))</f>
        <v/>
      </c>
      <c r="J69" s="201" t="str">
        <f>IF(OR(工资性费用预算!Q71="",工资性费用预算!Q71=0),"",ROUND($E69*$F69,2))</f>
        <v/>
      </c>
      <c r="K69" s="201" t="str">
        <f>IF(OR(工资性费用预算!R71="",工资性费用预算!R71=0),"",ROUND($E69*$F69,2))</f>
        <v/>
      </c>
      <c r="L69" s="201" t="str">
        <f>IF(OR(工资性费用预算!S71="",工资性费用预算!S71=0),"",ROUND($E69*$F69,2))</f>
        <v/>
      </c>
      <c r="M69" s="201" t="str">
        <f>IF(OR(工资性费用预算!T71="",工资性费用预算!T71=0),"",ROUND($E69*$F69,2))</f>
        <v/>
      </c>
      <c r="N69" s="201" t="str">
        <f>IF(OR(工资性费用预算!U71="",工资性费用预算!U71=0),"",ROUND($E69*$F69,2))</f>
        <v/>
      </c>
      <c r="O69" s="201" t="str">
        <f>IF(OR(工资性费用预算!V71="",工资性费用预算!V71=0),"",ROUND($E69*$F69,2))</f>
        <v/>
      </c>
      <c r="P69" s="201" t="str">
        <f>IF(OR(工资性费用预算!W71="",工资性费用预算!W71=0),"",ROUND($E69*$F69,2))</f>
        <v/>
      </c>
      <c r="Q69" s="201" t="str">
        <f>IF(OR(工资性费用预算!X71="",工资性费用预算!X71=0),"",ROUND($E69*$F69,2))</f>
        <v/>
      </c>
      <c r="R69" s="201" t="str">
        <f>IF(OR(工资性费用预算!Y71="",工资性费用预算!Y71=0),"",ROUND($E69*$F69,2))</f>
        <v/>
      </c>
      <c r="S69" s="193">
        <f t="shared" si="25"/>
        <v>0</v>
      </c>
      <c r="T69" s="199" t="str">
        <f>IF($B69="","",VLOOKUP($B69,工资性费用预算!$B$7:$AF$206,30,0))</f>
        <v/>
      </c>
      <c r="U69" s="197" t="str">
        <f>IF($B69="","",VLOOKUP($B69,工资性费用预算!$B$7:$AF$206,31,0))</f>
        <v/>
      </c>
      <c r="V69" s="191" t="str">
        <f>IF(OR(工资性费用预算!N71="",工资性费用预算!N71=0),"",$T69*$U69)</f>
        <v/>
      </c>
      <c r="W69" s="191" t="str">
        <f>IF(OR(工资性费用预算!O71="",工资性费用预算!O71=0),"",$T69*$U69)</f>
        <v/>
      </c>
      <c r="X69" s="191" t="str">
        <f>IF(OR(工资性费用预算!P71="",工资性费用预算!P71=0),"",$T69*$U69)</f>
        <v/>
      </c>
      <c r="Y69" s="191" t="str">
        <f>IF(OR(工资性费用预算!Q71="",工资性费用预算!Q71=0),"",$T69*$U69)</f>
        <v/>
      </c>
      <c r="Z69" s="191" t="str">
        <f>IF(OR(工资性费用预算!R71="",工资性费用预算!R71=0),"",$T69*$U69)</f>
        <v/>
      </c>
      <c r="AA69" s="191" t="str">
        <f>IF(OR(工资性费用预算!S71="",工资性费用预算!S71=0),"",$T69*$U69)</f>
        <v/>
      </c>
      <c r="AB69" s="191" t="str">
        <f>IF(OR(工资性费用预算!T71="",工资性费用预算!T71=0),"",$T69*$U69)</f>
        <v/>
      </c>
      <c r="AC69" s="191" t="str">
        <f>IF(OR(工资性费用预算!U71="",工资性费用预算!U71=0),"",$T69*$U69)</f>
        <v/>
      </c>
      <c r="AD69" s="191" t="str">
        <f>IF(OR(工资性费用预算!V71="",工资性费用预算!V71=0),"",$T69*$U69)</f>
        <v/>
      </c>
      <c r="AE69" s="191" t="str">
        <f>IF(OR(工资性费用预算!W71="",工资性费用预算!W71=0),"",$T69*$U69)</f>
        <v/>
      </c>
      <c r="AF69" s="191" t="str">
        <f>IF(OR(工资性费用预算!X71="",工资性费用预算!X71=0),"",$T69*$U69)</f>
        <v/>
      </c>
      <c r="AG69" s="191" t="str">
        <f>IF(OR(工资性费用预算!Y71="",工资性费用预算!Y71=0),"",$T69*$U69)</f>
        <v/>
      </c>
      <c r="AH69" s="193">
        <f t="shared" si="26"/>
        <v>0</v>
      </c>
      <c r="AI69" s="217" t="str">
        <f>IF($B69="","",VLOOKUP($B69,工资性费用预算!$B$7:$AJ$206,33,0))</f>
        <v/>
      </c>
      <c r="AJ69" s="218" t="str">
        <f>IF($B69="","",VLOOKUP($B69,工资性费用预算!$B$7:$AJ$206,35,0))</f>
        <v/>
      </c>
      <c r="AK69" s="215" t="str">
        <f>IF($B69="","",VLOOKUP($B69,工资性费用预算!$B$7:$AL$206,37,0))</f>
        <v/>
      </c>
      <c r="AL69" s="270" t="str">
        <f>IF(OR(工资性费用预算!N71="",工资性费用预算!N71=0),"",$AK69)</f>
        <v/>
      </c>
      <c r="AM69" s="201" t="str">
        <f>IF(OR(工资性费用预算!O71="",工资性费用预算!O71=0),"",$AK69)</f>
        <v/>
      </c>
      <c r="AN69" s="201" t="str">
        <f>IF(OR(工资性费用预算!P71="",工资性费用预算!P71=0),"",$AK69)</f>
        <v/>
      </c>
      <c r="AO69" s="201" t="str">
        <f>IF(OR(工资性费用预算!Q71="",工资性费用预算!Q71=0),"",$AK69)</f>
        <v/>
      </c>
      <c r="AP69" s="201" t="str">
        <f>IF(OR(工资性费用预算!R71="",工资性费用预算!R71=0),"",$AK69)</f>
        <v/>
      </c>
      <c r="AQ69" s="201" t="str">
        <f>IF(OR(工资性费用预算!S71="",工资性费用预算!S71=0),"",$AK69)</f>
        <v/>
      </c>
      <c r="AR69" s="201" t="str">
        <f>IF(OR(工资性费用预算!T71="",工资性费用预算!T71=0),"",$AK69)</f>
        <v/>
      </c>
      <c r="AS69" s="201" t="str">
        <f>IF(OR(工资性费用预算!U71="",工资性费用预算!U71=0),"",$AK69)</f>
        <v/>
      </c>
      <c r="AT69" s="201" t="str">
        <f>IF(OR(工资性费用预算!V71="",工资性费用预算!V71=0),"",$AK69)</f>
        <v/>
      </c>
      <c r="AU69" s="201" t="str">
        <f>IF(OR(工资性费用预算!W71="",工资性费用预算!W71=0),"",$AK69)</f>
        <v/>
      </c>
      <c r="AV69" s="201" t="str">
        <f>IF(OR(工资性费用预算!X71="",工资性费用预算!X71=0),"",$AK69)</f>
        <v/>
      </c>
      <c r="AW69" s="201" t="str">
        <f>IF(OR(工资性费用预算!Y71="",工资性费用预算!Y71=0),"",$AK69)</f>
        <v/>
      </c>
      <c r="AX69" s="220">
        <f t="shared" si="27"/>
        <v>0</v>
      </c>
      <c r="AY69" s="215" t="str">
        <f>IF($B69="","",VLOOKUP($B69,工资性费用预算!$B$7:$AN$206,39,0))</f>
        <v/>
      </c>
      <c r="AZ69" s="204"/>
      <c r="BA69" s="204"/>
      <c r="BB69" s="204"/>
      <c r="BC69" s="204"/>
      <c r="BD69" s="201"/>
      <c r="BE69" s="201" t="str">
        <f>IF(OR(工资性费用预算!S71="",工资性费用预算!S71=0),"",$AY69)</f>
        <v/>
      </c>
      <c r="BF69" s="201" t="str">
        <f>IF(OR(工资性费用预算!T71="",工资性费用预算!T71=0),"",$AY69)</f>
        <v/>
      </c>
      <c r="BG69" s="201" t="str">
        <f>IF(OR(工资性费用预算!U71="",工资性费用预算!U71=0),"",$AY69)</f>
        <v/>
      </c>
      <c r="BH69" s="201" t="str">
        <f>IF(OR(工资性费用预算!V71="",工资性费用预算!V71=0),"",$AY69)</f>
        <v/>
      </c>
      <c r="BI69" s="201" t="str">
        <f>IF(OR(工资性费用预算!W71="",工资性费用预算!W71=0),"",$AY69)</f>
        <v/>
      </c>
      <c r="BJ69" s="219"/>
      <c r="BK69" s="219"/>
      <c r="BL69" s="219">
        <f t="shared" si="28"/>
        <v>0</v>
      </c>
      <c r="BM69" s="215" t="str">
        <f>IF($B69="","",VLOOKUP($B69,工资性费用预算!$B$7:$AP$206,41,0))</f>
        <v/>
      </c>
      <c r="BN69" s="201" t="str">
        <f>IF(OR(工资性费用预算!N71="",工资性费用预算!N71=0),"",$BM69)</f>
        <v/>
      </c>
      <c r="BO69" s="201" t="str">
        <f>IF(OR(工资性费用预算!O71="",工资性费用预算!O71=0),"",$BM69)</f>
        <v/>
      </c>
      <c r="BP69" s="201" t="str">
        <f>IF(OR(工资性费用预算!P71="",工资性费用预算!P71=0),"",$BM69)</f>
        <v/>
      </c>
      <c r="BQ69" s="201"/>
      <c r="BR69" s="201" t="str">
        <f>IF(OR(工资性费用预算!Q71="",工资性费用预算!Q71=0),"",$BM69)</f>
        <v/>
      </c>
      <c r="BS69" s="201" t="str">
        <f>IF(OR(工资性费用预算!R71="",工资性费用预算!R71=0),"",$BM69)</f>
        <v/>
      </c>
      <c r="BT69" s="201" t="str">
        <f>IF(OR(工资性费用预算!S71="",工资性费用预算!S71=0),"",$BM69)</f>
        <v/>
      </c>
      <c r="BU69" s="201"/>
      <c r="BV69" s="201" t="str">
        <f>IF(OR(工资性费用预算!T71="",工资性费用预算!T71=0),"",$BM69)</f>
        <v/>
      </c>
      <c r="BW69" s="201" t="str">
        <f>IF(OR(工资性费用预算!U71="",工资性费用预算!U71=0),"",$BM69)</f>
        <v/>
      </c>
      <c r="BX69" s="201" t="str">
        <f>IF(OR(工资性费用预算!V71="",工资性费用预算!V71=0),"",$BM69)</f>
        <v/>
      </c>
      <c r="BY69" s="201"/>
      <c r="BZ69" s="201" t="str">
        <f>IF(OR(工资性费用预算!W71="",工资性费用预算!W71=0),"",$BM69)</f>
        <v/>
      </c>
      <c r="CA69" s="201" t="str">
        <f>IF(OR(工资性费用预算!X71="",工资性费用预算!X71=0),"",$BM69)</f>
        <v/>
      </c>
      <c r="CB69" s="201" t="str">
        <f>IF(OR(工资性费用预算!Y71="",工资性费用预算!Y71=0),"",$BM69)</f>
        <v/>
      </c>
      <c r="CC69" s="193">
        <f t="shared" si="29"/>
        <v>0</v>
      </c>
      <c r="CD69" s="215" t="str">
        <f>IF($B69="","",VLOOKUP($B69,工资性费用预算!$B$7:$AT$206,45,0))</f>
        <v/>
      </c>
      <c r="CE69" s="201" t="str">
        <f>IF(OR(工资性费用预算!N71="",工资性费用预算!N71=0),"",$CD69)</f>
        <v/>
      </c>
      <c r="CF69" s="201" t="str">
        <f>IF(OR(工资性费用预算!O71="",工资性费用预算!O71=0),"",$CD69)</f>
        <v/>
      </c>
      <c r="CG69" s="201" t="str">
        <f>IF(OR(工资性费用预算!P71="",工资性费用预算!P71=0),"",$CD69)</f>
        <v/>
      </c>
      <c r="CH69" s="201" t="str">
        <f>IF(OR(工资性费用预算!Q71="",工资性费用预算!Q71=0),"",$CD69)</f>
        <v/>
      </c>
      <c r="CI69" s="201" t="str">
        <f>IF(OR(工资性费用预算!R71="",工资性费用预算!R71=0),"",$CD69)</f>
        <v/>
      </c>
      <c r="CJ69" s="201" t="str">
        <f>IF(OR(工资性费用预算!S71="",工资性费用预算!S71=0),"",$CD69)</f>
        <v/>
      </c>
      <c r="CK69" s="201" t="str">
        <f>IF(OR(工资性费用预算!T71="",工资性费用预算!T71=0),"",$CD69)</f>
        <v/>
      </c>
      <c r="CL69" s="201" t="str">
        <f>IF(OR(工资性费用预算!U71="",工资性费用预算!U71=0),"",$CD69)</f>
        <v/>
      </c>
      <c r="CM69" s="201" t="str">
        <f>IF(OR(工资性费用预算!V71="",工资性费用预算!V71=0),"",$CD69)</f>
        <v/>
      </c>
      <c r="CN69" s="201" t="str">
        <f>IF(OR(工资性费用预算!W71="",工资性费用预算!W71=0),"",$CD69)</f>
        <v/>
      </c>
      <c r="CO69" s="201" t="str">
        <f>IF(OR(工资性费用预算!X71="",工资性费用预算!X71=0),"",$CD69)</f>
        <v/>
      </c>
      <c r="CP69" s="201" t="str">
        <f>IF(OR(工资性费用预算!Y71="",工资性费用预算!Y71=0),"",$CD69)</f>
        <v/>
      </c>
      <c r="CQ69" s="193">
        <f t="shared" si="30"/>
        <v>0</v>
      </c>
      <c r="CR69" s="215" t="str">
        <f>IF($B69="","",VLOOKUP($B69,工资性费用预算!$B$7:$AV$206,47,0))</f>
        <v/>
      </c>
      <c r="CS69" s="201" t="str">
        <f>IF(OR(工资性费用预算!N71="",工资性费用预算!N71=0),"",$CR69)</f>
        <v/>
      </c>
      <c r="CT69" s="201" t="str">
        <f>IF(OR(工资性费用预算!O71="",工资性费用预算!O71=0),"",$CR69)</f>
        <v/>
      </c>
      <c r="CU69" s="201" t="str">
        <f>IF(OR(工资性费用预算!P71="",工资性费用预算!P71=0),"",$CR69)</f>
        <v/>
      </c>
      <c r="CV69" s="201" t="str">
        <f>IF(OR(工资性费用预算!Q71="",工资性费用预算!Q71=0),"",$CR69)</f>
        <v/>
      </c>
      <c r="CW69" s="201" t="str">
        <f>IF(OR(工资性费用预算!R71="",工资性费用预算!R71=0),"",$CR69)</f>
        <v/>
      </c>
      <c r="CX69" s="201" t="str">
        <f>IF(OR(工资性费用预算!S71="",工资性费用预算!S71=0),"",$CR69)</f>
        <v/>
      </c>
      <c r="CY69" s="201" t="str">
        <f>IF(OR(工资性费用预算!T71="",工资性费用预算!T71=0),"",$CR69)</f>
        <v/>
      </c>
      <c r="CZ69" s="201" t="str">
        <f>IF(OR(工资性费用预算!U71="",工资性费用预算!U71=0),"",$CR69)</f>
        <v/>
      </c>
      <c r="DA69" s="201" t="str">
        <f>IF(OR(工资性费用预算!V71="",工资性费用预算!V71=0),"",$CR69)</f>
        <v/>
      </c>
      <c r="DB69" s="201" t="str">
        <f>IF(OR(工资性费用预算!W71="",工资性费用预算!W71=0),"",$CR69)</f>
        <v/>
      </c>
      <c r="DC69" s="201" t="str">
        <f>IF(OR(工资性费用预算!X71="",工资性费用预算!X71=0),"",$CR69)</f>
        <v/>
      </c>
      <c r="DD69" s="201" t="str">
        <f>IF(OR(工资性费用预算!Y71="",工资性费用预算!Y71=0),"",$CR69)</f>
        <v/>
      </c>
      <c r="DE69" s="193">
        <f t="shared" si="31"/>
        <v>0</v>
      </c>
      <c r="DF69" s="215" t="str">
        <f>IF($B69="","",VLOOKUP($B69,工资性费用预算!$B$7:$AR$206,43,0))</f>
        <v/>
      </c>
      <c r="DG69" s="215" t="str">
        <f>IF($B69="","",VLOOKUP($B69,工资性费用预算!$B$7:$AS$206,44,0))</f>
        <v/>
      </c>
      <c r="DH69" s="215" t="str">
        <f>IF($B69="","",VLOOKUP($B69,工资性费用预算!$B$7:$AX$206,49,0))</f>
        <v/>
      </c>
      <c r="DI69" s="215" t="str">
        <f>IF($B69="","",VLOOKUP($B69,工资性费用预算!$B$7:$AY$206,50,0))</f>
        <v/>
      </c>
      <c r="DJ69" s="215" t="str">
        <f>IF($B69="","",VLOOKUP($B69,工资性费用预算!$B$7:$BB$206,51,0))</f>
        <v/>
      </c>
      <c r="DK69" s="215" t="str">
        <f>IF($B69="","",VLOOKUP($B69,工资性费用预算!$B$7:$BB$206,52,0))</f>
        <v/>
      </c>
      <c r="DL69" s="225" t="str">
        <f>IF($B69="","",VLOOKUP($B69,工资性费用预算!$B$7:$BB$206,53,0))</f>
        <v/>
      </c>
      <c r="DM69" s="222">
        <f t="shared" si="32"/>
        <v>0</v>
      </c>
      <c r="DN69" s="191">
        <f t="shared" si="33"/>
        <v>0</v>
      </c>
      <c r="DO69" s="191">
        <f t="shared" si="34"/>
        <v>0</v>
      </c>
      <c r="DP69" s="191">
        <f t="shared" si="35"/>
        <v>0</v>
      </c>
      <c r="DQ69" s="191">
        <f t="shared" si="36"/>
        <v>0</v>
      </c>
      <c r="DR69" s="191">
        <f t="shared" si="37"/>
        <v>0</v>
      </c>
      <c r="DS69" s="191">
        <f t="shared" si="38"/>
        <v>0</v>
      </c>
      <c r="DT69" s="191">
        <f t="shared" si="39"/>
        <v>0</v>
      </c>
      <c r="DU69" s="191">
        <f t="shared" si="40"/>
        <v>0</v>
      </c>
      <c r="DV69" s="191">
        <f t="shared" si="41"/>
        <v>0</v>
      </c>
      <c r="DW69" s="191">
        <f t="shared" si="42"/>
        <v>0</v>
      </c>
      <c r="DX69" s="191">
        <f t="shared" si="43"/>
        <v>0</v>
      </c>
      <c r="DY69" s="227">
        <f t="shared" si="44"/>
        <v>0</v>
      </c>
      <c r="DZ69" s="191">
        <f t="shared" si="45"/>
        <v>0</v>
      </c>
      <c r="EA69" s="193">
        <f t="shared" si="46"/>
        <v>0</v>
      </c>
    </row>
    <row r="70" spans="1:131">
      <c r="A70" s="200" t="str">
        <f t="shared" si="24"/>
        <v/>
      </c>
      <c r="B70" s="191" t="str">
        <f>IF(工资性费用预算!A72="","",工资性费用预算!B72)</f>
        <v/>
      </c>
      <c r="C70" s="195" t="str">
        <f>IF(B70="","",VLOOKUP(B70,工资性费用预算!$B$7:$C$206,2,0))</f>
        <v/>
      </c>
      <c r="D70" s="276" t="str">
        <f>IF(工资性费用预算!BH72&gt;0,IF(工资性费用预算!BE72&gt;0,工资性费用预算!$BE$6,IF(工资性费用预算!BF72&gt;0,工资性费用预算!$BF$6,工资性费用预算!$BG$6)),"")</f>
        <v/>
      </c>
      <c r="E70" s="194" t="str">
        <f>IF($B70="","",VLOOKUP($B70,工资性费用预算!$B$7:$AC$206,27,0))</f>
        <v/>
      </c>
      <c r="F70" s="519">
        <f>IF($B70="",0,VLOOKUP($B70,社保费!$B$5:$Q$15,16,0))</f>
        <v>0</v>
      </c>
      <c r="G70" s="201" t="str">
        <f>IF(OR(工资性费用预算!N72="",工资性费用预算!N72=0),"",ROUND($E70*$F70,2))</f>
        <v/>
      </c>
      <c r="H70" s="201" t="str">
        <f>IF(OR(工资性费用预算!O72="",工资性费用预算!O72=0),"",ROUND($E70*$F70,2))</f>
        <v/>
      </c>
      <c r="I70" s="201" t="str">
        <f>IF(OR(工资性费用预算!P72="",工资性费用预算!P72=0),"",ROUND($E70*$F70,2))</f>
        <v/>
      </c>
      <c r="J70" s="201" t="str">
        <f>IF(OR(工资性费用预算!Q72="",工资性费用预算!Q72=0),"",ROUND($E70*$F70,2))</f>
        <v/>
      </c>
      <c r="K70" s="201" t="str">
        <f>IF(OR(工资性费用预算!R72="",工资性费用预算!R72=0),"",ROUND($E70*$F70,2))</f>
        <v/>
      </c>
      <c r="L70" s="201" t="str">
        <f>IF(OR(工资性费用预算!S72="",工资性费用预算!S72=0),"",ROUND($E70*$F70,2))</f>
        <v/>
      </c>
      <c r="M70" s="201" t="str">
        <f>IF(OR(工资性费用预算!T72="",工资性费用预算!T72=0),"",ROUND($E70*$F70,2))</f>
        <v/>
      </c>
      <c r="N70" s="201" t="str">
        <f>IF(OR(工资性费用预算!U72="",工资性费用预算!U72=0),"",ROUND($E70*$F70,2))</f>
        <v/>
      </c>
      <c r="O70" s="201" t="str">
        <f>IF(OR(工资性费用预算!V72="",工资性费用预算!V72=0),"",ROUND($E70*$F70,2))</f>
        <v/>
      </c>
      <c r="P70" s="201" t="str">
        <f>IF(OR(工资性费用预算!W72="",工资性费用预算!W72=0),"",ROUND($E70*$F70,2))</f>
        <v/>
      </c>
      <c r="Q70" s="201" t="str">
        <f>IF(OR(工资性费用预算!X72="",工资性费用预算!X72=0),"",ROUND($E70*$F70,2))</f>
        <v/>
      </c>
      <c r="R70" s="201" t="str">
        <f>IF(OR(工资性费用预算!Y72="",工资性费用预算!Y72=0),"",ROUND($E70*$F70,2))</f>
        <v/>
      </c>
      <c r="S70" s="193">
        <f t="shared" si="25"/>
        <v>0</v>
      </c>
      <c r="T70" s="199" t="str">
        <f>IF($B70="","",VLOOKUP($B70,工资性费用预算!$B$7:$AF$206,30,0))</f>
        <v/>
      </c>
      <c r="U70" s="197" t="str">
        <f>IF($B70="","",VLOOKUP($B70,工资性费用预算!$B$7:$AF$206,31,0))</f>
        <v/>
      </c>
      <c r="V70" s="191" t="str">
        <f>IF(OR(工资性费用预算!N72="",工资性费用预算!N72=0),"",$T70*$U70)</f>
        <v/>
      </c>
      <c r="W70" s="191" t="str">
        <f>IF(OR(工资性费用预算!O72="",工资性费用预算!O72=0),"",$T70*$U70)</f>
        <v/>
      </c>
      <c r="X70" s="191" t="str">
        <f>IF(OR(工资性费用预算!P72="",工资性费用预算!P72=0),"",$T70*$U70)</f>
        <v/>
      </c>
      <c r="Y70" s="191" t="str">
        <f>IF(OR(工资性费用预算!Q72="",工资性费用预算!Q72=0),"",$T70*$U70)</f>
        <v/>
      </c>
      <c r="Z70" s="191" t="str">
        <f>IF(OR(工资性费用预算!R72="",工资性费用预算!R72=0),"",$T70*$U70)</f>
        <v/>
      </c>
      <c r="AA70" s="191" t="str">
        <f>IF(OR(工资性费用预算!S72="",工资性费用预算!S72=0),"",$T70*$U70)</f>
        <v/>
      </c>
      <c r="AB70" s="191" t="str">
        <f>IF(OR(工资性费用预算!T72="",工资性费用预算!T72=0),"",$T70*$U70)</f>
        <v/>
      </c>
      <c r="AC70" s="191" t="str">
        <f>IF(OR(工资性费用预算!U72="",工资性费用预算!U72=0),"",$T70*$U70)</f>
        <v/>
      </c>
      <c r="AD70" s="191" t="str">
        <f>IF(OR(工资性费用预算!V72="",工资性费用预算!V72=0),"",$T70*$U70)</f>
        <v/>
      </c>
      <c r="AE70" s="191" t="str">
        <f>IF(OR(工资性费用预算!W72="",工资性费用预算!W72=0),"",$T70*$U70)</f>
        <v/>
      </c>
      <c r="AF70" s="191" t="str">
        <f>IF(OR(工资性费用预算!X72="",工资性费用预算!X72=0),"",$T70*$U70)</f>
        <v/>
      </c>
      <c r="AG70" s="191" t="str">
        <f>IF(OR(工资性费用预算!Y72="",工资性费用预算!Y72=0),"",$T70*$U70)</f>
        <v/>
      </c>
      <c r="AH70" s="193">
        <f t="shared" si="26"/>
        <v>0</v>
      </c>
      <c r="AI70" s="217" t="str">
        <f>IF($B70="","",VLOOKUP($B70,工资性费用预算!$B$7:$AJ$206,33,0))</f>
        <v/>
      </c>
      <c r="AJ70" s="218" t="str">
        <f>IF($B70="","",VLOOKUP($B70,工资性费用预算!$B$7:$AJ$206,35,0))</f>
        <v/>
      </c>
      <c r="AK70" s="215" t="str">
        <f>IF($B70="","",VLOOKUP($B70,工资性费用预算!$B$7:$AL$206,37,0))</f>
        <v/>
      </c>
      <c r="AL70" s="270" t="str">
        <f>IF(OR(工资性费用预算!N72="",工资性费用预算!N72=0),"",$AK70)</f>
        <v/>
      </c>
      <c r="AM70" s="201" t="str">
        <f>IF(OR(工资性费用预算!O72="",工资性费用预算!O72=0),"",$AK70)</f>
        <v/>
      </c>
      <c r="AN70" s="201" t="str">
        <f>IF(OR(工资性费用预算!P72="",工资性费用预算!P72=0),"",$AK70)</f>
        <v/>
      </c>
      <c r="AO70" s="201" t="str">
        <f>IF(OR(工资性费用预算!Q72="",工资性费用预算!Q72=0),"",$AK70)</f>
        <v/>
      </c>
      <c r="AP70" s="201" t="str">
        <f>IF(OR(工资性费用预算!R72="",工资性费用预算!R72=0),"",$AK70)</f>
        <v/>
      </c>
      <c r="AQ70" s="201" t="str">
        <f>IF(OR(工资性费用预算!S72="",工资性费用预算!S72=0),"",$AK70)</f>
        <v/>
      </c>
      <c r="AR70" s="201" t="str">
        <f>IF(OR(工资性费用预算!T72="",工资性费用预算!T72=0),"",$AK70)</f>
        <v/>
      </c>
      <c r="AS70" s="201" t="str">
        <f>IF(OR(工资性费用预算!U72="",工资性费用预算!U72=0),"",$AK70)</f>
        <v/>
      </c>
      <c r="AT70" s="201" t="str">
        <f>IF(OR(工资性费用预算!V72="",工资性费用预算!V72=0),"",$AK70)</f>
        <v/>
      </c>
      <c r="AU70" s="201" t="str">
        <f>IF(OR(工资性费用预算!W72="",工资性费用预算!W72=0),"",$AK70)</f>
        <v/>
      </c>
      <c r="AV70" s="201" t="str">
        <f>IF(OR(工资性费用预算!X72="",工资性费用预算!X72=0),"",$AK70)</f>
        <v/>
      </c>
      <c r="AW70" s="201" t="str">
        <f>IF(OR(工资性费用预算!Y72="",工资性费用预算!Y72=0),"",$AK70)</f>
        <v/>
      </c>
      <c r="AX70" s="220">
        <f t="shared" si="27"/>
        <v>0</v>
      </c>
      <c r="AY70" s="215" t="str">
        <f>IF($B70="","",VLOOKUP($B70,工资性费用预算!$B$7:$AN$206,39,0))</f>
        <v/>
      </c>
      <c r="AZ70" s="204"/>
      <c r="BA70" s="204"/>
      <c r="BB70" s="204"/>
      <c r="BC70" s="204"/>
      <c r="BD70" s="201"/>
      <c r="BE70" s="201" t="str">
        <f>IF(OR(工资性费用预算!S72="",工资性费用预算!S72=0),"",$AY70)</f>
        <v/>
      </c>
      <c r="BF70" s="201" t="str">
        <f>IF(OR(工资性费用预算!T72="",工资性费用预算!T72=0),"",$AY70)</f>
        <v/>
      </c>
      <c r="BG70" s="201" t="str">
        <f>IF(OR(工资性费用预算!U72="",工资性费用预算!U72=0),"",$AY70)</f>
        <v/>
      </c>
      <c r="BH70" s="201" t="str">
        <f>IF(OR(工资性费用预算!V72="",工资性费用预算!V72=0),"",$AY70)</f>
        <v/>
      </c>
      <c r="BI70" s="201" t="str">
        <f>IF(OR(工资性费用预算!W72="",工资性费用预算!W72=0),"",$AY70)</f>
        <v/>
      </c>
      <c r="BJ70" s="219"/>
      <c r="BK70" s="219"/>
      <c r="BL70" s="219">
        <f t="shared" si="28"/>
        <v>0</v>
      </c>
      <c r="BM70" s="215" t="str">
        <f>IF($B70="","",VLOOKUP($B70,工资性费用预算!$B$7:$AP$206,41,0))</f>
        <v/>
      </c>
      <c r="BN70" s="201" t="str">
        <f>IF(OR(工资性费用预算!N72="",工资性费用预算!N72=0),"",$BM70)</f>
        <v/>
      </c>
      <c r="BO70" s="201" t="str">
        <f>IF(OR(工资性费用预算!O72="",工资性费用预算!O72=0),"",$BM70)</f>
        <v/>
      </c>
      <c r="BP70" s="201" t="str">
        <f>IF(OR(工资性费用预算!P72="",工资性费用预算!P72=0),"",$BM70)</f>
        <v/>
      </c>
      <c r="BQ70" s="201"/>
      <c r="BR70" s="201" t="str">
        <f>IF(OR(工资性费用预算!Q72="",工资性费用预算!Q72=0),"",$BM70)</f>
        <v/>
      </c>
      <c r="BS70" s="201" t="str">
        <f>IF(OR(工资性费用预算!R72="",工资性费用预算!R72=0),"",$BM70)</f>
        <v/>
      </c>
      <c r="BT70" s="201" t="str">
        <f>IF(OR(工资性费用预算!S72="",工资性费用预算!S72=0),"",$BM70)</f>
        <v/>
      </c>
      <c r="BU70" s="201"/>
      <c r="BV70" s="201" t="str">
        <f>IF(OR(工资性费用预算!T72="",工资性费用预算!T72=0),"",$BM70)</f>
        <v/>
      </c>
      <c r="BW70" s="201" t="str">
        <f>IF(OR(工资性费用预算!U72="",工资性费用预算!U72=0),"",$BM70)</f>
        <v/>
      </c>
      <c r="BX70" s="201" t="str">
        <f>IF(OR(工资性费用预算!V72="",工资性费用预算!V72=0),"",$BM70)</f>
        <v/>
      </c>
      <c r="BY70" s="201"/>
      <c r="BZ70" s="201" t="str">
        <f>IF(OR(工资性费用预算!W72="",工资性费用预算!W72=0),"",$BM70)</f>
        <v/>
      </c>
      <c r="CA70" s="201" t="str">
        <f>IF(OR(工资性费用预算!X72="",工资性费用预算!X72=0),"",$BM70)</f>
        <v/>
      </c>
      <c r="CB70" s="201" t="str">
        <f>IF(OR(工资性费用预算!Y72="",工资性费用预算!Y72=0),"",$BM70)</f>
        <v/>
      </c>
      <c r="CC70" s="193">
        <f t="shared" si="29"/>
        <v>0</v>
      </c>
      <c r="CD70" s="215" t="str">
        <f>IF($B70="","",VLOOKUP($B70,工资性费用预算!$B$7:$AT$206,45,0))</f>
        <v/>
      </c>
      <c r="CE70" s="201" t="str">
        <f>IF(OR(工资性费用预算!N72="",工资性费用预算!N72=0),"",$CD70)</f>
        <v/>
      </c>
      <c r="CF70" s="201" t="str">
        <f>IF(OR(工资性费用预算!O72="",工资性费用预算!O72=0),"",$CD70)</f>
        <v/>
      </c>
      <c r="CG70" s="201" t="str">
        <f>IF(OR(工资性费用预算!P72="",工资性费用预算!P72=0),"",$CD70)</f>
        <v/>
      </c>
      <c r="CH70" s="201" t="str">
        <f>IF(OR(工资性费用预算!Q72="",工资性费用预算!Q72=0),"",$CD70)</f>
        <v/>
      </c>
      <c r="CI70" s="201" t="str">
        <f>IF(OR(工资性费用预算!R72="",工资性费用预算!R72=0),"",$CD70)</f>
        <v/>
      </c>
      <c r="CJ70" s="201" t="str">
        <f>IF(OR(工资性费用预算!S72="",工资性费用预算!S72=0),"",$CD70)</f>
        <v/>
      </c>
      <c r="CK70" s="201" t="str">
        <f>IF(OR(工资性费用预算!T72="",工资性费用预算!T72=0),"",$CD70)</f>
        <v/>
      </c>
      <c r="CL70" s="201" t="str">
        <f>IF(OR(工资性费用预算!U72="",工资性费用预算!U72=0),"",$CD70)</f>
        <v/>
      </c>
      <c r="CM70" s="201" t="str">
        <f>IF(OR(工资性费用预算!V72="",工资性费用预算!V72=0),"",$CD70)</f>
        <v/>
      </c>
      <c r="CN70" s="201" t="str">
        <f>IF(OR(工资性费用预算!W72="",工资性费用预算!W72=0),"",$CD70)</f>
        <v/>
      </c>
      <c r="CO70" s="201" t="str">
        <f>IF(OR(工资性费用预算!X72="",工资性费用预算!X72=0),"",$CD70)</f>
        <v/>
      </c>
      <c r="CP70" s="201" t="str">
        <f>IF(OR(工资性费用预算!Y72="",工资性费用预算!Y72=0),"",$CD70)</f>
        <v/>
      </c>
      <c r="CQ70" s="193">
        <f t="shared" si="30"/>
        <v>0</v>
      </c>
      <c r="CR70" s="215" t="str">
        <f>IF($B70="","",VLOOKUP($B70,工资性费用预算!$B$7:$AV$206,47,0))</f>
        <v/>
      </c>
      <c r="CS70" s="201" t="str">
        <f>IF(OR(工资性费用预算!N72="",工资性费用预算!N72=0),"",$CR70)</f>
        <v/>
      </c>
      <c r="CT70" s="201" t="str">
        <f>IF(OR(工资性费用预算!O72="",工资性费用预算!O72=0),"",$CR70)</f>
        <v/>
      </c>
      <c r="CU70" s="201" t="str">
        <f>IF(OR(工资性费用预算!P72="",工资性费用预算!P72=0),"",$CR70)</f>
        <v/>
      </c>
      <c r="CV70" s="201" t="str">
        <f>IF(OR(工资性费用预算!Q72="",工资性费用预算!Q72=0),"",$CR70)</f>
        <v/>
      </c>
      <c r="CW70" s="201" t="str">
        <f>IF(OR(工资性费用预算!R72="",工资性费用预算!R72=0),"",$CR70)</f>
        <v/>
      </c>
      <c r="CX70" s="201" t="str">
        <f>IF(OR(工资性费用预算!S72="",工资性费用预算!S72=0),"",$CR70)</f>
        <v/>
      </c>
      <c r="CY70" s="201" t="str">
        <f>IF(OR(工资性费用预算!T72="",工资性费用预算!T72=0),"",$CR70)</f>
        <v/>
      </c>
      <c r="CZ70" s="201" t="str">
        <f>IF(OR(工资性费用预算!U72="",工资性费用预算!U72=0),"",$CR70)</f>
        <v/>
      </c>
      <c r="DA70" s="201" t="str">
        <f>IF(OR(工资性费用预算!V72="",工资性费用预算!V72=0),"",$CR70)</f>
        <v/>
      </c>
      <c r="DB70" s="201" t="str">
        <f>IF(OR(工资性费用预算!W72="",工资性费用预算!W72=0),"",$CR70)</f>
        <v/>
      </c>
      <c r="DC70" s="201" t="str">
        <f>IF(OR(工资性费用预算!X72="",工资性费用预算!X72=0),"",$CR70)</f>
        <v/>
      </c>
      <c r="DD70" s="201" t="str">
        <f>IF(OR(工资性费用预算!Y72="",工资性费用预算!Y72=0),"",$CR70)</f>
        <v/>
      </c>
      <c r="DE70" s="193">
        <f t="shared" si="31"/>
        <v>0</v>
      </c>
      <c r="DF70" s="215" t="str">
        <f>IF($B70="","",VLOOKUP($B70,工资性费用预算!$B$7:$AR$206,43,0))</f>
        <v/>
      </c>
      <c r="DG70" s="215" t="str">
        <f>IF($B70="","",VLOOKUP($B70,工资性费用预算!$B$7:$AS$206,44,0))</f>
        <v/>
      </c>
      <c r="DH70" s="215" t="str">
        <f>IF($B70="","",VLOOKUP($B70,工资性费用预算!$B$7:$AX$206,49,0))</f>
        <v/>
      </c>
      <c r="DI70" s="215" t="str">
        <f>IF($B70="","",VLOOKUP($B70,工资性费用预算!$B$7:$AY$206,50,0))</f>
        <v/>
      </c>
      <c r="DJ70" s="215" t="str">
        <f>IF($B70="","",VLOOKUP($B70,工资性费用预算!$B$7:$BB$206,51,0))</f>
        <v/>
      </c>
      <c r="DK70" s="215" t="str">
        <f>IF($B70="","",VLOOKUP($B70,工资性费用预算!$B$7:$BB$206,52,0))</f>
        <v/>
      </c>
      <c r="DL70" s="225" t="str">
        <f>IF($B70="","",VLOOKUP($B70,工资性费用预算!$B$7:$BB$206,53,0))</f>
        <v/>
      </c>
      <c r="DM70" s="222">
        <f t="shared" si="32"/>
        <v>0</v>
      </c>
      <c r="DN70" s="191">
        <f t="shared" si="33"/>
        <v>0</v>
      </c>
      <c r="DO70" s="191">
        <f t="shared" si="34"/>
        <v>0</v>
      </c>
      <c r="DP70" s="191">
        <f t="shared" si="35"/>
        <v>0</v>
      </c>
      <c r="DQ70" s="191">
        <f t="shared" si="36"/>
        <v>0</v>
      </c>
      <c r="DR70" s="191">
        <f t="shared" si="37"/>
        <v>0</v>
      </c>
      <c r="DS70" s="191">
        <f t="shared" si="38"/>
        <v>0</v>
      </c>
      <c r="DT70" s="191">
        <f t="shared" si="39"/>
        <v>0</v>
      </c>
      <c r="DU70" s="191">
        <f t="shared" si="40"/>
        <v>0</v>
      </c>
      <c r="DV70" s="191">
        <f t="shared" si="41"/>
        <v>0</v>
      </c>
      <c r="DW70" s="191">
        <f t="shared" si="42"/>
        <v>0</v>
      </c>
      <c r="DX70" s="191">
        <f t="shared" si="43"/>
        <v>0</v>
      </c>
      <c r="DY70" s="227">
        <f t="shared" si="44"/>
        <v>0</v>
      </c>
      <c r="DZ70" s="191">
        <f t="shared" si="45"/>
        <v>0</v>
      </c>
      <c r="EA70" s="193">
        <f t="shared" si="46"/>
        <v>0</v>
      </c>
    </row>
    <row r="71" spans="1:131">
      <c r="A71" s="200" t="str">
        <f t="shared" si="24"/>
        <v/>
      </c>
      <c r="B71" s="191" t="str">
        <f>IF(工资性费用预算!A73="","",工资性费用预算!B73)</f>
        <v/>
      </c>
      <c r="C71" s="195" t="str">
        <f>IF(B71="","",VLOOKUP(B71,工资性费用预算!$B$7:$C$206,2,0))</f>
        <v/>
      </c>
      <c r="D71" s="276" t="str">
        <f>IF(工资性费用预算!BH73&gt;0,IF(工资性费用预算!BE73&gt;0,工资性费用预算!$BE$6,IF(工资性费用预算!BF73&gt;0,工资性费用预算!$BF$6,工资性费用预算!$BG$6)),"")</f>
        <v/>
      </c>
      <c r="E71" s="194" t="str">
        <f>IF($B71="","",VLOOKUP($B71,工资性费用预算!$B$7:$AC$206,27,0))</f>
        <v/>
      </c>
      <c r="F71" s="519">
        <f>IF($B71="",0,VLOOKUP($B71,社保费!$B$5:$Q$15,16,0))</f>
        <v>0</v>
      </c>
      <c r="G71" s="201" t="str">
        <f>IF(OR(工资性费用预算!N73="",工资性费用预算!N73=0),"",ROUND($E71*$F71,2))</f>
        <v/>
      </c>
      <c r="H71" s="201" t="str">
        <f>IF(OR(工资性费用预算!O73="",工资性费用预算!O73=0),"",ROUND($E71*$F71,2))</f>
        <v/>
      </c>
      <c r="I71" s="201" t="str">
        <f>IF(OR(工资性费用预算!P73="",工资性费用预算!P73=0),"",ROUND($E71*$F71,2))</f>
        <v/>
      </c>
      <c r="J71" s="201" t="str">
        <f>IF(OR(工资性费用预算!Q73="",工资性费用预算!Q73=0),"",ROUND($E71*$F71,2))</f>
        <v/>
      </c>
      <c r="K71" s="201" t="str">
        <f>IF(OR(工资性费用预算!R73="",工资性费用预算!R73=0),"",ROUND($E71*$F71,2))</f>
        <v/>
      </c>
      <c r="L71" s="201" t="str">
        <f>IF(OR(工资性费用预算!S73="",工资性费用预算!S73=0),"",ROUND($E71*$F71,2))</f>
        <v/>
      </c>
      <c r="M71" s="201" t="str">
        <f>IF(OR(工资性费用预算!T73="",工资性费用预算!T73=0),"",ROUND($E71*$F71,2))</f>
        <v/>
      </c>
      <c r="N71" s="201" t="str">
        <f>IF(OR(工资性费用预算!U73="",工资性费用预算!U73=0),"",ROUND($E71*$F71,2))</f>
        <v/>
      </c>
      <c r="O71" s="201" t="str">
        <f>IF(OR(工资性费用预算!V73="",工资性费用预算!V73=0),"",ROUND($E71*$F71,2))</f>
        <v/>
      </c>
      <c r="P71" s="201" t="str">
        <f>IF(OR(工资性费用预算!W73="",工资性费用预算!W73=0),"",ROUND($E71*$F71,2))</f>
        <v/>
      </c>
      <c r="Q71" s="201" t="str">
        <f>IF(OR(工资性费用预算!X73="",工资性费用预算!X73=0),"",ROUND($E71*$F71,2))</f>
        <v/>
      </c>
      <c r="R71" s="201" t="str">
        <f>IF(OR(工资性费用预算!Y73="",工资性费用预算!Y73=0),"",ROUND($E71*$F71,2))</f>
        <v/>
      </c>
      <c r="S71" s="193">
        <f t="shared" si="25"/>
        <v>0</v>
      </c>
      <c r="T71" s="199" t="str">
        <f>IF($B71="","",VLOOKUP($B71,工资性费用预算!$B$7:$AF$206,30,0))</f>
        <v/>
      </c>
      <c r="U71" s="197" t="str">
        <f>IF($B71="","",VLOOKUP($B71,工资性费用预算!$B$7:$AF$206,31,0))</f>
        <v/>
      </c>
      <c r="V71" s="191" t="str">
        <f>IF(OR(工资性费用预算!N73="",工资性费用预算!N73=0),"",$T71*$U71)</f>
        <v/>
      </c>
      <c r="W71" s="191" t="str">
        <f>IF(OR(工资性费用预算!O73="",工资性费用预算!O73=0),"",$T71*$U71)</f>
        <v/>
      </c>
      <c r="X71" s="191" t="str">
        <f>IF(OR(工资性费用预算!P73="",工资性费用预算!P73=0),"",$T71*$U71)</f>
        <v/>
      </c>
      <c r="Y71" s="191" t="str">
        <f>IF(OR(工资性费用预算!Q73="",工资性费用预算!Q73=0),"",$T71*$U71)</f>
        <v/>
      </c>
      <c r="Z71" s="191" t="str">
        <f>IF(OR(工资性费用预算!R73="",工资性费用预算!R73=0),"",$T71*$U71)</f>
        <v/>
      </c>
      <c r="AA71" s="191" t="str">
        <f>IF(OR(工资性费用预算!S73="",工资性费用预算!S73=0),"",$T71*$U71)</f>
        <v/>
      </c>
      <c r="AB71" s="191" t="str">
        <f>IF(OR(工资性费用预算!T73="",工资性费用预算!T73=0),"",$T71*$U71)</f>
        <v/>
      </c>
      <c r="AC71" s="191" t="str">
        <f>IF(OR(工资性费用预算!U73="",工资性费用预算!U73=0),"",$T71*$U71)</f>
        <v/>
      </c>
      <c r="AD71" s="191" t="str">
        <f>IF(OR(工资性费用预算!V73="",工资性费用预算!V73=0),"",$T71*$U71)</f>
        <v/>
      </c>
      <c r="AE71" s="191" t="str">
        <f>IF(OR(工资性费用预算!W73="",工资性费用预算!W73=0),"",$T71*$U71)</f>
        <v/>
      </c>
      <c r="AF71" s="191" t="str">
        <f>IF(OR(工资性费用预算!X73="",工资性费用预算!X73=0),"",$T71*$U71)</f>
        <v/>
      </c>
      <c r="AG71" s="191" t="str">
        <f>IF(OR(工资性费用预算!Y73="",工资性费用预算!Y73=0),"",$T71*$U71)</f>
        <v/>
      </c>
      <c r="AH71" s="193">
        <f t="shared" si="26"/>
        <v>0</v>
      </c>
      <c r="AI71" s="217" t="str">
        <f>IF($B71="","",VLOOKUP($B71,工资性费用预算!$B$7:$AJ$206,33,0))</f>
        <v/>
      </c>
      <c r="AJ71" s="218" t="str">
        <f>IF($B71="","",VLOOKUP($B71,工资性费用预算!$B$7:$AJ$206,35,0))</f>
        <v/>
      </c>
      <c r="AK71" s="215" t="str">
        <f>IF($B71="","",VLOOKUP($B71,工资性费用预算!$B$7:$AL$206,37,0))</f>
        <v/>
      </c>
      <c r="AL71" s="270" t="str">
        <f>IF(OR(工资性费用预算!N73="",工资性费用预算!N73=0),"",$AK71)</f>
        <v/>
      </c>
      <c r="AM71" s="201" t="str">
        <f>IF(OR(工资性费用预算!O73="",工资性费用预算!O73=0),"",$AK71)</f>
        <v/>
      </c>
      <c r="AN71" s="201" t="str">
        <f>IF(OR(工资性费用预算!P73="",工资性费用预算!P73=0),"",$AK71)</f>
        <v/>
      </c>
      <c r="AO71" s="201" t="str">
        <f>IF(OR(工资性费用预算!Q73="",工资性费用预算!Q73=0),"",$AK71)</f>
        <v/>
      </c>
      <c r="AP71" s="201" t="str">
        <f>IF(OR(工资性费用预算!R73="",工资性费用预算!R73=0),"",$AK71)</f>
        <v/>
      </c>
      <c r="AQ71" s="201" t="str">
        <f>IF(OR(工资性费用预算!S73="",工资性费用预算!S73=0),"",$AK71)</f>
        <v/>
      </c>
      <c r="AR71" s="201" t="str">
        <f>IF(OR(工资性费用预算!T73="",工资性费用预算!T73=0),"",$AK71)</f>
        <v/>
      </c>
      <c r="AS71" s="201" t="str">
        <f>IF(OR(工资性费用预算!U73="",工资性费用预算!U73=0),"",$AK71)</f>
        <v/>
      </c>
      <c r="AT71" s="201" t="str">
        <f>IF(OR(工资性费用预算!V73="",工资性费用预算!V73=0),"",$AK71)</f>
        <v/>
      </c>
      <c r="AU71" s="201" t="str">
        <f>IF(OR(工资性费用预算!W73="",工资性费用预算!W73=0),"",$AK71)</f>
        <v/>
      </c>
      <c r="AV71" s="201" t="str">
        <f>IF(OR(工资性费用预算!X73="",工资性费用预算!X73=0),"",$AK71)</f>
        <v/>
      </c>
      <c r="AW71" s="201" t="str">
        <f>IF(OR(工资性费用预算!Y73="",工资性费用预算!Y73=0),"",$AK71)</f>
        <v/>
      </c>
      <c r="AX71" s="220">
        <f t="shared" si="27"/>
        <v>0</v>
      </c>
      <c r="AY71" s="215" t="str">
        <f>IF($B71="","",VLOOKUP($B71,工资性费用预算!$B$7:$AN$206,39,0))</f>
        <v/>
      </c>
      <c r="AZ71" s="204"/>
      <c r="BA71" s="204"/>
      <c r="BB71" s="204"/>
      <c r="BC71" s="204"/>
      <c r="BD71" s="201"/>
      <c r="BE71" s="201" t="str">
        <f>IF(OR(工资性费用预算!S73="",工资性费用预算!S73=0),"",$AY71)</f>
        <v/>
      </c>
      <c r="BF71" s="201" t="str">
        <f>IF(OR(工资性费用预算!T73="",工资性费用预算!T73=0),"",$AY71)</f>
        <v/>
      </c>
      <c r="BG71" s="201" t="str">
        <f>IF(OR(工资性费用预算!U73="",工资性费用预算!U73=0),"",$AY71)</f>
        <v/>
      </c>
      <c r="BH71" s="201" t="str">
        <f>IF(OR(工资性费用预算!V73="",工资性费用预算!V73=0),"",$AY71)</f>
        <v/>
      </c>
      <c r="BI71" s="201" t="str">
        <f>IF(OR(工资性费用预算!W73="",工资性费用预算!W73=0),"",$AY71)</f>
        <v/>
      </c>
      <c r="BJ71" s="219"/>
      <c r="BK71" s="219"/>
      <c r="BL71" s="219">
        <f t="shared" si="28"/>
        <v>0</v>
      </c>
      <c r="BM71" s="215" t="str">
        <f>IF($B71="","",VLOOKUP($B71,工资性费用预算!$B$7:$AP$206,41,0))</f>
        <v/>
      </c>
      <c r="BN71" s="201" t="str">
        <f>IF(OR(工资性费用预算!N73="",工资性费用预算!N73=0),"",$BM71)</f>
        <v/>
      </c>
      <c r="BO71" s="201" t="str">
        <f>IF(OR(工资性费用预算!O73="",工资性费用预算!O73=0),"",$BM71)</f>
        <v/>
      </c>
      <c r="BP71" s="201" t="str">
        <f>IF(OR(工资性费用预算!P73="",工资性费用预算!P73=0),"",$BM71)</f>
        <v/>
      </c>
      <c r="BQ71" s="201"/>
      <c r="BR71" s="201" t="str">
        <f>IF(OR(工资性费用预算!Q73="",工资性费用预算!Q73=0),"",$BM71)</f>
        <v/>
      </c>
      <c r="BS71" s="201" t="str">
        <f>IF(OR(工资性费用预算!R73="",工资性费用预算!R73=0),"",$BM71)</f>
        <v/>
      </c>
      <c r="BT71" s="201" t="str">
        <f>IF(OR(工资性费用预算!S73="",工资性费用预算!S73=0),"",$BM71)</f>
        <v/>
      </c>
      <c r="BU71" s="201"/>
      <c r="BV71" s="201" t="str">
        <f>IF(OR(工资性费用预算!T73="",工资性费用预算!T73=0),"",$BM71)</f>
        <v/>
      </c>
      <c r="BW71" s="201" t="str">
        <f>IF(OR(工资性费用预算!U73="",工资性费用预算!U73=0),"",$BM71)</f>
        <v/>
      </c>
      <c r="BX71" s="201" t="str">
        <f>IF(OR(工资性费用预算!V73="",工资性费用预算!V73=0),"",$BM71)</f>
        <v/>
      </c>
      <c r="BY71" s="201"/>
      <c r="BZ71" s="201" t="str">
        <f>IF(OR(工资性费用预算!W73="",工资性费用预算!W73=0),"",$BM71)</f>
        <v/>
      </c>
      <c r="CA71" s="201" t="str">
        <f>IF(OR(工资性费用预算!X73="",工资性费用预算!X73=0),"",$BM71)</f>
        <v/>
      </c>
      <c r="CB71" s="201" t="str">
        <f>IF(OR(工资性费用预算!Y73="",工资性费用预算!Y73=0),"",$BM71)</f>
        <v/>
      </c>
      <c r="CC71" s="193">
        <f t="shared" si="29"/>
        <v>0</v>
      </c>
      <c r="CD71" s="215" t="str">
        <f>IF($B71="","",VLOOKUP($B71,工资性费用预算!$B$7:$AT$206,45,0))</f>
        <v/>
      </c>
      <c r="CE71" s="201" t="str">
        <f>IF(OR(工资性费用预算!N73="",工资性费用预算!N73=0),"",$CD71)</f>
        <v/>
      </c>
      <c r="CF71" s="201" t="str">
        <f>IF(OR(工资性费用预算!O73="",工资性费用预算!O73=0),"",$CD71)</f>
        <v/>
      </c>
      <c r="CG71" s="201" t="str">
        <f>IF(OR(工资性费用预算!P73="",工资性费用预算!P73=0),"",$CD71)</f>
        <v/>
      </c>
      <c r="CH71" s="201" t="str">
        <f>IF(OR(工资性费用预算!Q73="",工资性费用预算!Q73=0),"",$CD71)</f>
        <v/>
      </c>
      <c r="CI71" s="201" t="str">
        <f>IF(OR(工资性费用预算!R73="",工资性费用预算!R73=0),"",$CD71)</f>
        <v/>
      </c>
      <c r="CJ71" s="201" t="str">
        <f>IF(OR(工资性费用预算!S73="",工资性费用预算!S73=0),"",$CD71)</f>
        <v/>
      </c>
      <c r="CK71" s="201" t="str">
        <f>IF(OR(工资性费用预算!T73="",工资性费用预算!T73=0),"",$CD71)</f>
        <v/>
      </c>
      <c r="CL71" s="201" t="str">
        <f>IF(OR(工资性费用预算!U73="",工资性费用预算!U73=0),"",$CD71)</f>
        <v/>
      </c>
      <c r="CM71" s="201" t="str">
        <f>IF(OR(工资性费用预算!V73="",工资性费用预算!V73=0),"",$CD71)</f>
        <v/>
      </c>
      <c r="CN71" s="201" t="str">
        <f>IF(OR(工资性费用预算!W73="",工资性费用预算!W73=0),"",$CD71)</f>
        <v/>
      </c>
      <c r="CO71" s="201" t="str">
        <f>IF(OR(工资性费用预算!X73="",工资性费用预算!X73=0),"",$CD71)</f>
        <v/>
      </c>
      <c r="CP71" s="201" t="str">
        <f>IF(OR(工资性费用预算!Y73="",工资性费用预算!Y73=0),"",$CD71)</f>
        <v/>
      </c>
      <c r="CQ71" s="193">
        <f t="shared" si="30"/>
        <v>0</v>
      </c>
      <c r="CR71" s="215" t="str">
        <f>IF($B71="","",VLOOKUP($B71,工资性费用预算!$B$7:$AV$206,47,0))</f>
        <v/>
      </c>
      <c r="CS71" s="201" t="str">
        <f>IF(OR(工资性费用预算!N73="",工资性费用预算!N73=0),"",$CR71)</f>
        <v/>
      </c>
      <c r="CT71" s="201" t="str">
        <f>IF(OR(工资性费用预算!O73="",工资性费用预算!O73=0),"",$CR71)</f>
        <v/>
      </c>
      <c r="CU71" s="201" t="str">
        <f>IF(OR(工资性费用预算!P73="",工资性费用预算!P73=0),"",$CR71)</f>
        <v/>
      </c>
      <c r="CV71" s="201" t="str">
        <f>IF(OR(工资性费用预算!Q73="",工资性费用预算!Q73=0),"",$CR71)</f>
        <v/>
      </c>
      <c r="CW71" s="201" t="str">
        <f>IF(OR(工资性费用预算!R73="",工资性费用预算!R73=0),"",$CR71)</f>
        <v/>
      </c>
      <c r="CX71" s="201" t="str">
        <f>IF(OR(工资性费用预算!S73="",工资性费用预算!S73=0),"",$CR71)</f>
        <v/>
      </c>
      <c r="CY71" s="201" t="str">
        <f>IF(OR(工资性费用预算!T73="",工资性费用预算!T73=0),"",$CR71)</f>
        <v/>
      </c>
      <c r="CZ71" s="201" t="str">
        <f>IF(OR(工资性费用预算!U73="",工资性费用预算!U73=0),"",$CR71)</f>
        <v/>
      </c>
      <c r="DA71" s="201" t="str">
        <f>IF(OR(工资性费用预算!V73="",工资性费用预算!V73=0),"",$CR71)</f>
        <v/>
      </c>
      <c r="DB71" s="201" t="str">
        <f>IF(OR(工资性费用预算!W73="",工资性费用预算!W73=0),"",$CR71)</f>
        <v/>
      </c>
      <c r="DC71" s="201" t="str">
        <f>IF(OR(工资性费用预算!X73="",工资性费用预算!X73=0),"",$CR71)</f>
        <v/>
      </c>
      <c r="DD71" s="201" t="str">
        <f>IF(OR(工资性费用预算!Y73="",工资性费用预算!Y73=0),"",$CR71)</f>
        <v/>
      </c>
      <c r="DE71" s="193">
        <f t="shared" si="31"/>
        <v>0</v>
      </c>
      <c r="DF71" s="215" t="str">
        <f>IF($B71="","",VLOOKUP($B71,工资性费用预算!$B$7:$AR$206,43,0))</f>
        <v/>
      </c>
      <c r="DG71" s="215" t="str">
        <f>IF($B71="","",VLOOKUP($B71,工资性费用预算!$B$7:$AS$206,44,0))</f>
        <v/>
      </c>
      <c r="DH71" s="215" t="str">
        <f>IF($B71="","",VLOOKUP($B71,工资性费用预算!$B$7:$AX$206,49,0))</f>
        <v/>
      </c>
      <c r="DI71" s="215" t="str">
        <f>IF($B71="","",VLOOKUP($B71,工资性费用预算!$B$7:$AY$206,50,0))</f>
        <v/>
      </c>
      <c r="DJ71" s="215" t="str">
        <f>IF($B71="","",VLOOKUP($B71,工资性费用预算!$B$7:$BB$206,51,0))</f>
        <v/>
      </c>
      <c r="DK71" s="215" t="str">
        <f>IF($B71="","",VLOOKUP($B71,工资性费用预算!$B$7:$BB$206,52,0))</f>
        <v/>
      </c>
      <c r="DL71" s="225" t="str">
        <f>IF($B71="","",VLOOKUP($B71,工资性费用预算!$B$7:$BB$206,53,0))</f>
        <v/>
      </c>
      <c r="DM71" s="222">
        <f t="shared" si="32"/>
        <v>0</v>
      </c>
      <c r="DN71" s="191">
        <f t="shared" si="33"/>
        <v>0</v>
      </c>
      <c r="DO71" s="191">
        <f t="shared" si="34"/>
        <v>0</v>
      </c>
      <c r="DP71" s="191">
        <f t="shared" si="35"/>
        <v>0</v>
      </c>
      <c r="DQ71" s="191">
        <f t="shared" si="36"/>
        <v>0</v>
      </c>
      <c r="DR71" s="191">
        <f t="shared" si="37"/>
        <v>0</v>
      </c>
      <c r="DS71" s="191">
        <f t="shared" si="38"/>
        <v>0</v>
      </c>
      <c r="DT71" s="191">
        <f t="shared" si="39"/>
        <v>0</v>
      </c>
      <c r="DU71" s="191">
        <f t="shared" si="40"/>
        <v>0</v>
      </c>
      <c r="DV71" s="191">
        <f t="shared" si="41"/>
        <v>0</v>
      </c>
      <c r="DW71" s="191">
        <f t="shared" si="42"/>
        <v>0</v>
      </c>
      <c r="DX71" s="191">
        <f t="shared" si="43"/>
        <v>0</v>
      </c>
      <c r="DY71" s="227">
        <f t="shared" si="44"/>
        <v>0</v>
      </c>
      <c r="DZ71" s="191">
        <f t="shared" si="45"/>
        <v>0</v>
      </c>
      <c r="EA71" s="193">
        <f t="shared" si="46"/>
        <v>0</v>
      </c>
    </row>
    <row r="72" spans="1:131">
      <c r="A72" s="200" t="str">
        <f t="shared" si="24"/>
        <v/>
      </c>
      <c r="B72" s="191" t="str">
        <f>IF(工资性费用预算!A74="","",工资性费用预算!B74)</f>
        <v/>
      </c>
      <c r="C72" s="195" t="str">
        <f>IF(B72="","",VLOOKUP(B72,工资性费用预算!$B$7:$C$206,2,0))</f>
        <v/>
      </c>
      <c r="D72" s="276" t="str">
        <f>IF(工资性费用预算!BH74&gt;0,IF(工资性费用预算!BE74&gt;0,工资性费用预算!$BE$6,IF(工资性费用预算!BF74&gt;0,工资性费用预算!$BF$6,工资性费用预算!$BG$6)),"")</f>
        <v/>
      </c>
      <c r="E72" s="194" t="str">
        <f>IF($B72="","",VLOOKUP($B72,工资性费用预算!$B$7:$AC$206,27,0))</f>
        <v/>
      </c>
      <c r="F72" s="519">
        <f>IF($B72="",0,VLOOKUP($B72,社保费!$B$5:$Q$15,16,0))</f>
        <v>0</v>
      </c>
      <c r="G72" s="201" t="str">
        <f>IF(OR(工资性费用预算!N74="",工资性费用预算!N74=0),"",ROUND($E72*$F72,2))</f>
        <v/>
      </c>
      <c r="H72" s="201" t="str">
        <f>IF(OR(工资性费用预算!O74="",工资性费用预算!O74=0),"",ROUND($E72*$F72,2))</f>
        <v/>
      </c>
      <c r="I72" s="201" t="str">
        <f>IF(OR(工资性费用预算!P74="",工资性费用预算!P74=0),"",ROUND($E72*$F72,2))</f>
        <v/>
      </c>
      <c r="J72" s="201" t="str">
        <f>IF(OR(工资性费用预算!Q74="",工资性费用预算!Q74=0),"",ROUND($E72*$F72,2))</f>
        <v/>
      </c>
      <c r="K72" s="201" t="str">
        <f>IF(OR(工资性费用预算!R74="",工资性费用预算!R74=0),"",ROUND($E72*$F72,2))</f>
        <v/>
      </c>
      <c r="L72" s="201" t="str">
        <f>IF(OR(工资性费用预算!S74="",工资性费用预算!S74=0),"",ROUND($E72*$F72,2))</f>
        <v/>
      </c>
      <c r="M72" s="201" t="str">
        <f>IF(OR(工资性费用预算!T74="",工资性费用预算!T74=0),"",ROUND($E72*$F72,2))</f>
        <v/>
      </c>
      <c r="N72" s="201" t="str">
        <f>IF(OR(工资性费用预算!U74="",工资性费用预算!U74=0),"",ROUND($E72*$F72,2))</f>
        <v/>
      </c>
      <c r="O72" s="201" t="str">
        <f>IF(OR(工资性费用预算!V74="",工资性费用预算!V74=0),"",ROUND($E72*$F72,2))</f>
        <v/>
      </c>
      <c r="P72" s="201" t="str">
        <f>IF(OR(工资性费用预算!W74="",工资性费用预算!W74=0),"",ROUND($E72*$F72,2))</f>
        <v/>
      </c>
      <c r="Q72" s="201" t="str">
        <f>IF(OR(工资性费用预算!X74="",工资性费用预算!X74=0),"",ROUND($E72*$F72,2))</f>
        <v/>
      </c>
      <c r="R72" s="201" t="str">
        <f>IF(OR(工资性费用预算!Y74="",工资性费用预算!Y74=0),"",ROUND($E72*$F72,2))</f>
        <v/>
      </c>
      <c r="S72" s="193">
        <f t="shared" si="25"/>
        <v>0</v>
      </c>
      <c r="T72" s="199" t="str">
        <f>IF($B72="","",VLOOKUP($B72,工资性费用预算!$B$7:$AF$206,30,0))</f>
        <v/>
      </c>
      <c r="U72" s="197" t="str">
        <f>IF($B72="","",VLOOKUP($B72,工资性费用预算!$B$7:$AF$206,31,0))</f>
        <v/>
      </c>
      <c r="V72" s="191" t="str">
        <f>IF(OR(工资性费用预算!N74="",工资性费用预算!N74=0),"",$T72*$U72)</f>
        <v/>
      </c>
      <c r="W72" s="191" t="str">
        <f>IF(OR(工资性费用预算!O74="",工资性费用预算!O74=0),"",$T72*$U72)</f>
        <v/>
      </c>
      <c r="X72" s="191" t="str">
        <f>IF(OR(工资性费用预算!P74="",工资性费用预算!P74=0),"",$T72*$U72)</f>
        <v/>
      </c>
      <c r="Y72" s="191" t="str">
        <f>IF(OR(工资性费用预算!Q74="",工资性费用预算!Q74=0),"",$T72*$U72)</f>
        <v/>
      </c>
      <c r="Z72" s="191" t="str">
        <f>IF(OR(工资性费用预算!R74="",工资性费用预算!R74=0),"",$T72*$U72)</f>
        <v/>
      </c>
      <c r="AA72" s="191" t="str">
        <f>IF(OR(工资性费用预算!S74="",工资性费用预算!S74=0),"",$T72*$U72)</f>
        <v/>
      </c>
      <c r="AB72" s="191" t="str">
        <f>IF(OR(工资性费用预算!T74="",工资性费用预算!T74=0),"",$T72*$U72)</f>
        <v/>
      </c>
      <c r="AC72" s="191" t="str">
        <f>IF(OR(工资性费用预算!U74="",工资性费用预算!U74=0),"",$T72*$U72)</f>
        <v/>
      </c>
      <c r="AD72" s="191" t="str">
        <f>IF(OR(工资性费用预算!V74="",工资性费用预算!V74=0),"",$T72*$U72)</f>
        <v/>
      </c>
      <c r="AE72" s="191" t="str">
        <f>IF(OR(工资性费用预算!W74="",工资性费用预算!W74=0),"",$T72*$U72)</f>
        <v/>
      </c>
      <c r="AF72" s="191" t="str">
        <f>IF(OR(工资性费用预算!X74="",工资性费用预算!X74=0),"",$T72*$U72)</f>
        <v/>
      </c>
      <c r="AG72" s="191" t="str">
        <f>IF(OR(工资性费用预算!Y74="",工资性费用预算!Y74=0),"",$T72*$U72)</f>
        <v/>
      </c>
      <c r="AH72" s="193">
        <f t="shared" si="26"/>
        <v>0</v>
      </c>
      <c r="AI72" s="217" t="str">
        <f>IF($B72="","",VLOOKUP($B72,工资性费用预算!$B$7:$AJ$206,33,0))</f>
        <v/>
      </c>
      <c r="AJ72" s="218" t="str">
        <f>IF($B72="","",VLOOKUP($B72,工资性费用预算!$B$7:$AJ$206,35,0))</f>
        <v/>
      </c>
      <c r="AK72" s="215" t="str">
        <f>IF($B72="","",VLOOKUP($B72,工资性费用预算!$B$7:$AL$206,37,0))</f>
        <v/>
      </c>
      <c r="AL72" s="270" t="str">
        <f>IF(OR(工资性费用预算!N74="",工资性费用预算!N74=0),"",$AK72)</f>
        <v/>
      </c>
      <c r="AM72" s="201" t="str">
        <f>IF(OR(工资性费用预算!O74="",工资性费用预算!O74=0),"",$AK72)</f>
        <v/>
      </c>
      <c r="AN72" s="201" t="str">
        <f>IF(OR(工资性费用预算!P74="",工资性费用预算!P74=0),"",$AK72)</f>
        <v/>
      </c>
      <c r="AO72" s="201" t="str">
        <f>IF(OR(工资性费用预算!Q74="",工资性费用预算!Q74=0),"",$AK72)</f>
        <v/>
      </c>
      <c r="AP72" s="201" t="str">
        <f>IF(OR(工资性费用预算!R74="",工资性费用预算!R74=0),"",$AK72)</f>
        <v/>
      </c>
      <c r="AQ72" s="201" t="str">
        <f>IF(OR(工资性费用预算!S74="",工资性费用预算!S74=0),"",$AK72)</f>
        <v/>
      </c>
      <c r="AR72" s="201" t="str">
        <f>IF(OR(工资性费用预算!T74="",工资性费用预算!T74=0),"",$AK72)</f>
        <v/>
      </c>
      <c r="AS72" s="201" t="str">
        <f>IF(OR(工资性费用预算!U74="",工资性费用预算!U74=0),"",$AK72)</f>
        <v/>
      </c>
      <c r="AT72" s="201" t="str">
        <f>IF(OR(工资性费用预算!V74="",工资性费用预算!V74=0),"",$AK72)</f>
        <v/>
      </c>
      <c r="AU72" s="201" t="str">
        <f>IF(OR(工资性费用预算!W74="",工资性费用预算!W74=0),"",$AK72)</f>
        <v/>
      </c>
      <c r="AV72" s="201" t="str">
        <f>IF(OR(工资性费用预算!X74="",工资性费用预算!X74=0),"",$AK72)</f>
        <v/>
      </c>
      <c r="AW72" s="201" t="str">
        <f>IF(OR(工资性费用预算!Y74="",工资性费用预算!Y74=0),"",$AK72)</f>
        <v/>
      </c>
      <c r="AX72" s="220">
        <f t="shared" si="27"/>
        <v>0</v>
      </c>
      <c r="AY72" s="215" t="str">
        <f>IF($B72="","",VLOOKUP($B72,工资性费用预算!$B$7:$AN$206,39,0))</f>
        <v/>
      </c>
      <c r="AZ72" s="204"/>
      <c r="BA72" s="204"/>
      <c r="BB72" s="204"/>
      <c r="BC72" s="204"/>
      <c r="BD72" s="201"/>
      <c r="BE72" s="201" t="str">
        <f>IF(OR(工资性费用预算!S74="",工资性费用预算!S74=0),"",$AY72)</f>
        <v/>
      </c>
      <c r="BF72" s="201" t="str">
        <f>IF(OR(工资性费用预算!T74="",工资性费用预算!T74=0),"",$AY72)</f>
        <v/>
      </c>
      <c r="BG72" s="201" t="str">
        <f>IF(OR(工资性费用预算!U74="",工资性费用预算!U74=0),"",$AY72)</f>
        <v/>
      </c>
      <c r="BH72" s="201" t="str">
        <f>IF(OR(工资性费用预算!V74="",工资性费用预算!V74=0),"",$AY72)</f>
        <v/>
      </c>
      <c r="BI72" s="201" t="str">
        <f>IF(OR(工资性费用预算!W74="",工资性费用预算!W74=0),"",$AY72)</f>
        <v/>
      </c>
      <c r="BJ72" s="219"/>
      <c r="BK72" s="219"/>
      <c r="BL72" s="219">
        <f t="shared" si="28"/>
        <v>0</v>
      </c>
      <c r="BM72" s="215" t="str">
        <f>IF($B72="","",VLOOKUP($B72,工资性费用预算!$B$7:$AP$206,41,0))</f>
        <v/>
      </c>
      <c r="BN72" s="201" t="str">
        <f>IF(OR(工资性费用预算!N74="",工资性费用预算!N74=0),"",$BM72)</f>
        <v/>
      </c>
      <c r="BO72" s="201" t="str">
        <f>IF(OR(工资性费用预算!O74="",工资性费用预算!O74=0),"",$BM72)</f>
        <v/>
      </c>
      <c r="BP72" s="201" t="str">
        <f>IF(OR(工资性费用预算!P74="",工资性费用预算!P74=0),"",$BM72)</f>
        <v/>
      </c>
      <c r="BQ72" s="201"/>
      <c r="BR72" s="201" t="str">
        <f>IF(OR(工资性费用预算!Q74="",工资性费用预算!Q74=0),"",$BM72)</f>
        <v/>
      </c>
      <c r="BS72" s="201" t="str">
        <f>IF(OR(工资性费用预算!R74="",工资性费用预算!R74=0),"",$BM72)</f>
        <v/>
      </c>
      <c r="BT72" s="201" t="str">
        <f>IF(OR(工资性费用预算!S74="",工资性费用预算!S74=0),"",$BM72)</f>
        <v/>
      </c>
      <c r="BU72" s="201"/>
      <c r="BV72" s="201" t="str">
        <f>IF(OR(工资性费用预算!T74="",工资性费用预算!T74=0),"",$BM72)</f>
        <v/>
      </c>
      <c r="BW72" s="201" t="str">
        <f>IF(OR(工资性费用预算!U74="",工资性费用预算!U74=0),"",$BM72)</f>
        <v/>
      </c>
      <c r="BX72" s="201" t="str">
        <f>IF(OR(工资性费用预算!V74="",工资性费用预算!V74=0),"",$BM72)</f>
        <v/>
      </c>
      <c r="BY72" s="201"/>
      <c r="BZ72" s="201" t="str">
        <f>IF(OR(工资性费用预算!W74="",工资性费用预算!W74=0),"",$BM72)</f>
        <v/>
      </c>
      <c r="CA72" s="201" t="str">
        <f>IF(OR(工资性费用预算!X74="",工资性费用预算!X74=0),"",$BM72)</f>
        <v/>
      </c>
      <c r="CB72" s="201" t="str">
        <f>IF(OR(工资性费用预算!Y74="",工资性费用预算!Y74=0),"",$BM72)</f>
        <v/>
      </c>
      <c r="CC72" s="193">
        <f t="shared" si="29"/>
        <v>0</v>
      </c>
      <c r="CD72" s="215" t="str">
        <f>IF($B72="","",VLOOKUP($B72,工资性费用预算!$B$7:$AT$206,45,0))</f>
        <v/>
      </c>
      <c r="CE72" s="201" t="str">
        <f>IF(OR(工资性费用预算!N74="",工资性费用预算!N74=0),"",$CD72)</f>
        <v/>
      </c>
      <c r="CF72" s="201" t="str">
        <f>IF(OR(工资性费用预算!O74="",工资性费用预算!O74=0),"",$CD72)</f>
        <v/>
      </c>
      <c r="CG72" s="201" t="str">
        <f>IF(OR(工资性费用预算!P74="",工资性费用预算!P74=0),"",$CD72)</f>
        <v/>
      </c>
      <c r="CH72" s="201" t="str">
        <f>IF(OR(工资性费用预算!Q74="",工资性费用预算!Q74=0),"",$CD72)</f>
        <v/>
      </c>
      <c r="CI72" s="201" t="str">
        <f>IF(OR(工资性费用预算!R74="",工资性费用预算!R74=0),"",$CD72)</f>
        <v/>
      </c>
      <c r="CJ72" s="201" t="str">
        <f>IF(OR(工资性费用预算!S74="",工资性费用预算!S74=0),"",$CD72)</f>
        <v/>
      </c>
      <c r="CK72" s="201" t="str">
        <f>IF(OR(工资性费用预算!T74="",工资性费用预算!T74=0),"",$CD72)</f>
        <v/>
      </c>
      <c r="CL72" s="201" t="str">
        <f>IF(OR(工资性费用预算!U74="",工资性费用预算!U74=0),"",$CD72)</f>
        <v/>
      </c>
      <c r="CM72" s="201" t="str">
        <f>IF(OR(工资性费用预算!V74="",工资性费用预算!V74=0),"",$CD72)</f>
        <v/>
      </c>
      <c r="CN72" s="201" t="str">
        <f>IF(OR(工资性费用预算!W74="",工资性费用预算!W74=0),"",$CD72)</f>
        <v/>
      </c>
      <c r="CO72" s="201" t="str">
        <f>IF(OR(工资性费用预算!X74="",工资性费用预算!X74=0),"",$CD72)</f>
        <v/>
      </c>
      <c r="CP72" s="201" t="str">
        <f>IF(OR(工资性费用预算!Y74="",工资性费用预算!Y74=0),"",$CD72)</f>
        <v/>
      </c>
      <c r="CQ72" s="193">
        <f t="shared" si="30"/>
        <v>0</v>
      </c>
      <c r="CR72" s="215" t="str">
        <f>IF($B72="","",VLOOKUP($B72,工资性费用预算!$B$7:$AV$206,47,0))</f>
        <v/>
      </c>
      <c r="CS72" s="201" t="str">
        <f>IF(OR(工资性费用预算!N74="",工资性费用预算!N74=0),"",$CR72)</f>
        <v/>
      </c>
      <c r="CT72" s="201" t="str">
        <f>IF(OR(工资性费用预算!O74="",工资性费用预算!O74=0),"",$CR72)</f>
        <v/>
      </c>
      <c r="CU72" s="201" t="str">
        <f>IF(OR(工资性费用预算!P74="",工资性费用预算!P74=0),"",$CR72)</f>
        <v/>
      </c>
      <c r="CV72" s="201" t="str">
        <f>IF(OR(工资性费用预算!Q74="",工资性费用预算!Q74=0),"",$CR72)</f>
        <v/>
      </c>
      <c r="CW72" s="201" t="str">
        <f>IF(OR(工资性费用预算!R74="",工资性费用预算!R74=0),"",$CR72)</f>
        <v/>
      </c>
      <c r="CX72" s="201" t="str">
        <f>IF(OR(工资性费用预算!S74="",工资性费用预算!S74=0),"",$CR72)</f>
        <v/>
      </c>
      <c r="CY72" s="201" t="str">
        <f>IF(OR(工资性费用预算!T74="",工资性费用预算!T74=0),"",$CR72)</f>
        <v/>
      </c>
      <c r="CZ72" s="201" t="str">
        <f>IF(OR(工资性费用预算!U74="",工资性费用预算!U74=0),"",$CR72)</f>
        <v/>
      </c>
      <c r="DA72" s="201" t="str">
        <f>IF(OR(工资性费用预算!V74="",工资性费用预算!V74=0),"",$CR72)</f>
        <v/>
      </c>
      <c r="DB72" s="201" t="str">
        <f>IF(OR(工资性费用预算!W74="",工资性费用预算!W74=0),"",$CR72)</f>
        <v/>
      </c>
      <c r="DC72" s="201" t="str">
        <f>IF(OR(工资性费用预算!X74="",工资性费用预算!X74=0),"",$CR72)</f>
        <v/>
      </c>
      <c r="DD72" s="201" t="str">
        <f>IF(OR(工资性费用预算!Y74="",工资性费用预算!Y74=0),"",$CR72)</f>
        <v/>
      </c>
      <c r="DE72" s="193">
        <f t="shared" si="31"/>
        <v>0</v>
      </c>
      <c r="DF72" s="215" t="str">
        <f>IF($B72="","",VLOOKUP($B72,工资性费用预算!$B$7:$AR$206,43,0))</f>
        <v/>
      </c>
      <c r="DG72" s="215" t="str">
        <f>IF($B72="","",VLOOKUP($B72,工资性费用预算!$B$7:$AS$206,44,0))</f>
        <v/>
      </c>
      <c r="DH72" s="215" t="str">
        <f>IF($B72="","",VLOOKUP($B72,工资性费用预算!$B$7:$AX$206,49,0))</f>
        <v/>
      </c>
      <c r="DI72" s="215" t="str">
        <f>IF($B72="","",VLOOKUP($B72,工资性费用预算!$B$7:$AY$206,50,0))</f>
        <v/>
      </c>
      <c r="DJ72" s="215" t="str">
        <f>IF($B72="","",VLOOKUP($B72,工资性费用预算!$B$7:$BB$206,51,0))</f>
        <v/>
      </c>
      <c r="DK72" s="215" t="str">
        <f>IF($B72="","",VLOOKUP($B72,工资性费用预算!$B$7:$BB$206,52,0))</f>
        <v/>
      </c>
      <c r="DL72" s="225" t="str">
        <f>IF($B72="","",VLOOKUP($B72,工资性费用预算!$B$7:$BB$206,53,0))</f>
        <v/>
      </c>
      <c r="DM72" s="222">
        <f t="shared" si="32"/>
        <v>0</v>
      </c>
      <c r="DN72" s="191">
        <f t="shared" si="33"/>
        <v>0</v>
      </c>
      <c r="DO72" s="191">
        <f t="shared" si="34"/>
        <v>0</v>
      </c>
      <c r="DP72" s="191">
        <f t="shared" si="35"/>
        <v>0</v>
      </c>
      <c r="DQ72" s="191">
        <f t="shared" si="36"/>
        <v>0</v>
      </c>
      <c r="DR72" s="191">
        <f t="shared" si="37"/>
        <v>0</v>
      </c>
      <c r="DS72" s="191">
        <f t="shared" si="38"/>
        <v>0</v>
      </c>
      <c r="DT72" s="191">
        <f t="shared" si="39"/>
        <v>0</v>
      </c>
      <c r="DU72" s="191">
        <f t="shared" si="40"/>
        <v>0</v>
      </c>
      <c r="DV72" s="191">
        <f t="shared" si="41"/>
        <v>0</v>
      </c>
      <c r="DW72" s="191">
        <f t="shared" si="42"/>
        <v>0</v>
      </c>
      <c r="DX72" s="191">
        <f t="shared" si="43"/>
        <v>0</v>
      </c>
      <c r="DY72" s="227">
        <f t="shared" si="44"/>
        <v>0</v>
      </c>
      <c r="DZ72" s="191">
        <f t="shared" si="45"/>
        <v>0</v>
      </c>
      <c r="EA72" s="193">
        <f t="shared" si="46"/>
        <v>0</v>
      </c>
    </row>
    <row r="73" spans="1:131">
      <c r="A73" s="200" t="str">
        <f t="shared" si="24"/>
        <v/>
      </c>
      <c r="B73" s="191" t="str">
        <f>IF(工资性费用预算!A75="","",工资性费用预算!B75)</f>
        <v/>
      </c>
      <c r="C73" s="195" t="str">
        <f>IF(B73="","",VLOOKUP(B73,工资性费用预算!$B$7:$C$206,2,0))</f>
        <v/>
      </c>
      <c r="D73" s="276" t="str">
        <f>IF(工资性费用预算!BH75&gt;0,IF(工资性费用预算!BE75&gt;0,工资性费用预算!$BE$6,IF(工资性费用预算!BF75&gt;0,工资性费用预算!$BF$6,工资性费用预算!$BG$6)),"")</f>
        <v/>
      </c>
      <c r="E73" s="194" t="str">
        <f>IF($B73="","",VLOOKUP($B73,工资性费用预算!$B$7:$AC$206,27,0))</f>
        <v/>
      </c>
      <c r="F73" s="519">
        <f>IF($B73="",0,VLOOKUP($B73,社保费!$B$5:$Q$15,16,0))</f>
        <v>0</v>
      </c>
      <c r="G73" s="201" t="str">
        <f>IF(OR(工资性费用预算!N75="",工资性费用预算!N75=0),"",ROUND($E73*$F73,2))</f>
        <v/>
      </c>
      <c r="H73" s="201" t="str">
        <f>IF(OR(工资性费用预算!O75="",工资性费用预算!O75=0),"",ROUND($E73*$F73,2))</f>
        <v/>
      </c>
      <c r="I73" s="201" t="str">
        <f>IF(OR(工资性费用预算!P75="",工资性费用预算!P75=0),"",ROUND($E73*$F73,2))</f>
        <v/>
      </c>
      <c r="J73" s="201" t="str">
        <f>IF(OR(工资性费用预算!Q75="",工资性费用预算!Q75=0),"",ROUND($E73*$F73,2))</f>
        <v/>
      </c>
      <c r="K73" s="201" t="str">
        <f>IF(OR(工资性费用预算!R75="",工资性费用预算!R75=0),"",ROUND($E73*$F73,2))</f>
        <v/>
      </c>
      <c r="L73" s="201" t="str">
        <f>IF(OR(工资性费用预算!S75="",工资性费用预算!S75=0),"",ROUND($E73*$F73,2))</f>
        <v/>
      </c>
      <c r="M73" s="201" t="str">
        <f>IF(OR(工资性费用预算!T75="",工资性费用预算!T75=0),"",ROUND($E73*$F73,2))</f>
        <v/>
      </c>
      <c r="N73" s="201" t="str">
        <f>IF(OR(工资性费用预算!U75="",工资性费用预算!U75=0),"",ROUND($E73*$F73,2))</f>
        <v/>
      </c>
      <c r="O73" s="201" t="str">
        <f>IF(OR(工资性费用预算!V75="",工资性费用预算!V75=0),"",ROUND($E73*$F73,2))</f>
        <v/>
      </c>
      <c r="P73" s="201" t="str">
        <f>IF(OR(工资性费用预算!W75="",工资性费用预算!W75=0),"",ROUND($E73*$F73,2))</f>
        <v/>
      </c>
      <c r="Q73" s="201" t="str">
        <f>IF(OR(工资性费用预算!X75="",工资性费用预算!X75=0),"",ROUND($E73*$F73,2))</f>
        <v/>
      </c>
      <c r="R73" s="201" t="str">
        <f>IF(OR(工资性费用预算!Y75="",工资性费用预算!Y75=0),"",ROUND($E73*$F73,2))</f>
        <v/>
      </c>
      <c r="S73" s="193">
        <f t="shared" si="25"/>
        <v>0</v>
      </c>
      <c r="T73" s="199" t="str">
        <f>IF($B73="","",VLOOKUP($B73,工资性费用预算!$B$7:$AF$206,30,0))</f>
        <v/>
      </c>
      <c r="U73" s="197" t="str">
        <f>IF($B73="","",VLOOKUP($B73,工资性费用预算!$B$7:$AF$206,31,0))</f>
        <v/>
      </c>
      <c r="V73" s="191" t="str">
        <f>IF(OR(工资性费用预算!N75="",工资性费用预算!N75=0),"",$T73*$U73)</f>
        <v/>
      </c>
      <c r="W73" s="191" t="str">
        <f>IF(OR(工资性费用预算!O75="",工资性费用预算!O75=0),"",$T73*$U73)</f>
        <v/>
      </c>
      <c r="X73" s="191" t="str">
        <f>IF(OR(工资性费用预算!P75="",工资性费用预算!P75=0),"",$T73*$U73)</f>
        <v/>
      </c>
      <c r="Y73" s="191" t="str">
        <f>IF(OR(工资性费用预算!Q75="",工资性费用预算!Q75=0),"",$T73*$U73)</f>
        <v/>
      </c>
      <c r="Z73" s="191" t="str">
        <f>IF(OR(工资性费用预算!R75="",工资性费用预算!R75=0),"",$T73*$U73)</f>
        <v/>
      </c>
      <c r="AA73" s="191" t="str">
        <f>IF(OR(工资性费用预算!S75="",工资性费用预算!S75=0),"",$T73*$U73)</f>
        <v/>
      </c>
      <c r="AB73" s="191" t="str">
        <f>IF(OR(工资性费用预算!T75="",工资性费用预算!T75=0),"",$T73*$U73)</f>
        <v/>
      </c>
      <c r="AC73" s="191" t="str">
        <f>IF(OR(工资性费用预算!U75="",工资性费用预算!U75=0),"",$T73*$U73)</f>
        <v/>
      </c>
      <c r="AD73" s="191" t="str">
        <f>IF(OR(工资性费用预算!V75="",工资性费用预算!V75=0),"",$T73*$U73)</f>
        <v/>
      </c>
      <c r="AE73" s="191" t="str">
        <f>IF(OR(工资性费用预算!W75="",工资性费用预算!W75=0),"",$T73*$U73)</f>
        <v/>
      </c>
      <c r="AF73" s="191" t="str">
        <f>IF(OR(工资性费用预算!X75="",工资性费用预算!X75=0),"",$T73*$U73)</f>
        <v/>
      </c>
      <c r="AG73" s="191" t="str">
        <f>IF(OR(工资性费用预算!Y75="",工资性费用预算!Y75=0),"",$T73*$U73)</f>
        <v/>
      </c>
      <c r="AH73" s="193">
        <f t="shared" si="26"/>
        <v>0</v>
      </c>
      <c r="AI73" s="217" t="str">
        <f>IF($B73="","",VLOOKUP($B73,工资性费用预算!$B$7:$AJ$206,33,0))</f>
        <v/>
      </c>
      <c r="AJ73" s="218" t="str">
        <f>IF($B73="","",VLOOKUP($B73,工资性费用预算!$B$7:$AJ$206,35,0))</f>
        <v/>
      </c>
      <c r="AK73" s="215" t="str">
        <f>IF($B73="","",VLOOKUP($B73,工资性费用预算!$B$7:$AL$206,37,0))</f>
        <v/>
      </c>
      <c r="AL73" s="270" t="str">
        <f>IF(OR(工资性费用预算!N75="",工资性费用预算!N75=0),"",$AK73)</f>
        <v/>
      </c>
      <c r="AM73" s="201" t="str">
        <f>IF(OR(工资性费用预算!O75="",工资性费用预算!O75=0),"",$AK73)</f>
        <v/>
      </c>
      <c r="AN73" s="201" t="str">
        <f>IF(OR(工资性费用预算!P75="",工资性费用预算!P75=0),"",$AK73)</f>
        <v/>
      </c>
      <c r="AO73" s="201" t="str">
        <f>IF(OR(工资性费用预算!Q75="",工资性费用预算!Q75=0),"",$AK73)</f>
        <v/>
      </c>
      <c r="AP73" s="201" t="str">
        <f>IF(OR(工资性费用预算!R75="",工资性费用预算!R75=0),"",$AK73)</f>
        <v/>
      </c>
      <c r="AQ73" s="201" t="str">
        <f>IF(OR(工资性费用预算!S75="",工资性费用预算!S75=0),"",$AK73)</f>
        <v/>
      </c>
      <c r="AR73" s="201" t="str">
        <f>IF(OR(工资性费用预算!T75="",工资性费用预算!T75=0),"",$AK73)</f>
        <v/>
      </c>
      <c r="AS73" s="201" t="str">
        <f>IF(OR(工资性费用预算!U75="",工资性费用预算!U75=0),"",$AK73)</f>
        <v/>
      </c>
      <c r="AT73" s="201" t="str">
        <f>IF(OR(工资性费用预算!V75="",工资性费用预算!V75=0),"",$AK73)</f>
        <v/>
      </c>
      <c r="AU73" s="201" t="str">
        <f>IF(OR(工资性费用预算!W75="",工资性费用预算!W75=0),"",$AK73)</f>
        <v/>
      </c>
      <c r="AV73" s="201" t="str">
        <f>IF(OR(工资性费用预算!X75="",工资性费用预算!X75=0),"",$AK73)</f>
        <v/>
      </c>
      <c r="AW73" s="201" t="str">
        <f>IF(OR(工资性费用预算!Y75="",工资性费用预算!Y75=0),"",$AK73)</f>
        <v/>
      </c>
      <c r="AX73" s="220">
        <f t="shared" si="27"/>
        <v>0</v>
      </c>
      <c r="AY73" s="215" t="str">
        <f>IF($B73="","",VLOOKUP($B73,工资性费用预算!$B$7:$AN$206,39,0))</f>
        <v/>
      </c>
      <c r="AZ73" s="204"/>
      <c r="BA73" s="204"/>
      <c r="BB73" s="204"/>
      <c r="BC73" s="204"/>
      <c r="BD73" s="201"/>
      <c r="BE73" s="201" t="str">
        <f>IF(OR(工资性费用预算!S75="",工资性费用预算!S75=0),"",$AY73)</f>
        <v/>
      </c>
      <c r="BF73" s="201" t="str">
        <f>IF(OR(工资性费用预算!T75="",工资性费用预算!T75=0),"",$AY73)</f>
        <v/>
      </c>
      <c r="BG73" s="201" t="str">
        <f>IF(OR(工资性费用预算!U75="",工资性费用预算!U75=0),"",$AY73)</f>
        <v/>
      </c>
      <c r="BH73" s="201" t="str">
        <f>IF(OR(工资性费用预算!V75="",工资性费用预算!V75=0),"",$AY73)</f>
        <v/>
      </c>
      <c r="BI73" s="201" t="str">
        <f>IF(OR(工资性费用预算!W75="",工资性费用预算!W75=0),"",$AY73)</f>
        <v/>
      </c>
      <c r="BJ73" s="219"/>
      <c r="BK73" s="219"/>
      <c r="BL73" s="219">
        <f t="shared" si="28"/>
        <v>0</v>
      </c>
      <c r="BM73" s="215" t="str">
        <f>IF($B73="","",VLOOKUP($B73,工资性费用预算!$B$7:$AP$206,41,0))</f>
        <v/>
      </c>
      <c r="BN73" s="201" t="str">
        <f>IF(OR(工资性费用预算!N75="",工资性费用预算!N75=0),"",$BM73)</f>
        <v/>
      </c>
      <c r="BO73" s="201" t="str">
        <f>IF(OR(工资性费用预算!O75="",工资性费用预算!O75=0),"",$BM73)</f>
        <v/>
      </c>
      <c r="BP73" s="201" t="str">
        <f>IF(OR(工资性费用预算!P75="",工资性费用预算!P75=0),"",$BM73)</f>
        <v/>
      </c>
      <c r="BQ73" s="201"/>
      <c r="BR73" s="201" t="str">
        <f>IF(OR(工资性费用预算!Q75="",工资性费用预算!Q75=0),"",$BM73)</f>
        <v/>
      </c>
      <c r="BS73" s="201" t="str">
        <f>IF(OR(工资性费用预算!R75="",工资性费用预算!R75=0),"",$BM73)</f>
        <v/>
      </c>
      <c r="BT73" s="201" t="str">
        <f>IF(OR(工资性费用预算!S75="",工资性费用预算!S75=0),"",$BM73)</f>
        <v/>
      </c>
      <c r="BU73" s="201"/>
      <c r="BV73" s="201" t="str">
        <f>IF(OR(工资性费用预算!T75="",工资性费用预算!T75=0),"",$BM73)</f>
        <v/>
      </c>
      <c r="BW73" s="201" t="str">
        <f>IF(OR(工资性费用预算!U75="",工资性费用预算!U75=0),"",$BM73)</f>
        <v/>
      </c>
      <c r="BX73" s="201" t="str">
        <f>IF(OR(工资性费用预算!V75="",工资性费用预算!V75=0),"",$BM73)</f>
        <v/>
      </c>
      <c r="BY73" s="201"/>
      <c r="BZ73" s="201" t="str">
        <f>IF(OR(工资性费用预算!W75="",工资性费用预算!W75=0),"",$BM73)</f>
        <v/>
      </c>
      <c r="CA73" s="201" t="str">
        <f>IF(OR(工资性费用预算!X75="",工资性费用预算!X75=0),"",$BM73)</f>
        <v/>
      </c>
      <c r="CB73" s="201" t="str">
        <f>IF(OR(工资性费用预算!Y75="",工资性费用预算!Y75=0),"",$BM73)</f>
        <v/>
      </c>
      <c r="CC73" s="193">
        <f t="shared" si="29"/>
        <v>0</v>
      </c>
      <c r="CD73" s="215" t="str">
        <f>IF($B73="","",VLOOKUP($B73,工资性费用预算!$B$7:$AT$206,45,0))</f>
        <v/>
      </c>
      <c r="CE73" s="201" t="str">
        <f>IF(OR(工资性费用预算!N75="",工资性费用预算!N75=0),"",$CD73)</f>
        <v/>
      </c>
      <c r="CF73" s="201" t="str">
        <f>IF(OR(工资性费用预算!O75="",工资性费用预算!O75=0),"",$CD73)</f>
        <v/>
      </c>
      <c r="CG73" s="201" t="str">
        <f>IF(OR(工资性费用预算!P75="",工资性费用预算!P75=0),"",$CD73)</f>
        <v/>
      </c>
      <c r="CH73" s="201" t="str">
        <f>IF(OR(工资性费用预算!Q75="",工资性费用预算!Q75=0),"",$CD73)</f>
        <v/>
      </c>
      <c r="CI73" s="201" t="str">
        <f>IF(OR(工资性费用预算!R75="",工资性费用预算!R75=0),"",$CD73)</f>
        <v/>
      </c>
      <c r="CJ73" s="201" t="str">
        <f>IF(OR(工资性费用预算!S75="",工资性费用预算!S75=0),"",$CD73)</f>
        <v/>
      </c>
      <c r="CK73" s="201" t="str">
        <f>IF(OR(工资性费用预算!T75="",工资性费用预算!T75=0),"",$CD73)</f>
        <v/>
      </c>
      <c r="CL73" s="201" t="str">
        <f>IF(OR(工资性费用预算!U75="",工资性费用预算!U75=0),"",$CD73)</f>
        <v/>
      </c>
      <c r="CM73" s="201" t="str">
        <f>IF(OR(工资性费用预算!V75="",工资性费用预算!V75=0),"",$CD73)</f>
        <v/>
      </c>
      <c r="CN73" s="201" t="str">
        <f>IF(OR(工资性费用预算!W75="",工资性费用预算!W75=0),"",$CD73)</f>
        <v/>
      </c>
      <c r="CO73" s="201" t="str">
        <f>IF(OR(工资性费用预算!X75="",工资性费用预算!X75=0),"",$CD73)</f>
        <v/>
      </c>
      <c r="CP73" s="201" t="str">
        <f>IF(OR(工资性费用预算!Y75="",工资性费用预算!Y75=0),"",$CD73)</f>
        <v/>
      </c>
      <c r="CQ73" s="193">
        <f t="shared" si="30"/>
        <v>0</v>
      </c>
      <c r="CR73" s="215" t="str">
        <f>IF($B73="","",VLOOKUP($B73,工资性费用预算!$B$7:$AV$206,47,0))</f>
        <v/>
      </c>
      <c r="CS73" s="201" t="str">
        <f>IF(OR(工资性费用预算!N75="",工资性费用预算!N75=0),"",$CR73)</f>
        <v/>
      </c>
      <c r="CT73" s="201" t="str">
        <f>IF(OR(工资性费用预算!O75="",工资性费用预算!O75=0),"",$CR73)</f>
        <v/>
      </c>
      <c r="CU73" s="201" t="str">
        <f>IF(OR(工资性费用预算!P75="",工资性费用预算!P75=0),"",$CR73)</f>
        <v/>
      </c>
      <c r="CV73" s="201" t="str">
        <f>IF(OR(工资性费用预算!Q75="",工资性费用预算!Q75=0),"",$CR73)</f>
        <v/>
      </c>
      <c r="CW73" s="201" t="str">
        <f>IF(OR(工资性费用预算!R75="",工资性费用预算!R75=0),"",$CR73)</f>
        <v/>
      </c>
      <c r="CX73" s="201" t="str">
        <f>IF(OR(工资性费用预算!S75="",工资性费用预算!S75=0),"",$CR73)</f>
        <v/>
      </c>
      <c r="CY73" s="201" t="str">
        <f>IF(OR(工资性费用预算!T75="",工资性费用预算!T75=0),"",$CR73)</f>
        <v/>
      </c>
      <c r="CZ73" s="201" t="str">
        <f>IF(OR(工资性费用预算!U75="",工资性费用预算!U75=0),"",$CR73)</f>
        <v/>
      </c>
      <c r="DA73" s="201" t="str">
        <f>IF(OR(工资性费用预算!V75="",工资性费用预算!V75=0),"",$CR73)</f>
        <v/>
      </c>
      <c r="DB73" s="201" t="str">
        <f>IF(OR(工资性费用预算!W75="",工资性费用预算!W75=0),"",$CR73)</f>
        <v/>
      </c>
      <c r="DC73" s="201" t="str">
        <f>IF(OR(工资性费用预算!X75="",工资性费用预算!X75=0),"",$CR73)</f>
        <v/>
      </c>
      <c r="DD73" s="201" t="str">
        <f>IF(OR(工资性费用预算!Y75="",工资性费用预算!Y75=0),"",$CR73)</f>
        <v/>
      </c>
      <c r="DE73" s="193">
        <f t="shared" si="31"/>
        <v>0</v>
      </c>
      <c r="DF73" s="215" t="str">
        <f>IF($B73="","",VLOOKUP($B73,工资性费用预算!$B$7:$AR$206,43,0))</f>
        <v/>
      </c>
      <c r="DG73" s="215" t="str">
        <f>IF($B73="","",VLOOKUP($B73,工资性费用预算!$B$7:$AS$206,44,0))</f>
        <v/>
      </c>
      <c r="DH73" s="215" t="str">
        <f>IF($B73="","",VLOOKUP($B73,工资性费用预算!$B$7:$AX$206,49,0))</f>
        <v/>
      </c>
      <c r="DI73" s="215" t="str">
        <f>IF($B73="","",VLOOKUP($B73,工资性费用预算!$B$7:$AY$206,50,0))</f>
        <v/>
      </c>
      <c r="DJ73" s="215" t="str">
        <f>IF($B73="","",VLOOKUP($B73,工资性费用预算!$B$7:$BB$206,51,0))</f>
        <v/>
      </c>
      <c r="DK73" s="215" t="str">
        <f>IF($B73="","",VLOOKUP($B73,工资性费用预算!$B$7:$BB$206,52,0))</f>
        <v/>
      </c>
      <c r="DL73" s="225" t="str">
        <f>IF($B73="","",VLOOKUP($B73,工资性费用预算!$B$7:$BB$206,53,0))</f>
        <v/>
      </c>
      <c r="DM73" s="222">
        <f t="shared" si="32"/>
        <v>0</v>
      </c>
      <c r="DN73" s="191">
        <f t="shared" si="33"/>
        <v>0</v>
      </c>
      <c r="DO73" s="191">
        <f t="shared" si="34"/>
        <v>0</v>
      </c>
      <c r="DP73" s="191">
        <f t="shared" si="35"/>
        <v>0</v>
      </c>
      <c r="DQ73" s="191">
        <f t="shared" si="36"/>
        <v>0</v>
      </c>
      <c r="DR73" s="191">
        <f t="shared" si="37"/>
        <v>0</v>
      </c>
      <c r="DS73" s="191">
        <f t="shared" si="38"/>
        <v>0</v>
      </c>
      <c r="DT73" s="191">
        <f t="shared" si="39"/>
        <v>0</v>
      </c>
      <c r="DU73" s="191">
        <f t="shared" si="40"/>
        <v>0</v>
      </c>
      <c r="DV73" s="191">
        <f t="shared" si="41"/>
        <v>0</v>
      </c>
      <c r="DW73" s="191">
        <f t="shared" si="42"/>
        <v>0</v>
      </c>
      <c r="DX73" s="191">
        <f t="shared" si="43"/>
        <v>0</v>
      </c>
      <c r="DY73" s="227">
        <f t="shared" si="44"/>
        <v>0</v>
      </c>
      <c r="DZ73" s="191">
        <f t="shared" si="45"/>
        <v>0</v>
      </c>
      <c r="EA73" s="193">
        <f t="shared" si="46"/>
        <v>0</v>
      </c>
    </row>
    <row r="74" spans="1:131">
      <c r="A74" s="200" t="str">
        <f t="shared" si="24"/>
        <v/>
      </c>
      <c r="B74" s="191" t="str">
        <f>IF(工资性费用预算!A76="","",工资性费用预算!B76)</f>
        <v/>
      </c>
      <c r="C74" s="195" t="str">
        <f>IF(B74="","",VLOOKUP(B74,工资性费用预算!$B$7:$C$206,2,0))</f>
        <v/>
      </c>
      <c r="D74" s="276" t="str">
        <f>IF(工资性费用预算!BH76&gt;0,IF(工资性费用预算!BE76&gt;0,工资性费用预算!$BE$6,IF(工资性费用预算!BF76&gt;0,工资性费用预算!$BF$6,工资性费用预算!$BG$6)),"")</f>
        <v/>
      </c>
      <c r="E74" s="194" t="str">
        <f>IF($B74="","",VLOOKUP($B74,工资性费用预算!$B$7:$AC$206,27,0))</f>
        <v/>
      </c>
      <c r="F74" s="519">
        <f>IF($B74="",0,VLOOKUP($B74,社保费!$B$5:$Q$15,16,0))</f>
        <v>0</v>
      </c>
      <c r="G74" s="201" t="str">
        <f>IF(OR(工资性费用预算!N76="",工资性费用预算!N76=0),"",ROUND($E74*$F74,2))</f>
        <v/>
      </c>
      <c r="H74" s="201" t="str">
        <f>IF(OR(工资性费用预算!O76="",工资性费用预算!O76=0),"",ROUND($E74*$F74,2))</f>
        <v/>
      </c>
      <c r="I74" s="201" t="str">
        <f>IF(OR(工资性费用预算!P76="",工资性费用预算!P76=0),"",ROUND($E74*$F74,2))</f>
        <v/>
      </c>
      <c r="J74" s="201" t="str">
        <f>IF(OR(工资性费用预算!Q76="",工资性费用预算!Q76=0),"",ROUND($E74*$F74,2))</f>
        <v/>
      </c>
      <c r="K74" s="201" t="str">
        <f>IF(OR(工资性费用预算!R76="",工资性费用预算!R76=0),"",ROUND($E74*$F74,2))</f>
        <v/>
      </c>
      <c r="L74" s="201" t="str">
        <f>IF(OR(工资性费用预算!S76="",工资性费用预算!S76=0),"",ROUND($E74*$F74,2))</f>
        <v/>
      </c>
      <c r="M74" s="201" t="str">
        <f>IF(OR(工资性费用预算!T76="",工资性费用预算!T76=0),"",ROUND($E74*$F74,2))</f>
        <v/>
      </c>
      <c r="N74" s="201" t="str">
        <f>IF(OR(工资性费用预算!U76="",工资性费用预算!U76=0),"",ROUND($E74*$F74,2))</f>
        <v/>
      </c>
      <c r="O74" s="201" t="str">
        <f>IF(OR(工资性费用预算!V76="",工资性费用预算!V76=0),"",ROUND($E74*$F74,2))</f>
        <v/>
      </c>
      <c r="P74" s="201" t="str">
        <f>IF(OR(工资性费用预算!W76="",工资性费用预算!W76=0),"",ROUND($E74*$F74,2))</f>
        <v/>
      </c>
      <c r="Q74" s="201" t="str">
        <f>IF(OR(工资性费用预算!X76="",工资性费用预算!X76=0),"",ROUND($E74*$F74,2))</f>
        <v/>
      </c>
      <c r="R74" s="201" t="str">
        <f>IF(OR(工资性费用预算!Y76="",工资性费用预算!Y76=0),"",ROUND($E74*$F74,2))</f>
        <v/>
      </c>
      <c r="S74" s="193">
        <f t="shared" si="25"/>
        <v>0</v>
      </c>
      <c r="T74" s="199" t="str">
        <f>IF($B74="","",VLOOKUP($B74,工资性费用预算!$B$7:$AF$206,30,0))</f>
        <v/>
      </c>
      <c r="U74" s="197" t="str">
        <f>IF($B74="","",VLOOKUP($B74,工资性费用预算!$B$7:$AF$206,31,0))</f>
        <v/>
      </c>
      <c r="V74" s="191" t="str">
        <f>IF(OR(工资性费用预算!N76="",工资性费用预算!N76=0),"",$T74*$U74)</f>
        <v/>
      </c>
      <c r="W74" s="191" t="str">
        <f>IF(OR(工资性费用预算!O76="",工资性费用预算!O76=0),"",$T74*$U74)</f>
        <v/>
      </c>
      <c r="X74" s="191" t="str">
        <f>IF(OR(工资性费用预算!P76="",工资性费用预算!P76=0),"",$T74*$U74)</f>
        <v/>
      </c>
      <c r="Y74" s="191" t="str">
        <f>IF(OR(工资性费用预算!Q76="",工资性费用预算!Q76=0),"",$T74*$U74)</f>
        <v/>
      </c>
      <c r="Z74" s="191" t="str">
        <f>IF(OR(工资性费用预算!R76="",工资性费用预算!R76=0),"",$T74*$U74)</f>
        <v/>
      </c>
      <c r="AA74" s="191" t="str">
        <f>IF(OR(工资性费用预算!S76="",工资性费用预算!S76=0),"",$T74*$U74)</f>
        <v/>
      </c>
      <c r="AB74" s="191" t="str">
        <f>IF(OR(工资性费用预算!T76="",工资性费用预算!T76=0),"",$T74*$U74)</f>
        <v/>
      </c>
      <c r="AC74" s="191" t="str">
        <f>IF(OR(工资性费用预算!U76="",工资性费用预算!U76=0),"",$T74*$U74)</f>
        <v/>
      </c>
      <c r="AD74" s="191" t="str">
        <f>IF(OR(工资性费用预算!V76="",工资性费用预算!V76=0),"",$T74*$U74)</f>
        <v/>
      </c>
      <c r="AE74" s="191" t="str">
        <f>IF(OR(工资性费用预算!W76="",工资性费用预算!W76=0),"",$T74*$U74)</f>
        <v/>
      </c>
      <c r="AF74" s="191" t="str">
        <f>IF(OR(工资性费用预算!X76="",工资性费用预算!X76=0),"",$T74*$U74)</f>
        <v/>
      </c>
      <c r="AG74" s="191" t="str">
        <f>IF(OR(工资性费用预算!Y76="",工资性费用预算!Y76=0),"",$T74*$U74)</f>
        <v/>
      </c>
      <c r="AH74" s="193">
        <f t="shared" si="26"/>
        <v>0</v>
      </c>
      <c r="AI74" s="217" t="str">
        <f>IF($B74="","",VLOOKUP($B74,工资性费用预算!$B$7:$AJ$206,33,0))</f>
        <v/>
      </c>
      <c r="AJ74" s="218" t="str">
        <f>IF($B74="","",VLOOKUP($B74,工资性费用预算!$B$7:$AJ$206,35,0))</f>
        <v/>
      </c>
      <c r="AK74" s="215" t="str">
        <f>IF($B74="","",VLOOKUP($B74,工资性费用预算!$B$7:$AL$206,37,0))</f>
        <v/>
      </c>
      <c r="AL74" s="270" t="str">
        <f>IF(OR(工资性费用预算!N76="",工资性费用预算!N76=0),"",$AK74)</f>
        <v/>
      </c>
      <c r="AM74" s="201" t="str">
        <f>IF(OR(工资性费用预算!O76="",工资性费用预算!O76=0),"",$AK74)</f>
        <v/>
      </c>
      <c r="AN74" s="201" t="str">
        <f>IF(OR(工资性费用预算!P76="",工资性费用预算!P76=0),"",$AK74)</f>
        <v/>
      </c>
      <c r="AO74" s="201" t="str">
        <f>IF(OR(工资性费用预算!Q76="",工资性费用预算!Q76=0),"",$AK74)</f>
        <v/>
      </c>
      <c r="AP74" s="201" t="str">
        <f>IF(OR(工资性费用预算!R76="",工资性费用预算!R76=0),"",$AK74)</f>
        <v/>
      </c>
      <c r="AQ74" s="201" t="str">
        <f>IF(OR(工资性费用预算!S76="",工资性费用预算!S76=0),"",$AK74)</f>
        <v/>
      </c>
      <c r="AR74" s="201" t="str">
        <f>IF(OR(工资性费用预算!T76="",工资性费用预算!T76=0),"",$AK74)</f>
        <v/>
      </c>
      <c r="AS74" s="201" t="str">
        <f>IF(OR(工资性费用预算!U76="",工资性费用预算!U76=0),"",$AK74)</f>
        <v/>
      </c>
      <c r="AT74" s="201" t="str">
        <f>IF(OR(工资性费用预算!V76="",工资性费用预算!V76=0),"",$AK74)</f>
        <v/>
      </c>
      <c r="AU74" s="201" t="str">
        <f>IF(OR(工资性费用预算!W76="",工资性费用预算!W76=0),"",$AK74)</f>
        <v/>
      </c>
      <c r="AV74" s="201" t="str">
        <f>IF(OR(工资性费用预算!X76="",工资性费用预算!X76=0),"",$AK74)</f>
        <v/>
      </c>
      <c r="AW74" s="201" t="str">
        <f>IF(OR(工资性费用预算!Y76="",工资性费用预算!Y76=0),"",$AK74)</f>
        <v/>
      </c>
      <c r="AX74" s="220">
        <f t="shared" si="27"/>
        <v>0</v>
      </c>
      <c r="AY74" s="215" t="str">
        <f>IF($B74="","",VLOOKUP($B74,工资性费用预算!$B$7:$AN$206,39,0))</f>
        <v/>
      </c>
      <c r="AZ74" s="204"/>
      <c r="BA74" s="204"/>
      <c r="BB74" s="204"/>
      <c r="BC74" s="204"/>
      <c r="BD74" s="201"/>
      <c r="BE74" s="201" t="str">
        <f>IF(OR(工资性费用预算!S76="",工资性费用预算!S76=0),"",$AY74)</f>
        <v/>
      </c>
      <c r="BF74" s="201" t="str">
        <f>IF(OR(工资性费用预算!T76="",工资性费用预算!T76=0),"",$AY74)</f>
        <v/>
      </c>
      <c r="BG74" s="201" t="str">
        <f>IF(OR(工资性费用预算!U76="",工资性费用预算!U76=0),"",$AY74)</f>
        <v/>
      </c>
      <c r="BH74" s="201" t="str">
        <f>IF(OR(工资性费用预算!V76="",工资性费用预算!V76=0),"",$AY74)</f>
        <v/>
      </c>
      <c r="BI74" s="201" t="str">
        <f>IF(OR(工资性费用预算!W76="",工资性费用预算!W76=0),"",$AY74)</f>
        <v/>
      </c>
      <c r="BJ74" s="219"/>
      <c r="BK74" s="219"/>
      <c r="BL74" s="219">
        <f t="shared" si="28"/>
        <v>0</v>
      </c>
      <c r="BM74" s="215" t="str">
        <f>IF($B74="","",VLOOKUP($B74,工资性费用预算!$B$7:$AP$206,41,0))</f>
        <v/>
      </c>
      <c r="BN74" s="201" t="str">
        <f>IF(OR(工资性费用预算!N76="",工资性费用预算!N76=0),"",$BM74)</f>
        <v/>
      </c>
      <c r="BO74" s="201" t="str">
        <f>IF(OR(工资性费用预算!O76="",工资性费用预算!O76=0),"",$BM74)</f>
        <v/>
      </c>
      <c r="BP74" s="201" t="str">
        <f>IF(OR(工资性费用预算!P76="",工资性费用预算!P76=0),"",$BM74)</f>
        <v/>
      </c>
      <c r="BQ74" s="201"/>
      <c r="BR74" s="201" t="str">
        <f>IF(OR(工资性费用预算!Q76="",工资性费用预算!Q76=0),"",$BM74)</f>
        <v/>
      </c>
      <c r="BS74" s="201" t="str">
        <f>IF(OR(工资性费用预算!R76="",工资性费用预算!R76=0),"",$BM74)</f>
        <v/>
      </c>
      <c r="BT74" s="201" t="str">
        <f>IF(OR(工资性费用预算!S76="",工资性费用预算!S76=0),"",$BM74)</f>
        <v/>
      </c>
      <c r="BU74" s="201"/>
      <c r="BV74" s="201" t="str">
        <f>IF(OR(工资性费用预算!T76="",工资性费用预算!T76=0),"",$BM74)</f>
        <v/>
      </c>
      <c r="BW74" s="201" t="str">
        <f>IF(OR(工资性费用预算!U76="",工资性费用预算!U76=0),"",$BM74)</f>
        <v/>
      </c>
      <c r="BX74" s="201" t="str">
        <f>IF(OR(工资性费用预算!V76="",工资性费用预算!V76=0),"",$BM74)</f>
        <v/>
      </c>
      <c r="BY74" s="201"/>
      <c r="BZ74" s="201" t="str">
        <f>IF(OR(工资性费用预算!W76="",工资性费用预算!W76=0),"",$BM74)</f>
        <v/>
      </c>
      <c r="CA74" s="201" t="str">
        <f>IF(OR(工资性费用预算!X76="",工资性费用预算!X76=0),"",$BM74)</f>
        <v/>
      </c>
      <c r="CB74" s="201" t="str">
        <f>IF(OR(工资性费用预算!Y76="",工资性费用预算!Y76=0),"",$BM74)</f>
        <v/>
      </c>
      <c r="CC74" s="193">
        <f t="shared" si="29"/>
        <v>0</v>
      </c>
      <c r="CD74" s="215" t="str">
        <f>IF($B74="","",VLOOKUP($B74,工资性费用预算!$B$7:$AT$206,45,0))</f>
        <v/>
      </c>
      <c r="CE74" s="201" t="str">
        <f>IF(OR(工资性费用预算!N76="",工资性费用预算!N76=0),"",$CD74)</f>
        <v/>
      </c>
      <c r="CF74" s="201" t="str">
        <f>IF(OR(工资性费用预算!O76="",工资性费用预算!O76=0),"",$CD74)</f>
        <v/>
      </c>
      <c r="CG74" s="201" t="str">
        <f>IF(OR(工资性费用预算!P76="",工资性费用预算!P76=0),"",$CD74)</f>
        <v/>
      </c>
      <c r="CH74" s="201" t="str">
        <f>IF(OR(工资性费用预算!Q76="",工资性费用预算!Q76=0),"",$CD74)</f>
        <v/>
      </c>
      <c r="CI74" s="201" t="str">
        <f>IF(OR(工资性费用预算!R76="",工资性费用预算!R76=0),"",$CD74)</f>
        <v/>
      </c>
      <c r="CJ74" s="201" t="str">
        <f>IF(OR(工资性费用预算!S76="",工资性费用预算!S76=0),"",$CD74)</f>
        <v/>
      </c>
      <c r="CK74" s="201" t="str">
        <f>IF(OR(工资性费用预算!T76="",工资性费用预算!T76=0),"",$CD74)</f>
        <v/>
      </c>
      <c r="CL74" s="201" t="str">
        <f>IF(OR(工资性费用预算!U76="",工资性费用预算!U76=0),"",$CD74)</f>
        <v/>
      </c>
      <c r="CM74" s="201" t="str">
        <f>IF(OR(工资性费用预算!V76="",工资性费用预算!V76=0),"",$CD74)</f>
        <v/>
      </c>
      <c r="CN74" s="201" t="str">
        <f>IF(OR(工资性费用预算!W76="",工资性费用预算!W76=0),"",$CD74)</f>
        <v/>
      </c>
      <c r="CO74" s="201" t="str">
        <f>IF(OR(工资性费用预算!X76="",工资性费用预算!X76=0),"",$CD74)</f>
        <v/>
      </c>
      <c r="CP74" s="201" t="str">
        <f>IF(OR(工资性费用预算!Y76="",工资性费用预算!Y76=0),"",$CD74)</f>
        <v/>
      </c>
      <c r="CQ74" s="193">
        <f t="shared" si="30"/>
        <v>0</v>
      </c>
      <c r="CR74" s="215" t="str">
        <f>IF($B74="","",VLOOKUP($B74,工资性费用预算!$B$7:$AV$206,47,0))</f>
        <v/>
      </c>
      <c r="CS74" s="201" t="str">
        <f>IF(OR(工资性费用预算!N76="",工资性费用预算!N76=0),"",$CR74)</f>
        <v/>
      </c>
      <c r="CT74" s="201" t="str">
        <f>IF(OR(工资性费用预算!O76="",工资性费用预算!O76=0),"",$CR74)</f>
        <v/>
      </c>
      <c r="CU74" s="201" t="str">
        <f>IF(OR(工资性费用预算!P76="",工资性费用预算!P76=0),"",$CR74)</f>
        <v/>
      </c>
      <c r="CV74" s="201" t="str">
        <f>IF(OR(工资性费用预算!Q76="",工资性费用预算!Q76=0),"",$CR74)</f>
        <v/>
      </c>
      <c r="CW74" s="201" t="str">
        <f>IF(OR(工资性费用预算!R76="",工资性费用预算!R76=0),"",$CR74)</f>
        <v/>
      </c>
      <c r="CX74" s="201" t="str">
        <f>IF(OR(工资性费用预算!S76="",工资性费用预算!S76=0),"",$CR74)</f>
        <v/>
      </c>
      <c r="CY74" s="201" t="str">
        <f>IF(OR(工资性费用预算!T76="",工资性费用预算!T76=0),"",$CR74)</f>
        <v/>
      </c>
      <c r="CZ74" s="201" t="str">
        <f>IF(OR(工资性费用预算!U76="",工资性费用预算!U76=0),"",$CR74)</f>
        <v/>
      </c>
      <c r="DA74" s="201" t="str">
        <f>IF(OR(工资性费用预算!V76="",工资性费用预算!V76=0),"",$CR74)</f>
        <v/>
      </c>
      <c r="DB74" s="201" t="str">
        <f>IF(OR(工资性费用预算!W76="",工资性费用预算!W76=0),"",$CR74)</f>
        <v/>
      </c>
      <c r="DC74" s="201" t="str">
        <f>IF(OR(工资性费用预算!X76="",工资性费用预算!X76=0),"",$CR74)</f>
        <v/>
      </c>
      <c r="DD74" s="201" t="str">
        <f>IF(OR(工资性费用预算!Y76="",工资性费用预算!Y76=0),"",$CR74)</f>
        <v/>
      </c>
      <c r="DE74" s="193">
        <f t="shared" si="31"/>
        <v>0</v>
      </c>
      <c r="DF74" s="215" t="str">
        <f>IF($B74="","",VLOOKUP($B74,工资性费用预算!$B$7:$AR$206,43,0))</f>
        <v/>
      </c>
      <c r="DG74" s="215" t="str">
        <f>IF($B74="","",VLOOKUP($B74,工资性费用预算!$B$7:$AS$206,44,0))</f>
        <v/>
      </c>
      <c r="DH74" s="215" t="str">
        <f>IF($B74="","",VLOOKUP($B74,工资性费用预算!$B$7:$AX$206,49,0))</f>
        <v/>
      </c>
      <c r="DI74" s="215" t="str">
        <f>IF($B74="","",VLOOKUP($B74,工资性费用预算!$B$7:$AY$206,50,0))</f>
        <v/>
      </c>
      <c r="DJ74" s="215" t="str">
        <f>IF($B74="","",VLOOKUP($B74,工资性费用预算!$B$7:$BB$206,51,0))</f>
        <v/>
      </c>
      <c r="DK74" s="215" t="str">
        <f>IF($B74="","",VLOOKUP($B74,工资性费用预算!$B$7:$BB$206,52,0))</f>
        <v/>
      </c>
      <c r="DL74" s="225" t="str">
        <f>IF($B74="","",VLOOKUP($B74,工资性费用预算!$B$7:$BB$206,53,0))</f>
        <v/>
      </c>
      <c r="DM74" s="222">
        <f t="shared" si="32"/>
        <v>0</v>
      </c>
      <c r="DN74" s="191">
        <f t="shared" si="33"/>
        <v>0</v>
      </c>
      <c r="DO74" s="191">
        <f t="shared" si="34"/>
        <v>0</v>
      </c>
      <c r="DP74" s="191">
        <f t="shared" si="35"/>
        <v>0</v>
      </c>
      <c r="DQ74" s="191">
        <f t="shared" si="36"/>
        <v>0</v>
      </c>
      <c r="DR74" s="191">
        <f t="shared" si="37"/>
        <v>0</v>
      </c>
      <c r="DS74" s="191">
        <f t="shared" si="38"/>
        <v>0</v>
      </c>
      <c r="DT74" s="191">
        <f t="shared" si="39"/>
        <v>0</v>
      </c>
      <c r="DU74" s="191">
        <f t="shared" si="40"/>
        <v>0</v>
      </c>
      <c r="DV74" s="191">
        <f t="shared" si="41"/>
        <v>0</v>
      </c>
      <c r="DW74" s="191">
        <f t="shared" si="42"/>
        <v>0</v>
      </c>
      <c r="DX74" s="191">
        <f t="shared" si="43"/>
        <v>0</v>
      </c>
      <c r="DY74" s="227">
        <f t="shared" si="44"/>
        <v>0</v>
      </c>
      <c r="DZ74" s="191">
        <f t="shared" si="45"/>
        <v>0</v>
      </c>
      <c r="EA74" s="193">
        <f t="shared" si="46"/>
        <v>0</v>
      </c>
    </row>
    <row r="75" spans="1:131">
      <c r="A75" s="200" t="str">
        <f t="shared" si="24"/>
        <v/>
      </c>
      <c r="B75" s="191" t="str">
        <f>IF(工资性费用预算!A77="","",工资性费用预算!B77)</f>
        <v/>
      </c>
      <c r="C75" s="195" t="str">
        <f>IF(B75="","",VLOOKUP(B75,工资性费用预算!$B$7:$C$206,2,0))</f>
        <v/>
      </c>
      <c r="D75" s="276" t="str">
        <f>IF(工资性费用预算!BH77&gt;0,IF(工资性费用预算!BE77&gt;0,工资性费用预算!$BE$6,IF(工资性费用预算!BF77&gt;0,工资性费用预算!$BF$6,工资性费用预算!$BG$6)),"")</f>
        <v/>
      </c>
      <c r="E75" s="194" t="str">
        <f>IF($B75="","",VLOOKUP($B75,工资性费用预算!$B$7:$AC$206,27,0))</f>
        <v/>
      </c>
      <c r="F75" s="519">
        <f>IF($B75="",0,VLOOKUP($B75,社保费!$B$5:$Q$15,16,0))</f>
        <v>0</v>
      </c>
      <c r="G75" s="201" t="str">
        <f>IF(OR(工资性费用预算!N77="",工资性费用预算!N77=0),"",ROUND($E75*$F75,2))</f>
        <v/>
      </c>
      <c r="H75" s="201" t="str">
        <f>IF(OR(工资性费用预算!O77="",工资性费用预算!O77=0),"",ROUND($E75*$F75,2))</f>
        <v/>
      </c>
      <c r="I75" s="201" t="str">
        <f>IF(OR(工资性费用预算!P77="",工资性费用预算!P77=0),"",ROUND($E75*$F75,2))</f>
        <v/>
      </c>
      <c r="J75" s="201" t="str">
        <f>IF(OR(工资性费用预算!Q77="",工资性费用预算!Q77=0),"",ROUND($E75*$F75,2))</f>
        <v/>
      </c>
      <c r="K75" s="201" t="str">
        <f>IF(OR(工资性费用预算!R77="",工资性费用预算!R77=0),"",ROUND($E75*$F75,2))</f>
        <v/>
      </c>
      <c r="L75" s="201" t="str">
        <f>IF(OR(工资性费用预算!S77="",工资性费用预算!S77=0),"",ROUND($E75*$F75,2))</f>
        <v/>
      </c>
      <c r="M75" s="201" t="str">
        <f>IF(OR(工资性费用预算!T77="",工资性费用预算!T77=0),"",ROUND($E75*$F75,2))</f>
        <v/>
      </c>
      <c r="N75" s="201" t="str">
        <f>IF(OR(工资性费用预算!U77="",工资性费用预算!U77=0),"",ROUND($E75*$F75,2))</f>
        <v/>
      </c>
      <c r="O75" s="201" t="str">
        <f>IF(OR(工资性费用预算!V77="",工资性费用预算!V77=0),"",ROUND($E75*$F75,2))</f>
        <v/>
      </c>
      <c r="P75" s="201" t="str">
        <f>IF(OR(工资性费用预算!W77="",工资性费用预算!W77=0),"",ROUND($E75*$F75,2))</f>
        <v/>
      </c>
      <c r="Q75" s="201" t="str">
        <f>IF(OR(工资性费用预算!X77="",工资性费用预算!X77=0),"",ROUND($E75*$F75,2))</f>
        <v/>
      </c>
      <c r="R75" s="201" t="str">
        <f>IF(OR(工资性费用预算!Y77="",工资性费用预算!Y77=0),"",ROUND($E75*$F75,2))</f>
        <v/>
      </c>
      <c r="S75" s="193">
        <f t="shared" si="25"/>
        <v>0</v>
      </c>
      <c r="T75" s="199" t="str">
        <f>IF($B75="","",VLOOKUP($B75,工资性费用预算!$B$7:$AF$206,30,0))</f>
        <v/>
      </c>
      <c r="U75" s="197" t="str">
        <f>IF($B75="","",VLOOKUP($B75,工资性费用预算!$B$7:$AF$206,31,0))</f>
        <v/>
      </c>
      <c r="V75" s="191" t="str">
        <f>IF(OR(工资性费用预算!N77="",工资性费用预算!N77=0),"",$T75*$U75)</f>
        <v/>
      </c>
      <c r="W75" s="191" t="str">
        <f>IF(OR(工资性费用预算!O77="",工资性费用预算!O77=0),"",$T75*$U75)</f>
        <v/>
      </c>
      <c r="X75" s="191" t="str">
        <f>IF(OR(工资性费用预算!P77="",工资性费用预算!P77=0),"",$T75*$U75)</f>
        <v/>
      </c>
      <c r="Y75" s="191" t="str">
        <f>IF(OR(工资性费用预算!Q77="",工资性费用预算!Q77=0),"",$T75*$U75)</f>
        <v/>
      </c>
      <c r="Z75" s="191" t="str">
        <f>IF(OR(工资性费用预算!R77="",工资性费用预算!R77=0),"",$T75*$U75)</f>
        <v/>
      </c>
      <c r="AA75" s="191" t="str">
        <f>IF(OR(工资性费用预算!S77="",工资性费用预算!S77=0),"",$T75*$U75)</f>
        <v/>
      </c>
      <c r="AB75" s="191" t="str">
        <f>IF(OR(工资性费用预算!T77="",工资性费用预算!T77=0),"",$T75*$U75)</f>
        <v/>
      </c>
      <c r="AC75" s="191" t="str">
        <f>IF(OR(工资性费用预算!U77="",工资性费用预算!U77=0),"",$T75*$U75)</f>
        <v/>
      </c>
      <c r="AD75" s="191" t="str">
        <f>IF(OR(工资性费用预算!V77="",工资性费用预算!V77=0),"",$T75*$U75)</f>
        <v/>
      </c>
      <c r="AE75" s="191" t="str">
        <f>IF(OR(工资性费用预算!W77="",工资性费用预算!W77=0),"",$T75*$U75)</f>
        <v/>
      </c>
      <c r="AF75" s="191" t="str">
        <f>IF(OR(工资性费用预算!X77="",工资性费用预算!X77=0),"",$T75*$U75)</f>
        <v/>
      </c>
      <c r="AG75" s="191" t="str">
        <f>IF(OR(工资性费用预算!Y77="",工资性费用预算!Y77=0),"",$T75*$U75)</f>
        <v/>
      </c>
      <c r="AH75" s="193">
        <f t="shared" si="26"/>
        <v>0</v>
      </c>
      <c r="AI75" s="217" t="str">
        <f>IF($B75="","",VLOOKUP($B75,工资性费用预算!$B$7:$AJ$206,33,0))</f>
        <v/>
      </c>
      <c r="AJ75" s="218" t="str">
        <f>IF($B75="","",VLOOKUP($B75,工资性费用预算!$B$7:$AJ$206,35,0))</f>
        <v/>
      </c>
      <c r="AK75" s="215" t="str">
        <f>IF($B75="","",VLOOKUP($B75,工资性费用预算!$B$7:$AL$206,37,0))</f>
        <v/>
      </c>
      <c r="AL75" s="270" t="str">
        <f>IF(OR(工资性费用预算!N77="",工资性费用预算!N77=0),"",$AK75)</f>
        <v/>
      </c>
      <c r="AM75" s="201" t="str">
        <f>IF(OR(工资性费用预算!O77="",工资性费用预算!O77=0),"",$AK75)</f>
        <v/>
      </c>
      <c r="AN75" s="201" t="str">
        <f>IF(OR(工资性费用预算!P77="",工资性费用预算!P77=0),"",$AK75)</f>
        <v/>
      </c>
      <c r="AO75" s="201" t="str">
        <f>IF(OR(工资性费用预算!Q77="",工资性费用预算!Q77=0),"",$AK75)</f>
        <v/>
      </c>
      <c r="AP75" s="201" t="str">
        <f>IF(OR(工资性费用预算!R77="",工资性费用预算!R77=0),"",$AK75)</f>
        <v/>
      </c>
      <c r="AQ75" s="201" t="str">
        <f>IF(OR(工资性费用预算!S77="",工资性费用预算!S77=0),"",$AK75)</f>
        <v/>
      </c>
      <c r="AR75" s="201" t="str">
        <f>IF(OR(工资性费用预算!T77="",工资性费用预算!T77=0),"",$AK75)</f>
        <v/>
      </c>
      <c r="AS75" s="201" t="str">
        <f>IF(OR(工资性费用预算!U77="",工资性费用预算!U77=0),"",$AK75)</f>
        <v/>
      </c>
      <c r="AT75" s="201" t="str">
        <f>IF(OR(工资性费用预算!V77="",工资性费用预算!V77=0),"",$AK75)</f>
        <v/>
      </c>
      <c r="AU75" s="201" t="str">
        <f>IF(OR(工资性费用预算!W77="",工资性费用预算!W77=0),"",$AK75)</f>
        <v/>
      </c>
      <c r="AV75" s="201" t="str">
        <f>IF(OR(工资性费用预算!X77="",工资性费用预算!X77=0),"",$AK75)</f>
        <v/>
      </c>
      <c r="AW75" s="201" t="str">
        <f>IF(OR(工资性费用预算!Y77="",工资性费用预算!Y77=0),"",$AK75)</f>
        <v/>
      </c>
      <c r="AX75" s="220">
        <f t="shared" si="27"/>
        <v>0</v>
      </c>
      <c r="AY75" s="215" t="str">
        <f>IF($B75="","",VLOOKUP($B75,工资性费用预算!$B$7:$AN$206,39,0))</f>
        <v/>
      </c>
      <c r="AZ75" s="204"/>
      <c r="BA75" s="204"/>
      <c r="BB75" s="204"/>
      <c r="BC75" s="204"/>
      <c r="BD75" s="201"/>
      <c r="BE75" s="201" t="str">
        <f>IF(OR(工资性费用预算!S77="",工资性费用预算!S77=0),"",$AY75)</f>
        <v/>
      </c>
      <c r="BF75" s="201" t="str">
        <f>IF(OR(工资性费用预算!T77="",工资性费用预算!T77=0),"",$AY75)</f>
        <v/>
      </c>
      <c r="BG75" s="201" t="str">
        <f>IF(OR(工资性费用预算!U77="",工资性费用预算!U77=0),"",$AY75)</f>
        <v/>
      </c>
      <c r="BH75" s="201" t="str">
        <f>IF(OR(工资性费用预算!V77="",工资性费用预算!V77=0),"",$AY75)</f>
        <v/>
      </c>
      <c r="BI75" s="201" t="str">
        <f>IF(OR(工资性费用预算!W77="",工资性费用预算!W77=0),"",$AY75)</f>
        <v/>
      </c>
      <c r="BJ75" s="219"/>
      <c r="BK75" s="219"/>
      <c r="BL75" s="219">
        <f t="shared" si="28"/>
        <v>0</v>
      </c>
      <c r="BM75" s="215" t="str">
        <f>IF($B75="","",VLOOKUP($B75,工资性费用预算!$B$7:$AP$206,41,0))</f>
        <v/>
      </c>
      <c r="BN75" s="201" t="str">
        <f>IF(OR(工资性费用预算!N77="",工资性费用预算!N77=0),"",$BM75)</f>
        <v/>
      </c>
      <c r="BO75" s="201" t="str">
        <f>IF(OR(工资性费用预算!O77="",工资性费用预算!O77=0),"",$BM75)</f>
        <v/>
      </c>
      <c r="BP75" s="201" t="str">
        <f>IF(OR(工资性费用预算!P77="",工资性费用预算!P77=0),"",$BM75)</f>
        <v/>
      </c>
      <c r="BQ75" s="201"/>
      <c r="BR75" s="201" t="str">
        <f>IF(OR(工资性费用预算!Q77="",工资性费用预算!Q77=0),"",$BM75)</f>
        <v/>
      </c>
      <c r="BS75" s="201" t="str">
        <f>IF(OR(工资性费用预算!R77="",工资性费用预算!R77=0),"",$BM75)</f>
        <v/>
      </c>
      <c r="BT75" s="201" t="str">
        <f>IF(OR(工资性费用预算!S77="",工资性费用预算!S77=0),"",$BM75)</f>
        <v/>
      </c>
      <c r="BU75" s="201"/>
      <c r="BV75" s="201" t="str">
        <f>IF(OR(工资性费用预算!T77="",工资性费用预算!T77=0),"",$BM75)</f>
        <v/>
      </c>
      <c r="BW75" s="201" t="str">
        <f>IF(OR(工资性费用预算!U77="",工资性费用预算!U77=0),"",$BM75)</f>
        <v/>
      </c>
      <c r="BX75" s="201" t="str">
        <f>IF(OR(工资性费用预算!V77="",工资性费用预算!V77=0),"",$BM75)</f>
        <v/>
      </c>
      <c r="BY75" s="201"/>
      <c r="BZ75" s="201" t="str">
        <f>IF(OR(工资性费用预算!W77="",工资性费用预算!W77=0),"",$BM75)</f>
        <v/>
      </c>
      <c r="CA75" s="201" t="str">
        <f>IF(OR(工资性费用预算!X77="",工资性费用预算!X77=0),"",$BM75)</f>
        <v/>
      </c>
      <c r="CB75" s="201" t="str">
        <f>IF(OR(工资性费用预算!Y77="",工资性费用预算!Y77=0),"",$BM75)</f>
        <v/>
      </c>
      <c r="CC75" s="193">
        <f t="shared" si="29"/>
        <v>0</v>
      </c>
      <c r="CD75" s="215" t="str">
        <f>IF($B75="","",VLOOKUP($B75,工资性费用预算!$B$7:$AT$206,45,0))</f>
        <v/>
      </c>
      <c r="CE75" s="201" t="str">
        <f>IF(OR(工资性费用预算!N77="",工资性费用预算!N77=0),"",$CD75)</f>
        <v/>
      </c>
      <c r="CF75" s="201" t="str">
        <f>IF(OR(工资性费用预算!O77="",工资性费用预算!O77=0),"",$CD75)</f>
        <v/>
      </c>
      <c r="CG75" s="201" t="str">
        <f>IF(OR(工资性费用预算!P77="",工资性费用预算!P77=0),"",$CD75)</f>
        <v/>
      </c>
      <c r="CH75" s="201" t="str">
        <f>IF(OR(工资性费用预算!Q77="",工资性费用预算!Q77=0),"",$CD75)</f>
        <v/>
      </c>
      <c r="CI75" s="201" t="str">
        <f>IF(OR(工资性费用预算!R77="",工资性费用预算!R77=0),"",$CD75)</f>
        <v/>
      </c>
      <c r="CJ75" s="201" t="str">
        <f>IF(OR(工资性费用预算!S77="",工资性费用预算!S77=0),"",$CD75)</f>
        <v/>
      </c>
      <c r="CK75" s="201" t="str">
        <f>IF(OR(工资性费用预算!T77="",工资性费用预算!T77=0),"",$CD75)</f>
        <v/>
      </c>
      <c r="CL75" s="201" t="str">
        <f>IF(OR(工资性费用预算!U77="",工资性费用预算!U77=0),"",$CD75)</f>
        <v/>
      </c>
      <c r="CM75" s="201" t="str">
        <f>IF(OR(工资性费用预算!V77="",工资性费用预算!V77=0),"",$CD75)</f>
        <v/>
      </c>
      <c r="CN75" s="201" t="str">
        <f>IF(OR(工资性费用预算!W77="",工资性费用预算!W77=0),"",$CD75)</f>
        <v/>
      </c>
      <c r="CO75" s="201" t="str">
        <f>IF(OR(工资性费用预算!X77="",工资性费用预算!X77=0),"",$CD75)</f>
        <v/>
      </c>
      <c r="CP75" s="201" t="str">
        <f>IF(OR(工资性费用预算!Y77="",工资性费用预算!Y77=0),"",$CD75)</f>
        <v/>
      </c>
      <c r="CQ75" s="193">
        <f t="shared" si="30"/>
        <v>0</v>
      </c>
      <c r="CR75" s="215" t="str">
        <f>IF($B75="","",VLOOKUP($B75,工资性费用预算!$B$7:$AV$206,47,0))</f>
        <v/>
      </c>
      <c r="CS75" s="201" t="str">
        <f>IF(OR(工资性费用预算!N77="",工资性费用预算!N77=0),"",$CR75)</f>
        <v/>
      </c>
      <c r="CT75" s="201" t="str">
        <f>IF(OR(工资性费用预算!O77="",工资性费用预算!O77=0),"",$CR75)</f>
        <v/>
      </c>
      <c r="CU75" s="201" t="str">
        <f>IF(OR(工资性费用预算!P77="",工资性费用预算!P77=0),"",$CR75)</f>
        <v/>
      </c>
      <c r="CV75" s="201" t="str">
        <f>IF(OR(工资性费用预算!Q77="",工资性费用预算!Q77=0),"",$CR75)</f>
        <v/>
      </c>
      <c r="CW75" s="201" t="str">
        <f>IF(OR(工资性费用预算!R77="",工资性费用预算!R77=0),"",$CR75)</f>
        <v/>
      </c>
      <c r="CX75" s="201" t="str">
        <f>IF(OR(工资性费用预算!S77="",工资性费用预算!S77=0),"",$CR75)</f>
        <v/>
      </c>
      <c r="CY75" s="201" t="str">
        <f>IF(OR(工资性费用预算!T77="",工资性费用预算!T77=0),"",$CR75)</f>
        <v/>
      </c>
      <c r="CZ75" s="201" t="str">
        <f>IF(OR(工资性费用预算!U77="",工资性费用预算!U77=0),"",$CR75)</f>
        <v/>
      </c>
      <c r="DA75" s="201" t="str">
        <f>IF(OR(工资性费用预算!V77="",工资性费用预算!V77=0),"",$CR75)</f>
        <v/>
      </c>
      <c r="DB75" s="201" t="str">
        <f>IF(OR(工资性费用预算!W77="",工资性费用预算!W77=0),"",$CR75)</f>
        <v/>
      </c>
      <c r="DC75" s="201" t="str">
        <f>IF(OR(工资性费用预算!X77="",工资性费用预算!X77=0),"",$CR75)</f>
        <v/>
      </c>
      <c r="DD75" s="201" t="str">
        <f>IF(OR(工资性费用预算!Y77="",工资性费用预算!Y77=0),"",$CR75)</f>
        <v/>
      </c>
      <c r="DE75" s="193">
        <f t="shared" si="31"/>
        <v>0</v>
      </c>
      <c r="DF75" s="215" t="str">
        <f>IF($B75="","",VLOOKUP($B75,工资性费用预算!$B$7:$AR$206,43,0))</f>
        <v/>
      </c>
      <c r="DG75" s="215" t="str">
        <f>IF($B75="","",VLOOKUP($B75,工资性费用预算!$B$7:$AS$206,44,0))</f>
        <v/>
      </c>
      <c r="DH75" s="215" t="str">
        <f>IF($B75="","",VLOOKUP($B75,工资性费用预算!$B$7:$AX$206,49,0))</f>
        <v/>
      </c>
      <c r="DI75" s="215" t="str">
        <f>IF($B75="","",VLOOKUP($B75,工资性费用预算!$B$7:$AY$206,50,0))</f>
        <v/>
      </c>
      <c r="DJ75" s="215" t="str">
        <f>IF($B75="","",VLOOKUP($B75,工资性费用预算!$B$7:$BB$206,51,0))</f>
        <v/>
      </c>
      <c r="DK75" s="215" t="str">
        <f>IF($B75="","",VLOOKUP($B75,工资性费用预算!$B$7:$BB$206,52,0))</f>
        <v/>
      </c>
      <c r="DL75" s="225" t="str">
        <f>IF($B75="","",VLOOKUP($B75,工资性费用预算!$B$7:$BB$206,53,0))</f>
        <v/>
      </c>
      <c r="DM75" s="222">
        <f t="shared" si="32"/>
        <v>0</v>
      </c>
      <c r="DN75" s="191">
        <f t="shared" si="33"/>
        <v>0</v>
      </c>
      <c r="DO75" s="191">
        <f t="shared" si="34"/>
        <v>0</v>
      </c>
      <c r="DP75" s="191">
        <f t="shared" si="35"/>
        <v>0</v>
      </c>
      <c r="DQ75" s="191">
        <f t="shared" si="36"/>
        <v>0</v>
      </c>
      <c r="DR75" s="191">
        <f t="shared" si="37"/>
        <v>0</v>
      </c>
      <c r="DS75" s="191">
        <f t="shared" si="38"/>
        <v>0</v>
      </c>
      <c r="DT75" s="191">
        <f t="shared" si="39"/>
        <v>0</v>
      </c>
      <c r="DU75" s="191">
        <f t="shared" si="40"/>
        <v>0</v>
      </c>
      <c r="DV75" s="191">
        <f t="shared" si="41"/>
        <v>0</v>
      </c>
      <c r="DW75" s="191">
        <f t="shared" si="42"/>
        <v>0</v>
      </c>
      <c r="DX75" s="191">
        <f t="shared" si="43"/>
        <v>0</v>
      </c>
      <c r="DY75" s="227">
        <f t="shared" si="44"/>
        <v>0</v>
      </c>
      <c r="DZ75" s="191">
        <f t="shared" si="45"/>
        <v>0</v>
      </c>
      <c r="EA75" s="193">
        <f t="shared" si="46"/>
        <v>0</v>
      </c>
    </row>
    <row r="76" spans="1:131">
      <c r="A76" s="200" t="str">
        <f t="shared" si="24"/>
        <v/>
      </c>
      <c r="B76" s="191" t="str">
        <f>IF(工资性费用预算!A78="","",工资性费用预算!B78)</f>
        <v/>
      </c>
      <c r="C76" s="195" t="str">
        <f>IF(B76="","",VLOOKUP(B76,工资性费用预算!$B$7:$C$206,2,0))</f>
        <v/>
      </c>
      <c r="D76" s="276" t="str">
        <f>IF(工资性费用预算!BH78&gt;0,IF(工资性费用预算!BE78&gt;0,工资性费用预算!$BE$6,IF(工资性费用预算!BF78&gt;0,工资性费用预算!$BF$6,工资性费用预算!$BG$6)),"")</f>
        <v/>
      </c>
      <c r="E76" s="194" t="str">
        <f>IF($B76="","",VLOOKUP($B76,工资性费用预算!$B$7:$AC$206,27,0))</f>
        <v/>
      </c>
      <c r="F76" s="519">
        <f>IF($B76="",0,VLOOKUP($B76,社保费!$B$5:$Q$15,16,0))</f>
        <v>0</v>
      </c>
      <c r="G76" s="201" t="str">
        <f>IF(OR(工资性费用预算!N78="",工资性费用预算!N78=0),"",ROUND($E76*$F76,2))</f>
        <v/>
      </c>
      <c r="H76" s="201" t="str">
        <f>IF(OR(工资性费用预算!O78="",工资性费用预算!O78=0),"",ROUND($E76*$F76,2))</f>
        <v/>
      </c>
      <c r="I76" s="201" t="str">
        <f>IF(OR(工资性费用预算!P78="",工资性费用预算!P78=0),"",ROUND($E76*$F76,2))</f>
        <v/>
      </c>
      <c r="J76" s="201" t="str">
        <f>IF(OR(工资性费用预算!Q78="",工资性费用预算!Q78=0),"",ROUND($E76*$F76,2))</f>
        <v/>
      </c>
      <c r="K76" s="201" t="str">
        <f>IF(OR(工资性费用预算!R78="",工资性费用预算!R78=0),"",ROUND($E76*$F76,2))</f>
        <v/>
      </c>
      <c r="L76" s="201" t="str">
        <f>IF(OR(工资性费用预算!S78="",工资性费用预算!S78=0),"",ROUND($E76*$F76,2))</f>
        <v/>
      </c>
      <c r="M76" s="201" t="str">
        <f>IF(OR(工资性费用预算!T78="",工资性费用预算!T78=0),"",ROUND($E76*$F76,2))</f>
        <v/>
      </c>
      <c r="N76" s="201" t="str">
        <f>IF(OR(工资性费用预算!U78="",工资性费用预算!U78=0),"",ROUND($E76*$F76,2))</f>
        <v/>
      </c>
      <c r="O76" s="201" t="str">
        <f>IF(OR(工资性费用预算!V78="",工资性费用预算!V78=0),"",ROUND($E76*$F76,2))</f>
        <v/>
      </c>
      <c r="P76" s="201" t="str">
        <f>IF(OR(工资性费用预算!W78="",工资性费用预算!W78=0),"",ROUND($E76*$F76,2))</f>
        <v/>
      </c>
      <c r="Q76" s="201" t="str">
        <f>IF(OR(工资性费用预算!X78="",工资性费用预算!X78=0),"",ROUND($E76*$F76,2))</f>
        <v/>
      </c>
      <c r="R76" s="201" t="str">
        <f>IF(OR(工资性费用预算!Y78="",工资性费用预算!Y78=0),"",ROUND($E76*$F76,2))</f>
        <v/>
      </c>
      <c r="S76" s="193">
        <f t="shared" si="25"/>
        <v>0</v>
      </c>
      <c r="T76" s="199" t="str">
        <f>IF($B76="","",VLOOKUP($B76,工资性费用预算!$B$7:$AF$206,30,0))</f>
        <v/>
      </c>
      <c r="U76" s="197" t="str">
        <f>IF($B76="","",VLOOKUP($B76,工资性费用预算!$B$7:$AF$206,31,0))</f>
        <v/>
      </c>
      <c r="V76" s="191" t="str">
        <f>IF(OR(工资性费用预算!N78="",工资性费用预算!N78=0),"",$T76*$U76)</f>
        <v/>
      </c>
      <c r="W76" s="191" t="str">
        <f>IF(OR(工资性费用预算!O78="",工资性费用预算!O78=0),"",$T76*$U76)</f>
        <v/>
      </c>
      <c r="X76" s="191" t="str">
        <f>IF(OR(工资性费用预算!P78="",工资性费用预算!P78=0),"",$T76*$U76)</f>
        <v/>
      </c>
      <c r="Y76" s="191" t="str">
        <f>IF(OR(工资性费用预算!Q78="",工资性费用预算!Q78=0),"",$T76*$U76)</f>
        <v/>
      </c>
      <c r="Z76" s="191" t="str">
        <f>IF(OR(工资性费用预算!R78="",工资性费用预算!R78=0),"",$T76*$U76)</f>
        <v/>
      </c>
      <c r="AA76" s="191" t="str">
        <f>IF(OR(工资性费用预算!S78="",工资性费用预算!S78=0),"",$T76*$U76)</f>
        <v/>
      </c>
      <c r="AB76" s="191" t="str">
        <f>IF(OR(工资性费用预算!T78="",工资性费用预算!T78=0),"",$T76*$U76)</f>
        <v/>
      </c>
      <c r="AC76" s="191" t="str">
        <f>IF(OR(工资性费用预算!U78="",工资性费用预算!U78=0),"",$T76*$U76)</f>
        <v/>
      </c>
      <c r="AD76" s="191" t="str">
        <f>IF(OR(工资性费用预算!V78="",工资性费用预算!V78=0),"",$T76*$U76)</f>
        <v/>
      </c>
      <c r="AE76" s="191" t="str">
        <f>IF(OR(工资性费用预算!W78="",工资性费用预算!W78=0),"",$T76*$U76)</f>
        <v/>
      </c>
      <c r="AF76" s="191" t="str">
        <f>IF(OR(工资性费用预算!X78="",工资性费用预算!X78=0),"",$T76*$U76)</f>
        <v/>
      </c>
      <c r="AG76" s="191" t="str">
        <f>IF(OR(工资性费用预算!Y78="",工资性费用预算!Y78=0),"",$T76*$U76)</f>
        <v/>
      </c>
      <c r="AH76" s="193">
        <f t="shared" si="26"/>
        <v>0</v>
      </c>
      <c r="AI76" s="217" t="str">
        <f>IF($B76="","",VLOOKUP($B76,工资性费用预算!$B$7:$AJ$206,33,0))</f>
        <v/>
      </c>
      <c r="AJ76" s="218" t="str">
        <f>IF($B76="","",VLOOKUP($B76,工资性费用预算!$B$7:$AJ$206,35,0))</f>
        <v/>
      </c>
      <c r="AK76" s="215" t="str">
        <f>IF($B76="","",VLOOKUP($B76,工资性费用预算!$B$7:$AL$206,37,0))</f>
        <v/>
      </c>
      <c r="AL76" s="270" t="str">
        <f>IF(OR(工资性费用预算!N78="",工资性费用预算!N78=0),"",$AK76)</f>
        <v/>
      </c>
      <c r="AM76" s="201" t="str">
        <f>IF(OR(工资性费用预算!O78="",工资性费用预算!O78=0),"",$AK76)</f>
        <v/>
      </c>
      <c r="AN76" s="201" t="str">
        <f>IF(OR(工资性费用预算!P78="",工资性费用预算!P78=0),"",$AK76)</f>
        <v/>
      </c>
      <c r="AO76" s="201" t="str">
        <f>IF(OR(工资性费用预算!Q78="",工资性费用预算!Q78=0),"",$AK76)</f>
        <v/>
      </c>
      <c r="AP76" s="201" t="str">
        <f>IF(OR(工资性费用预算!R78="",工资性费用预算!R78=0),"",$AK76)</f>
        <v/>
      </c>
      <c r="AQ76" s="201" t="str">
        <f>IF(OR(工资性费用预算!S78="",工资性费用预算!S78=0),"",$AK76)</f>
        <v/>
      </c>
      <c r="AR76" s="201" t="str">
        <f>IF(OR(工资性费用预算!T78="",工资性费用预算!T78=0),"",$AK76)</f>
        <v/>
      </c>
      <c r="AS76" s="201" t="str">
        <f>IF(OR(工资性费用预算!U78="",工资性费用预算!U78=0),"",$AK76)</f>
        <v/>
      </c>
      <c r="AT76" s="201" t="str">
        <f>IF(OR(工资性费用预算!V78="",工资性费用预算!V78=0),"",$AK76)</f>
        <v/>
      </c>
      <c r="AU76" s="201" t="str">
        <f>IF(OR(工资性费用预算!W78="",工资性费用预算!W78=0),"",$AK76)</f>
        <v/>
      </c>
      <c r="AV76" s="201" t="str">
        <f>IF(OR(工资性费用预算!X78="",工资性费用预算!X78=0),"",$AK76)</f>
        <v/>
      </c>
      <c r="AW76" s="201" t="str">
        <f>IF(OR(工资性费用预算!Y78="",工资性费用预算!Y78=0),"",$AK76)</f>
        <v/>
      </c>
      <c r="AX76" s="220">
        <f t="shared" si="27"/>
        <v>0</v>
      </c>
      <c r="AY76" s="215" t="str">
        <f>IF($B76="","",VLOOKUP($B76,工资性费用预算!$B$7:$AN$206,39,0))</f>
        <v/>
      </c>
      <c r="AZ76" s="204"/>
      <c r="BA76" s="204"/>
      <c r="BB76" s="204"/>
      <c r="BC76" s="204"/>
      <c r="BD76" s="201"/>
      <c r="BE76" s="201" t="str">
        <f>IF(OR(工资性费用预算!S78="",工资性费用预算!S78=0),"",$AY76)</f>
        <v/>
      </c>
      <c r="BF76" s="201" t="str">
        <f>IF(OR(工资性费用预算!T78="",工资性费用预算!T78=0),"",$AY76)</f>
        <v/>
      </c>
      <c r="BG76" s="201" t="str">
        <f>IF(OR(工资性费用预算!U78="",工资性费用预算!U78=0),"",$AY76)</f>
        <v/>
      </c>
      <c r="BH76" s="201" t="str">
        <f>IF(OR(工资性费用预算!V78="",工资性费用预算!V78=0),"",$AY76)</f>
        <v/>
      </c>
      <c r="BI76" s="201" t="str">
        <f>IF(OR(工资性费用预算!W78="",工资性费用预算!W78=0),"",$AY76)</f>
        <v/>
      </c>
      <c r="BJ76" s="219"/>
      <c r="BK76" s="219"/>
      <c r="BL76" s="219">
        <f t="shared" si="28"/>
        <v>0</v>
      </c>
      <c r="BM76" s="215" t="str">
        <f>IF($B76="","",VLOOKUP($B76,工资性费用预算!$B$7:$AP$206,41,0))</f>
        <v/>
      </c>
      <c r="BN76" s="201" t="str">
        <f>IF(OR(工资性费用预算!N78="",工资性费用预算!N78=0),"",$BM76)</f>
        <v/>
      </c>
      <c r="BO76" s="201" t="str">
        <f>IF(OR(工资性费用预算!O78="",工资性费用预算!O78=0),"",$BM76)</f>
        <v/>
      </c>
      <c r="BP76" s="201" t="str">
        <f>IF(OR(工资性费用预算!P78="",工资性费用预算!P78=0),"",$BM76)</f>
        <v/>
      </c>
      <c r="BQ76" s="201"/>
      <c r="BR76" s="201" t="str">
        <f>IF(OR(工资性费用预算!Q78="",工资性费用预算!Q78=0),"",$BM76)</f>
        <v/>
      </c>
      <c r="BS76" s="201" t="str">
        <f>IF(OR(工资性费用预算!R78="",工资性费用预算!R78=0),"",$BM76)</f>
        <v/>
      </c>
      <c r="BT76" s="201" t="str">
        <f>IF(OR(工资性费用预算!S78="",工资性费用预算!S78=0),"",$BM76)</f>
        <v/>
      </c>
      <c r="BU76" s="201"/>
      <c r="BV76" s="201" t="str">
        <f>IF(OR(工资性费用预算!T78="",工资性费用预算!T78=0),"",$BM76)</f>
        <v/>
      </c>
      <c r="BW76" s="201" t="str">
        <f>IF(OR(工资性费用预算!U78="",工资性费用预算!U78=0),"",$BM76)</f>
        <v/>
      </c>
      <c r="BX76" s="201" t="str">
        <f>IF(OR(工资性费用预算!V78="",工资性费用预算!V78=0),"",$BM76)</f>
        <v/>
      </c>
      <c r="BY76" s="201"/>
      <c r="BZ76" s="201" t="str">
        <f>IF(OR(工资性费用预算!W78="",工资性费用预算!W78=0),"",$BM76)</f>
        <v/>
      </c>
      <c r="CA76" s="201" t="str">
        <f>IF(OR(工资性费用预算!X78="",工资性费用预算!X78=0),"",$BM76)</f>
        <v/>
      </c>
      <c r="CB76" s="201" t="str">
        <f>IF(OR(工资性费用预算!Y78="",工资性费用预算!Y78=0),"",$BM76)</f>
        <v/>
      </c>
      <c r="CC76" s="193">
        <f t="shared" si="29"/>
        <v>0</v>
      </c>
      <c r="CD76" s="215" t="str">
        <f>IF($B76="","",VLOOKUP($B76,工资性费用预算!$B$7:$AT$206,45,0))</f>
        <v/>
      </c>
      <c r="CE76" s="201" t="str">
        <f>IF(OR(工资性费用预算!N78="",工资性费用预算!N78=0),"",$CD76)</f>
        <v/>
      </c>
      <c r="CF76" s="201" t="str">
        <f>IF(OR(工资性费用预算!O78="",工资性费用预算!O78=0),"",$CD76)</f>
        <v/>
      </c>
      <c r="CG76" s="201" t="str">
        <f>IF(OR(工资性费用预算!P78="",工资性费用预算!P78=0),"",$CD76)</f>
        <v/>
      </c>
      <c r="CH76" s="201" t="str">
        <f>IF(OR(工资性费用预算!Q78="",工资性费用预算!Q78=0),"",$CD76)</f>
        <v/>
      </c>
      <c r="CI76" s="201" t="str">
        <f>IF(OR(工资性费用预算!R78="",工资性费用预算!R78=0),"",$CD76)</f>
        <v/>
      </c>
      <c r="CJ76" s="201" t="str">
        <f>IF(OR(工资性费用预算!S78="",工资性费用预算!S78=0),"",$CD76)</f>
        <v/>
      </c>
      <c r="CK76" s="201" t="str">
        <f>IF(OR(工资性费用预算!T78="",工资性费用预算!T78=0),"",$CD76)</f>
        <v/>
      </c>
      <c r="CL76" s="201" t="str">
        <f>IF(OR(工资性费用预算!U78="",工资性费用预算!U78=0),"",$CD76)</f>
        <v/>
      </c>
      <c r="CM76" s="201" t="str">
        <f>IF(OR(工资性费用预算!V78="",工资性费用预算!V78=0),"",$CD76)</f>
        <v/>
      </c>
      <c r="CN76" s="201" t="str">
        <f>IF(OR(工资性费用预算!W78="",工资性费用预算!W78=0),"",$CD76)</f>
        <v/>
      </c>
      <c r="CO76" s="201" t="str">
        <f>IF(OR(工资性费用预算!X78="",工资性费用预算!X78=0),"",$CD76)</f>
        <v/>
      </c>
      <c r="CP76" s="201" t="str">
        <f>IF(OR(工资性费用预算!Y78="",工资性费用预算!Y78=0),"",$CD76)</f>
        <v/>
      </c>
      <c r="CQ76" s="193">
        <f t="shared" si="30"/>
        <v>0</v>
      </c>
      <c r="CR76" s="215" t="str">
        <f>IF($B76="","",VLOOKUP($B76,工资性费用预算!$B$7:$AV$206,47,0))</f>
        <v/>
      </c>
      <c r="CS76" s="201" t="str">
        <f>IF(OR(工资性费用预算!N78="",工资性费用预算!N78=0),"",$CR76)</f>
        <v/>
      </c>
      <c r="CT76" s="201" t="str">
        <f>IF(OR(工资性费用预算!O78="",工资性费用预算!O78=0),"",$CR76)</f>
        <v/>
      </c>
      <c r="CU76" s="201" t="str">
        <f>IF(OR(工资性费用预算!P78="",工资性费用预算!P78=0),"",$CR76)</f>
        <v/>
      </c>
      <c r="CV76" s="201" t="str">
        <f>IF(OR(工资性费用预算!Q78="",工资性费用预算!Q78=0),"",$CR76)</f>
        <v/>
      </c>
      <c r="CW76" s="201" t="str">
        <f>IF(OR(工资性费用预算!R78="",工资性费用预算!R78=0),"",$CR76)</f>
        <v/>
      </c>
      <c r="CX76" s="201" t="str">
        <f>IF(OR(工资性费用预算!S78="",工资性费用预算!S78=0),"",$CR76)</f>
        <v/>
      </c>
      <c r="CY76" s="201" t="str">
        <f>IF(OR(工资性费用预算!T78="",工资性费用预算!T78=0),"",$CR76)</f>
        <v/>
      </c>
      <c r="CZ76" s="201" t="str">
        <f>IF(OR(工资性费用预算!U78="",工资性费用预算!U78=0),"",$CR76)</f>
        <v/>
      </c>
      <c r="DA76" s="201" t="str">
        <f>IF(OR(工资性费用预算!V78="",工资性费用预算!V78=0),"",$CR76)</f>
        <v/>
      </c>
      <c r="DB76" s="201" t="str">
        <f>IF(OR(工资性费用预算!W78="",工资性费用预算!W78=0),"",$CR76)</f>
        <v/>
      </c>
      <c r="DC76" s="201" t="str">
        <f>IF(OR(工资性费用预算!X78="",工资性费用预算!X78=0),"",$CR76)</f>
        <v/>
      </c>
      <c r="DD76" s="201" t="str">
        <f>IF(OR(工资性费用预算!Y78="",工资性费用预算!Y78=0),"",$CR76)</f>
        <v/>
      </c>
      <c r="DE76" s="193">
        <f t="shared" si="31"/>
        <v>0</v>
      </c>
      <c r="DF76" s="215" t="str">
        <f>IF($B76="","",VLOOKUP($B76,工资性费用预算!$B$7:$AR$206,43,0))</f>
        <v/>
      </c>
      <c r="DG76" s="215" t="str">
        <f>IF($B76="","",VLOOKUP($B76,工资性费用预算!$B$7:$AS$206,44,0))</f>
        <v/>
      </c>
      <c r="DH76" s="215" t="str">
        <f>IF($B76="","",VLOOKUP($B76,工资性费用预算!$B$7:$AX$206,49,0))</f>
        <v/>
      </c>
      <c r="DI76" s="215" t="str">
        <f>IF($B76="","",VLOOKUP($B76,工资性费用预算!$B$7:$AY$206,50,0))</f>
        <v/>
      </c>
      <c r="DJ76" s="215" t="str">
        <f>IF($B76="","",VLOOKUP($B76,工资性费用预算!$B$7:$BB$206,51,0))</f>
        <v/>
      </c>
      <c r="DK76" s="215" t="str">
        <f>IF($B76="","",VLOOKUP($B76,工资性费用预算!$B$7:$BB$206,52,0))</f>
        <v/>
      </c>
      <c r="DL76" s="225" t="str">
        <f>IF($B76="","",VLOOKUP($B76,工资性费用预算!$B$7:$BB$206,53,0))</f>
        <v/>
      </c>
      <c r="DM76" s="222">
        <f t="shared" si="32"/>
        <v>0</v>
      </c>
      <c r="DN76" s="191">
        <f t="shared" si="33"/>
        <v>0</v>
      </c>
      <c r="DO76" s="191">
        <f t="shared" si="34"/>
        <v>0</v>
      </c>
      <c r="DP76" s="191">
        <f t="shared" si="35"/>
        <v>0</v>
      </c>
      <c r="DQ76" s="191">
        <f t="shared" si="36"/>
        <v>0</v>
      </c>
      <c r="DR76" s="191">
        <f t="shared" si="37"/>
        <v>0</v>
      </c>
      <c r="DS76" s="191">
        <f t="shared" si="38"/>
        <v>0</v>
      </c>
      <c r="DT76" s="191">
        <f t="shared" si="39"/>
        <v>0</v>
      </c>
      <c r="DU76" s="191">
        <f t="shared" si="40"/>
        <v>0</v>
      </c>
      <c r="DV76" s="191">
        <f t="shared" si="41"/>
        <v>0</v>
      </c>
      <c r="DW76" s="191">
        <f t="shared" si="42"/>
        <v>0</v>
      </c>
      <c r="DX76" s="191">
        <f t="shared" si="43"/>
        <v>0</v>
      </c>
      <c r="DY76" s="227">
        <f t="shared" si="44"/>
        <v>0</v>
      </c>
      <c r="DZ76" s="191">
        <f t="shared" si="45"/>
        <v>0</v>
      </c>
      <c r="EA76" s="193">
        <f t="shared" si="46"/>
        <v>0</v>
      </c>
    </row>
    <row r="77" spans="1:131">
      <c r="A77" s="200" t="str">
        <f t="shared" ref="A77:A111" si="47">IF(B77="","",ROW()-4)</f>
        <v/>
      </c>
      <c r="B77" s="191" t="str">
        <f>IF(工资性费用预算!A79="","",工资性费用预算!B79)</f>
        <v/>
      </c>
      <c r="C77" s="195" t="str">
        <f>IF(B77="","",VLOOKUP(B77,工资性费用预算!$B$7:$C$206,2,0))</f>
        <v/>
      </c>
      <c r="D77" s="276" t="str">
        <f>IF(工资性费用预算!BH79&gt;0,IF(工资性费用预算!BE79&gt;0,工资性费用预算!$BE$6,IF(工资性费用预算!BF79&gt;0,工资性费用预算!$BF$6,工资性费用预算!$BG$6)),"")</f>
        <v/>
      </c>
      <c r="E77" s="194" t="str">
        <f>IF($B77="","",VLOOKUP($B77,工资性费用预算!$B$7:$AC$206,27,0))</f>
        <v/>
      </c>
      <c r="F77" s="519">
        <f>IF($B77="",0,VLOOKUP($B77,社保费!$B$5:$Q$15,16,0))</f>
        <v>0</v>
      </c>
      <c r="G77" s="201" t="str">
        <f>IF(OR(工资性费用预算!N79="",工资性费用预算!N79=0),"",ROUND($E77*$F77,2))</f>
        <v/>
      </c>
      <c r="H77" s="201" t="str">
        <f>IF(OR(工资性费用预算!O79="",工资性费用预算!O79=0),"",ROUND($E77*$F77,2))</f>
        <v/>
      </c>
      <c r="I77" s="201" t="str">
        <f>IF(OR(工资性费用预算!P79="",工资性费用预算!P79=0),"",ROUND($E77*$F77,2))</f>
        <v/>
      </c>
      <c r="J77" s="201" t="str">
        <f>IF(OR(工资性费用预算!Q79="",工资性费用预算!Q79=0),"",ROUND($E77*$F77,2))</f>
        <v/>
      </c>
      <c r="K77" s="201" t="str">
        <f>IF(OR(工资性费用预算!R79="",工资性费用预算!R79=0),"",ROUND($E77*$F77,2))</f>
        <v/>
      </c>
      <c r="L77" s="201" t="str">
        <f>IF(OR(工资性费用预算!S79="",工资性费用预算!S79=0),"",ROUND($E77*$F77,2))</f>
        <v/>
      </c>
      <c r="M77" s="201" t="str">
        <f>IF(OR(工资性费用预算!T79="",工资性费用预算!T79=0),"",ROUND($E77*$F77,2))</f>
        <v/>
      </c>
      <c r="N77" s="201" t="str">
        <f>IF(OR(工资性费用预算!U79="",工资性费用预算!U79=0),"",ROUND($E77*$F77,2))</f>
        <v/>
      </c>
      <c r="O77" s="201" t="str">
        <f>IF(OR(工资性费用预算!V79="",工资性费用预算!V79=0),"",ROUND($E77*$F77,2))</f>
        <v/>
      </c>
      <c r="P77" s="201" t="str">
        <f>IF(OR(工资性费用预算!W79="",工资性费用预算!W79=0),"",ROUND($E77*$F77,2))</f>
        <v/>
      </c>
      <c r="Q77" s="201" t="str">
        <f>IF(OR(工资性费用预算!X79="",工资性费用预算!X79=0),"",ROUND($E77*$F77,2))</f>
        <v/>
      </c>
      <c r="R77" s="201" t="str">
        <f>IF(OR(工资性费用预算!Y79="",工资性费用预算!Y79=0),"",ROUND($E77*$F77,2))</f>
        <v/>
      </c>
      <c r="S77" s="193">
        <f t="shared" ref="S77:S140" si="48">SUM(G77:R77)</f>
        <v>0</v>
      </c>
      <c r="T77" s="199" t="str">
        <f>IF($B77="","",VLOOKUP($B77,工资性费用预算!$B$7:$AF$206,30,0))</f>
        <v/>
      </c>
      <c r="U77" s="197" t="str">
        <f>IF($B77="","",VLOOKUP($B77,工资性费用预算!$B$7:$AF$206,31,0))</f>
        <v/>
      </c>
      <c r="V77" s="191" t="str">
        <f>IF(OR(工资性费用预算!N79="",工资性费用预算!N79=0),"",$T77*$U77)</f>
        <v/>
      </c>
      <c r="W77" s="191" t="str">
        <f>IF(OR(工资性费用预算!O79="",工资性费用预算!O79=0),"",$T77*$U77)</f>
        <v/>
      </c>
      <c r="X77" s="191" t="str">
        <f>IF(OR(工资性费用预算!P79="",工资性费用预算!P79=0),"",$T77*$U77)</f>
        <v/>
      </c>
      <c r="Y77" s="191" t="str">
        <f>IF(OR(工资性费用预算!Q79="",工资性费用预算!Q79=0),"",$T77*$U77)</f>
        <v/>
      </c>
      <c r="Z77" s="191" t="str">
        <f>IF(OR(工资性费用预算!R79="",工资性费用预算!R79=0),"",$T77*$U77)</f>
        <v/>
      </c>
      <c r="AA77" s="191" t="str">
        <f>IF(OR(工资性费用预算!S79="",工资性费用预算!S79=0),"",$T77*$U77)</f>
        <v/>
      </c>
      <c r="AB77" s="191" t="str">
        <f>IF(OR(工资性费用预算!T79="",工资性费用预算!T79=0),"",$T77*$U77)</f>
        <v/>
      </c>
      <c r="AC77" s="191" t="str">
        <f>IF(OR(工资性费用预算!U79="",工资性费用预算!U79=0),"",$T77*$U77)</f>
        <v/>
      </c>
      <c r="AD77" s="191" t="str">
        <f>IF(OR(工资性费用预算!V79="",工资性费用预算!V79=0),"",$T77*$U77)</f>
        <v/>
      </c>
      <c r="AE77" s="191" t="str">
        <f>IF(OR(工资性费用预算!W79="",工资性费用预算!W79=0),"",$T77*$U77)</f>
        <v/>
      </c>
      <c r="AF77" s="191" t="str">
        <f>IF(OR(工资性费用预算!X79="",工资性费用预算!X79=0),"",$T77*$U77)</f>
        <v/>
      </c>
      <c r="AG77" s="191" t="str">
        <f>IF(OR(工资性费用预算!Y79="",工资性费用预算!Y79=0),"",$T77*$U77)</f>
        <v/>
      </c>
      <c r="AH77" s="193">
        <f t="shared" ref="AH77:AH140" si="49">SUM(V77:AG77)</f>
        <v>0</v>
      </c>
      <c r="AI77" s="217" t="str">
        <f>IF($B77="","",VLOOKUP($B77,工资性费用预算!$B$7:$AJ$206,33,0))</f>
        <v/>
      </c>
      <c r="AJ77" s="218" t="str">
        <f>IF($B77="","",VLOOKUP($B77,工资性费用预算!$B$7:$AJ$206,35,0))</f>
        <v/>
      </c>
      <c r="AK77" s="215" t="str">
        <f>IF($B77="","",VLOOKUP($B77,工资性费用预算!$B$7:$AL$206,37,0))</f>
        <v/>
      </c>
      <c r="AL77" s="270" t="str">
        <f>IF(OR(工资性费用预算!N79="",工资性费用预算!N79=0),"",$AK77)</f>
        <v/>
      </c>
      <c r="AM77" s="201" t="str">
        <f>IF(OR(工资性费用预算!O79="",工资性费用预算!O79=0),"",$AK77)</f>
        <v/>
      </c>
      <c r="AN77" s="201" t="str">
        <f>IF(OR(工资性费用预算!P79="",工资性费用预算!P79=0),"",$AK77)</f>
        <v/>
      </c>
      <c r="AO77" s="201" t="str">
        <f>IF(OR(工资性费用预算!Q79="",工资性费用预算!Q79=0),"",$AK77)</f>
        <v/>
      </c>
      <c r="AP77" s="201" t="str">
        <f>IF(OR(工资性费用预算!R79="",工资性费用预算!R79=0),"",$AK77)</f>
        <v/>
      </c>
      <c r="AQ77" s="201" t="str">
        <f>IF(OR(工资性费用预算!S79="",工资性费用预算!S79=0),"",$AK77)</f>
        <v/>
      </c>
      <c r="AR77" s="201" t="str">
        <f>IF(OR(工资性费用预算!T79="",工资性费用预算!T79=0),"",$AK77)</f>
        <v/>
      </c>
      <c r="AS77" s="201" t="str">
        <f>IF(OR(工资性费用预算!U79="",工资性费用预算!U79=0),"",$AK77)</f>
        <v/>
      </c>
      <c r="AT77" s="201" t="str">
        <f>IF(OR(工资性费用预算!V79="",工资性费用预算!V79=0),"",$AK77)</f>
        <v/>
      </c>
      <c r="AU77" s="201" t="str">
        <f>IF(OR(工资性费用预算!W79="",工资性费用预算!W79=0),"",$AK77)</f>
        <v/>
      </c>
      <c r="AV77" s="201" t="str">
        <f>IF(OR(工资性费用预算!X79="",工资性费用预算!X79=0),"",$AK77)</f>
        <v/>
      </c>
      <c r="AW77" s="201" t="str">
        <f>IF(OR(工资性费用预算!Y79="",工资性费用预算!Y79=0),"",$AK77)</f>
        <v/>
      </c>
      <c r="AX77" s="220">
        <f t="shared" ref="AX77:AX140" si="50">SUM(AL77:AW77)</f>
        <v>0</v>
      </c>
      <c r="AY77" s="215" t="str">
        <f>IF($B77="","",VLOOKUP($B77,工资性费用预算!$B$7:$AN$206,39,0))</f>
        <v/>
      </c>
      <c r="AZ77" s="204"/>
      <c r="BA77" s="204"/>
      <c r="BB77" s="204"/>
      <c r="BC77" s="204"/>
      <c r="BD77" s="201"/>
      <c r="BE77" s="201" t="str">
        <f>IF(OR(工资性费用预算!S79="",工资性费用预算!S79=0),"",$AY77)</f>
        <v/>
      </c>
      <c r="BF77" s="201" t="str">
        <f>IF(OR(工资性费用预算!T79="",工资性费用预算!T79=0),"",$AY77)</f>
        <v/>
      </c>
      <c r="BG77" s="201" t="str">
        <f>IF(OR(工资性费用预算!U79="",工资性费用预算!U79=0),"",$AY77)</f>
        <v/>
      </c>
      <c r="BH77" s="201" t="str">
        <f>IF(OR(工资性费用预算!V79="",工资性费用预算!V79=0),"",$AY77)</f>
        <v/>
      </c>
      <c r="BI77" s="201" t="str">
        <f>IF(OR(工资性费用预算!W79="",工资性费用预算!W79=0),"",$AY77)</f>
        <v/>
      </c>
      <c r="BJ77" s="219"/>
      <c r="BK77" s="219"/>
      <c r="BL77" s="219">
        <f t="shared" ref="BL77:BL140" si="51">SUM(AZ77:BK77)</f>
        <v>0</v>
      </c>
      <c r="BM77" s="215" t="str">
        <f>IF($B77="","",VLOOKUP($B77,工资性费用预算!$B$7:$AP$206,41,0))</f>
        <v/>
      </c>
      <c r="BN77" s="201" t="str">
        <f>IF(OR(工资性费用预算!N79="",工资性费用预算!N79=0),"",$BM77)</f>
        <v/>
      </c>
      <c r="BO77" s="201" t="str">
        <f>IF(OR(工资性费用预算!O79="",工资性费用预算!O79=0),"",$BM77)</f>
        <v/>
      </c>
      <c r="BP77" s="201" t="str">
        <f>IF(OR(工资性费用预算!P79="",工资性费用预算!P79=0),"",$BM77)</f>
        <v/>
      </c>
      <c r="BQ77" s="201"/>
      <c r="BR77" s="201" t="str">
        <f>IF(OR(工资性费用预算!Q79="",工资性费用预算!Q79=0),"",$BM77)</f>
        <v/>
      </c>
      <c r="BS77" s="201" t="str">
        <f>IF(OR(工资性费用预算!R79="",工资性费用预算!R79=0),"",$BM77)</f>
        <v/>
      </c>
      <c r="BT77" s="201" t="str">
        <f>IF(OR(工资性费用预算!S79="",工资性费用预算!S79=0),"",$BM77)</f>
        <v/>
      </c>
      <c r="BU77" s="201"/>
      <c r="BV77" s="201" t="str">
        <f>IF(OR(工资性费用预算!T79="",工资性费用预算!T79=0),"",$BM77)</f>
        <v/>
      </c>
      <c r="BW77" s="201" t="str">
        <f>IF(OR(工资性费用预算!U79="",工资性费用预算!U79=0),"",$BM77)</f>
        <v/>
      </c>
      <c r="BX77" s="201" t="str">
        <f>IF(OR(工资性费用预算!V79="",工资性费用预算!V79=0),"",$BM77)</f>
        <v/>
      </c>
      <c r="BY77" s="201"/>
      <c r="BZ77" s="201" t="str">
        <f>IF(OR(工资性费用预算!W79="",工资性费用预算!W79=0),"",$BM77)</f>
        <v/>
      </c>
      <c r="CA77" s="201" t="str">
        <f>IF(OR(工资性费用预算!X79="",工资性费用预算!X79=0),"",$BM77)</f>
        <v/>
      </c>
      <c r="CB77" s="201" t="str">
        <f>IF(OR(工资性费用预算!Y79="",工资性费用预算!Y79=0),"",$BM77)</f>
        <v/>
      </c>
      <c r="CC77" s="193">
        <f t="shared" ref="CC77:CC140" si="52">SUM(BN77:CB77)</f>
        <v>0</v>
      </c>
      <c r="CD77" s="215" t="str">
        <f>IF($B77="","",VLOOKUP($B77,工资性费用预算!$B$7:$AT$206,45,0))</f>
        <v/>
      </c>
      <c r="CE77" s="201" t="str">
        <f>IF(OR(工资性费用预算!N79="",工资性费用预算!N79=0),"",$CD77)</f>
        <v/>
      </c>
      <c r="CF77" s="201" t="str">
        <f>IF(OR(工资性费用预算!O79="",工资性费用预算!O79=0),"",$CD77)</f>
        <v/>
      </c>
      <c r="CG77" s="201" t="str">
        <f>IF(OR(工资性费用预算!P79="",工资性费用预算!P79=0),"",$CD77)</f>
        <v/>
      </c>
      <c r="CH77" s="201" t="str">
        <f>IF(OR(工资性费用预算!Q79="",工资性费用预算!Q79=0),"",$CD77)</f>
        <v/>
      </c>
      <c r="CI77" s="201" t="str">
        <f>IF(OR(工资性费用预算!R79="",工资性费用预算!R79=0),"",$CD77)</f>
        <v/>
      </c>
      <c r="CJ77" s="201" t="str">
        <f>IF(OR(工资性费用预算!S79="",工资性费用预算!S79=0),"",$CD77)</f>
        <v/>
      </c>
      <c r="CK77" s="201" t="str">
        <f>IF(OR(工资性费用预算!T79="",工资性费用预算!T79=0),"",$CD77)</f>
        <v/>
      </c>
      <c r="CL77" s="201" t="str">
        <f>IF(OR(工资性费用预算!U79="",工资性费用预算!U79=0),"",$CD77)</f>
        <v/>
      </c>
      <c r="CM77" s="201" t="str">
        <f>IF(OR(工资性费用预算!V79="",工资性费用预算!V79=0),"",$CD77)</f>
        <v/>
      </c>
      <c r="CN77" s="201" t="str">
        <f>IF(OR(工资性费用预算!W79="",工资性费用预算!W79=0),"",$CD77)</f>
        <v/>
      </c>
      <c r="CO77" s="201" t="str">
        <f>IF(OR(工资性费用预算!X79="",工资性费用预算!X79=0),"",$CD77)</f>
        <v/>
      </c>
      <c r="CP77" s="201" t="str">
        <f>IF(OR(工资性费用预算!Y79="",工资性费用预算!Y79=0),"",$CD77)</f>
        <v/>
      </c>
      <c r="CQ77" s="193">
        <f t="shared" ref="CQ77:CQ140" si="53">SUM(CE77:CP77)</f>
        <v>0</v>
      </c>
      <c r="CR77" s="215" t="str">
        <f>IF($B77="","",VLOOKUP($B77,工资性费用预算!$B$7:$AV$206,47,0))</f>
        <v/>
      </c>
      <c r="CS77" s="201" t="str">
        <f>IF(OR(工资性费用预算!N79="",工资性费用预算!N79=0),"",$CR77)</f>
        <v/>
      </c>
      <c r="CT77" s="201" t="str">
        <f>IF(OR(工资性费用预算!O79="",工资性费用预算!O79=0),"",$CR77)</f>
        <v/>
      </c>
      <c r="CU77" s="201" t="str">
        <f>IF(OR(工资性费用预算!P79="",工资性费用预算!P79=0),"",$CR77)</f>
        <v/>
      </c>
      <c r="CV77" s="201" t="str">
        <f>IF(OR(工资性费用预算!Q79="",工资性费用预算!Q79=0),"",$CR77)</f>
        <v/>
      </c>
      <c r="CW77" s="201" t="str">
        <f>IF(OR(工资性费用预算!R79="",工资性费用预算!R79=0),"",$CR77)</f>
        <v/>
      </c>
      <c r="CX77" s="201" t="str">
        <f>IF(OR(工资性费用预算!S79="",工资性费用预算!S79=0),"",$CR77)</f>
        <v/>
      </c>
      <c r="CY77" s="201" t="str">
        <f>IF(OR(工资性费用预算!T79="",工资性费用预算!T79=0),"",$CR77)</f>
        <v/>
      </c>
      <c r="CZ77" s="201" t="str">
        <f>IF(OR(工资性费用预算!U79="",工资性费用预算!U79=0),"",$CR77)</f>
        <v/>
      </c>
      <c r="DA77" s="201" t="str">
        <f>IF(OR(工资性费用预算!V79="",工资性费用预算!V79=0),"",$CR77)</f>
        <v/>
      </c>
      <c r="DB77" s="201" t="str">
        <f>IF(OR(工资性费用预算!W79="",工资性费用预算!W79=0),"",$CR77)</f>
        <v/>
      </c>
      <c r="DC77" s="201" t="str">
        <f>IF(OR(工资性费用预算!X79="",工资性费用预算!X79=0),"",$CR77)</f>
        <v/>
      </c>
      <c r="DD77" s="201" t="str">
        <f>IF(OR(工资性费用预算!Y79="",工资性费用预算!Y79=0),"",$CR77)</f>
        <v/>
      </c>
      <c r="DE77" s="193">
        <f t="shared" ref="DE77:DE140" si="54">SUM(CS77:DD77)</f>
        <v>0</v>
      </c>
      <c r="DF77" s="215" t="str">
        <f>IF($B77="","",VLOOKUP($B77,工资性费用预算!$B$7:$AR$206,43,0))</f>
        <v/>
      </c>
      <c r="DG77" s="215" t="str">
        <f>IF($B77="","",VLOOKUP($B77,工资性费用预算!$B$7:$AS$206,44,0))</f>
        <v/>
      </c>
      <c r="DH77" s="215" t="str">
        <f>IF($B77="","",VLOOKUP($B77,工资性费用预算!$B$7:$AX$206,49,0))</f>
        <v/>
      </c>
      <c r="DI77" s="215" t="str">
        <f>IF($B77="","",VLOOKUP($B77,工资性费用预算!$B$7:$AY$206,50,0))</f>
        <v/>
      </c>
      <c r="DJ77" s="215" t="str">
        <f>IF($B77="","",VLOOKUP($B77,工资性费用预算!$B$7:$BB$206,51,0))</f>
        <v/>
      </c>
      <c r="DK77" s="215" t="str">
        <f>IF($B77="","",VLOOKUP($B77,工资性费用预算!$B$7:$BB$206,52,0))</f>
        <v/>
      </c>
      <c r="DL77" s="225" t="str">
        <f>IF($B77="","",VLOOKUP($B77,工资性费用预算!$B$7:$BB$206,53,0))</f>
        <v/>
      </c>
      <c r="DM77" s="222">
        <f t="shared" ref="DM77:DM140" si="55">SUM(G77,V77,AL77,BN77,CE77,CS77)</f>
        <v>0</v>
      </c>
      <c r="DN77" s="191">
        <f t="shared" ref="DN77:DN140" si="56">SUM(H77,W77,AM77,BO77,CF77,CT77)</f>
        <v>0</v>
      </c>
      <c r="DO77" s="191">
        <f t="shared" ref="DO77:DO140" si="57">SUM(I77,X77,AN77,BP77,CG77,CU77)</f>
        <v>0</v>
      </c>
      <c r="DP77" s="191">
        <f t="shared" ref="DP77:DP140" si="58">SUM(J77,Y77,AO77,BR77,CH77,CV77)</f>
        <v>0</v>
      </c>
      <c r="DQ77" s="191">
        <f t="shared" ref="DQ77:DQ140" si="59">SUM(K77,Z77,AP77,BS77,BD77,CI77,CW77)</f>
        <v>0</v>
      </c>
      <c r="DR77" s="191">
        <f t="shared" ref="DR77:DR140" si="60">SUM(L77,AA77,AQ77,BT77,BE77,CJ77,CX77)</f>
        <v>0</v>
      </c>
      <c r="DS77" s="191">
        <f t="shared" ref="DS77:DS140" si="61">SUM(M77,AB77,AR77,BV77,BF77,CK77,CY77)</f>
        <v>0</v>
      </c>
      <c r="DT77" s="191">
        <f t="shared" ref="DT77:DT140" si="62">SUM(N77,AC77,AS77,BW77,BG77,CL77,CZ77)</f>
        <v>0</v>
      </c>
      <c r="DU77" s="191">
        <f t="shared" ref="DU77:DU140" si="63">SUM(O77,AD77,AT77,BX77,BH77,CM77,DA77)</f>
        <v>0</v>
      </c>
      <c r="DV77" s="191">
        <f t="shared" ref="DV77:DV140" si="64">SUM(P77,AE77,AU77,BZ77,BI77,CN77,DB77)</f>
        <v>0</v>
      </c>
      <c r="DW77" s="191">
        <f t="shared" ref="DW77:DW140" si="65">SUM(Q77,AF77,AV77,CA77,CO77,DC77)</f>
        <v>0</v>
      </c>
      <c r="DX77" s="191">
        <f t="shared" ref="DX77:DX140" si="66">SUM(R77,AG77,AW77,CB77,CP77,DD77)</f>
        <v>0</v>
      </c>
      <c r="DY77" s="227">
        <f t="shared" ref="DY77:DY140" si="67">SUM(DM77:DX77)</f>
        <v>0</v>
      </c>
      <c r="DZ77" s="191">
        <f t="shared" ref="DZ77:DZ140" si="68">SUM(AI77,AJ77,DF77:DL77)</f>
        <v>0</v>
      </c>
      <c r="EA77" s="193">
        <f t="shared" ref="EA77:EA140" si="69">SUM(DY77:DZ77)</f>
        <v>0</v>
      </c>
    </row>
    <row r="78" spans="1:131">
      <c r="A78" s="200" t="str">
        <f t="shared" si="47"/>
        <v/>
      </c>
      <c r="B78" s="191" t="str">
        <f>IF(工资性费用预算!A80="","",工资性费用预算!B80)</f>
        <v/>
      </c>
      <c r="C78" s="195" t="str">
        <f>IF(B78="","",VLOOKUP(B78,工资性费用预算!$B$7:$C$206,2,0))</f>
        <v/>
      </c>
      <c r="D78" s="276" t="str">
        <f>IF(工资性费用预算!BH80&gt;0,IF(工资性费用预算!BE80&gt;0,工资性费用预算!$BE$6,IF(工资性费用预算!BF80&gt;0,工资性费用预算!$BF$6,工资性费用预算!$BG$6)),"")</f>
        <v/>
      </c>
      <c r="E78" s="194" t="str">
        <f>IF($B78="","",VLOOKUP($B78,工资性费用预算!$B$7:$AC$206,27,0))</f>
        <v/>
      </c>
      <c r="F78" s="519">
        <f>IF($B78="",0,VLOOKUP($B78,社保费!$B$5:$Q$15,16,0))</f>
        <v>0</v>
      </c>
      <c r="G78" s="201" t="str">
        <f>IF(OR(工资性费用预算!N80="",工资性费用预算!N80=0),"",ROUND($E78*$F78,2))</f>
        <v/>
      </c>
      <c r="H78" s="201" t="str">
        <f>IF(OR(工资性费用预算!O80="",工资性费用预算!O80=0),"",ROUND($E78*$F78,2))</f>
        <v/>
      </c>
      <c r="I78" s="201" t="str">
        <f>IF(OR(工资性费用预算!P80="",工资性费用预算!P80=0),"",ROUND($E78*$F78,2))</f>
        <v/>
      </c>
      <c r="J78" s="201" t="str">
        <f>IF(OR(工资性费用预算!Q80="",工资性费用预算!Q80=0),"",ROUND($E78*$F78,2))</f>
        <v/>
      </c>
      <c r="K78" s="201" t="str">
        <f>IF(OR(工资性费用预算!R80="",工资性费用预算!R80=0),"",ROUND($E78*$F78,2))</f>
        <v/>
      </c>
      <c r="L78" s="201" t="str">
        <f>IF(OR(工资性费用预算!S80="",工资性费用预算!S80=0),"",ROUND($E78*$F78,2))</f>
        <v/>
      </c>
      <c r="M78" s="201" t="str">
        <f>IF(OR(工资性费用预算!T80="",工资性费用预算!T80=0),"",ROUND($E78*$F78,2))</f>
        <v/>
      </c>
      <c r="N78" s="201" t="str">
        <f>IF(OR(工资性费用预算!U80="",工资性费用预算!U80=0),"",ROUND($E78*$F78,2))</f>
        <v/>
      </c>
      <c r="O78" s="201" t="str">
        <f>IF(OR(工资性费用预算!V80="",工资性费用预算!V80=0),"",ROUND($E78*$F78,2))</f>
        <v/>
      </c>
      <c r="P78" s="201" t="str">
        <f>IF(OR(工资性费用预算!W80="",工资性费用预算!W80=0),"",ROUND($E78*$F78,2))</f>
        <v/>
      </c>
      <c r="Q78" s="201" t="str">
        <f>IF(OR(工资性费用预算!X80="",工资性费用预算!X80=0),"",ROUND($E78*$F78,2))</f>
        <v/>
      </c>
      <c r="R78" s="201" t="str">
        <f>IF(OR(工资性费用预算!Y80="",工资性费用预算!Y80=0),"",ROUND($E78*$F78,2))</f>
        <v/>
      </c>
      <c r="S78" s="193">
        <f t="shared" si="48"/>
        <v>0</v>
      </c>
      <c r="T78" s="199" t="str">
        <f>IF($B78="","",VLOOKUP($B78,工资性费用预算!$B$7:$AF$206,30,0))</f>
        <v/>
      </c>
      <c r="U78" s="197" t="str">
        <f>IF($B78="","",VLOOKUP($B78,工资性费用预算!$B$7:$AF$206,31,0))</f>
        <v/>
      </c>
      <c r="V78" s="191" t="str">
        <f>IF(OR(工资性费用预算!N80="",工资性费用预算!N80=0),"",$T78*$U78)</f>
        <v/>
      </c>
      <c r="W78" s="191" t="str">
        <f>IF(OR(工资性费用预算!O80="",工资性费用预算!O80=0),"",$T78*$U78)</f>
        <v/>
      </c>
      <c r="X78" s="191" t="str">
        <f>IF(OR(工资性费用预算!P80="",工资性费用预算!P80=0),"",$T78*$U78)</f>
        <v/>
      </c>
      <c r="Y78" s="191" t="str">
        <f>IF(OR(工资性费用预算!Q80="",工资性费用预算!Q80=0),"",$T78*$U78)</f>
        <v/>
      </c>
      <c r="Z78" s="191" t="str">
        <f>IF(OR(工资性费用预算!R80="",工资性费用预算!R80=0),"",$T78*$U78)</f>
        <v/>
      </c>
      <c r="AA78" s="191" t="str">
        <f>IF(OR(工资性费用预算!S80="",工资性费用预算!S80=0),"",$T78*$U78)</f>
        <v/>
      </c>
      <c r="AB78" s="191" t="str">
        <f>IF(OR(工资性费用预算!T80="",工资性费用预算!T80=0),"",$T78*$U78)</f>
        <v/>
      </c>
      <c r="AC78" s="191" t="str">
        <f>IF(OR(工资性费用预算!U80="",工资性费用预算!U80=0),"",$T78*$U78)</f>
        <v/>
      </c>
      <c r="AD78" s="191" t="str">
        <f>IF(OR(工资性费用预算!V80="",工资性费用预算!V80=0),"",$T78*$U78)</f>
        <v/>
      </c>
      <c r="AE78" s="191" t="str">
        <f>IF(OR(工资性费用预算!W80="",工资性费用预算!W80=0),"",$T78*$U78)</f>
        <v/>
      </c>
      <c r="AF78" s="191" t="str">
        <f>IF(OR(工资性费用预算!X80="",工资性费用预算!X80=0),"",$T78*$U78)</f>
        <v/>
      </c>
      <c r="AG78" s="191" t="str">
        <f>IF(OR(工资性费用预算!Y80="",工资性费用预算!Y80=0),"",$T78*$U78)</f>
        <v/>
      </c>
      <c r="AH78" s="193">
        <f t="shared" si="49"/>
        <v>0</v>
      </c>
      <c r="AI78" s="217" t="str">
        <f>IF($B78="","",VLOOKUP($B78,工资性费用预算!$B$7:$AJ$206,33,0))</f>
        <v/>
      </c>
      <c r="AJ78" s="218" t="str">
        <f>IF($B78="","",VLOOKUP($B78,工资性费用预算!$B$7:$AJ$206,35,0))</f>
        <v/>
      </c>
      <c r="AK78" s="215" t="str">
        <f>IF($B78="","",VLOOKUP($B78,工资性费用预算!$B$7:$AL$206,37,0))</f>
        <v/>
      </c>
      <c r="AL78" s="270" t="str">
        <f>IF(OR(工资性费用预算!N80="",工资性费用预算!N80=0),"",$AK78)</f>
        <v/>
      </c>
      <c r="AM78" s="201" t="str">
        <f>IF(OR(工资性费用预算!O80="",工资性费用预算!O80=0),"",$AK78)</f>
        <v/>
      </c>
      <c r="AN78" s="201" t="str">
        <f>IF(OR(工资性费用预算!P80="",工资性费用预算!P80=0),"",$AK78)</f>
        <v/>
      </c>
      <c r="AO78" s="201" t="str">
        <f>IF(OR(工资性费用预算!Q80="",工资性费用预算!Q80=0),"",$AK78)</f>
        <v/>
      </c>
      <c r="AP78" s="201" t="str">
        <f>IF(OR(工资性费用预算!R80="",工资性费用预算!R80=0),"",$AK78)</f>
        <v/>
      </c>
      <c r="AQ78" s="201" t="str">
        <f>IF(OR(工资性费用预算!S80="",工资性费用预算!S80=0),"",$AK78)</f>
        <v/>
      </c>
      <c r="AR78" s="201" t="str">
        <f>IF(OR(工资性费用预算!T80="",工资性费用预算!T80=0),"",$AK78)</f>
        <v/>
      </c>
      <c r="AS78" s="201" t="str">
        <f>IF(OR(工资性费用预算!U80="",工资性费用预算!U80=0),"",$AK78)</f>
        <v/>
      </c>
      <c r="AT78" s="201" t="str">
        <f>IF(OR(工资性费用预算!V80="",工资性费用预算!V80=0),"",$AK78)</f>
        <v/>
      </c>
      <c r="AU78" s="201" t="str">
        <f>IF(OR(工资性费用预算!W80="",工资性费用预算!W80=0),"",$AK78)</f>
        <v/>
      </c>
      <c r="AV78" s="201" t="str">
        <f>IF(OR(工资性费用预算!X80="",工资性费用预算!X80=0),"",$AK78)</f>
        <v/>
      </c>
      <c r="AW78" s="201" t="str">
        <f>IF(OR(工资性费用预算!Y80="",工资性费用预算!Y80=0),"",$AK78)</f>
        <v/>
      </c>
      <c r="AX78" s="220">
        <f t="shared" si="50"/>
        <v>0</v>
      </c>
      <c r="AY78" s="215" t="str">
        <f>IF($B78="","",VLOOKUP($B78,工资性费用预算!$B$7:$AN$206,39,0))</f>
        <v/>
      </c>
      <c r="AZ78" s="204"/>
      <c r="BA78" s="204"/>
      <c r="BB78" s="204"/>
      <c r="BC78" s="204"/>
      <c r="BD78" s="201"/>
      <c r="BE78" s="201" t="str">
        <f>IF(OR(工资性费用预算!S80="",工资性费用预算!S80=0),"",$AY78)</f>
        <v/>
      </c>
      <c r="BF78" s="201" t="str">
        <f>IF(OR(工资性费用预算!T80="",工资性费用预算!T80=0),"",$AY78)</f>
        <v/>
      </c>
      <c r="BG78" s="201" t="str">
        <f>IF(OR(工资性费用预算!U80="",工资性费用预算!U80=0),"",$AY78)</f>
        <v/>
      </c>
      <c r="BH78" s="201" t="str">
        <f>IF(OR(工资性费用预算!V80="",工资性费用预算!V80=0),"",$AY78)</f>
        <v/>
      </c>
      <c r="BI78" s="201" t="str">
        <f>IF(OR(工资性费用预算!W80="",工资性费用预算!W80=0),"",$AY78)</f>
        <v/>
      </c>
      <c r="BJ78" s="219"/>
      <c r="BK78" s="219"/>
      <c r="BL78" s="219">
        <f t="shared" si="51"/>
        <v>0</v>
      </c>
      <c r="BM78" s="215" t="str">
        <f>IF($B78="","",VLOOKUP($B78,工资性费用预算!$B$7:$AP$206,41,0))</f>
        <v/>
      </c>
      <c r="BN78" s="201" t="str">
        <f>IF(OR(工资性费用预算!N80="",工资性费用预算!N80=0),"",$BM78)</f>
        <v/>
      </c>
      <c r="BO78" s="201" t="str">
        <f>IF(OR(工资性费用预算!O80="",工资性费用预算!O80=0),"",$BM78)</f>
        <v/>
      </c>
      <c r="BP78" s="201" t="str">
        <f>IF(OR(工资性费用预算!P80="",工资性费用预算!P80=0),"",$BM78)</f>
        <v/>
      </c>
      <c r="BQ78" s="201"/>
      <c r="BR78" s="201" t="str">
        <f>IF(OR(工资性费用预算!Q80="",工资性费用预算!Q80=0),"",$BM78)</f>
        <v/>
      </c>
      <c r="BS78" s="201" t="str">
        <f>IF(OR(工资性费用预算!R80="",工资性费用预算!R80=0),"",$BM78)</f>
        <v/>
      </c>
      <c r="BT78" s="201" t="str">
        <f>IF(OR(工资性费用预算!S80="",工资性费用预算!S80=0),"",$BM78)</f>
        <v/>
      </c>
      <c r="BU78" s="201"/>
      <c r="BV78" s="201" t="str">
        <f>IF(OR(工资性费用预算!T80="",工资性费用预算!T80=0),"",$BM78)</f>
        <v/>
      </c>
      <c r="BW78" s="201" t="str">
        <f>IF(OR(工资性费用预算!U80="",工资性费用预算!U80=0),"",$BM78)</f>
        <v/>
      </c>
      <c r="BX78" s="201" t="str">
        <f>IF(OR(工资性费用预算!V80="",工资性费用预算!V80=0),"",$BM78)</f>
        <v/>
      </c>
      <c r="BY78" s="201"/>
      <c r="BZ78" s="201" t="str">
        <f>IF(OR(工资性费用预算!W80="",工资性费用预算!W80=0),"",$BM78)</f>
        <v/>
      </c>
      <c r="CA78" s="201" t="str">
        <f>IF(OR(工资性费用预算!X80="",工资性费用预算!X80=0),"",$BM78)</f>
        <v/>
      </c>
      <c r="CB78" s="201" t="str">
        <f>IF(OR(工资性费用预算!Y80="",工资性费用预算!Y80=0),"",$BM78)</f>
        <v/>
      </c>
      <c r="CC78" s="193">
        <f t="shared" si="52"/>
        <v>0</v>
      </c>
      <c r="CD78" s="215" t="str">
        <f>IF($B78="","",VLOOKUP($B78,工资性费用预算!$B$7:$AT$206,45,0))</f>
        <v/>
      </c>
      <c r="CE78" s="201" t="str">
        <f>IF(OR(工资性费用预算!N80="",工资性费用预算!N80=0),"",$CD78)</f>
        <v/>
      </c>
      <c r="CF78" s="201" t="str">
        <f>IF(OR(工资性费用预算!O80="",工资性费用预算!O80=0),"",$CD78)</f>
        <v/>
      </c>
      <c r="CG78" s="201" t="str">
        <f>IF(OR(工资性费用预算!P80="",工资性费用预算!P80=0),"",$CD78)</f>
        <v/>
      </c>
      <c r="CH78" s="201" t="str">
        <f>IF(OR(工资性费用预算!Q80="",工资性费用预算!Q80=0),"",$CD78)</f>
        <v/>
      </c>
      <c r="CI78" s="201" t="str">
        <f>IF(OR(工资性费用预算!R80="",工资性费用预算!R80=0),"",$CD78)</f>
        <v/>
      </c>
      <c r="CJ78" s="201" t="str">
        <f>IF(OR(工资性费用预算!S80="",工资性费用预算!S80=0),"",$CD78)</f>
        <v/>
      </c>
      <c r="CK78" s="201" t="str">
        <f>IF(OR(工资性费用预算!T80="",工资性费用预算!T80=0),"",$CD78)</f>
        <v/>
      </c>
      <c r="CL78" s="201" t="str">
        <f>IF(OR(工资性费用预算!U80="",工资性费用预算!U80=0),"",$CD78)</f>
        <v/>
      </c>
      <c r="CM78" s="201" t="str">
        <f>IF(OR(工资性费用预算!V80="",工资性费用预算!V80=0),"",$CD78)</f>
        <v/>
      </c>
      <c r="CN78" s="201" t="str">
        <f>IF(OR(工资性费用预算!W80="",工资性费用预算!W80=0),"",$CD78)</f>
        <v/>
      </c>
      <c r="CO78" s="201" t="str">
        <f>IF(OR(工资性费用预算!X80="",工资性费用预算!X80=0),"",$CD78)</f>
        <v/>
      </c>
      <c r="CP78" s="201" t="str">
        <f>IF(OR(工资性费用预算!Y80="",工资性费用预算!Y80=0),"",$CD78)</f>
        <v/>
      </c>
      <c r="CQ78" s="193">
        <f t="shared" si="53"/>
        <v>0</v>
      </c>
      <c r="CR78" s="215" t="str">
        <f>IF($B78="","",VLOOKUP($B78,工资性费用预算!$B$7:$AV$206,47,0))</f>
        <v/>
      </c>
      <c r="CS78" s="201" t="str">
        <f>IF(OR(工资性费用预算!N80="",工资性费用预算!N80=0),"",$CR78)</f>
        <v/>
      </c>
      <c r="CT78" s="201" t="str">
        <f>IF(OR(工资性费用预算!O80="",工资性费用预算!O80=0),"",$CR78)</f>
        <v/>
      </c>
      <c r="CU78" s="201" t="str">
        <f>IF(OR(工资性费用预算!P80="",工资性费用预算!P80=0),"",$CR78)</f>
        <v/>
      </c>
      <c r="CV78" s="201" t="str">
        <f>IF(OR(工资性费用预算!Q80="",工资性费用预算!Q80=0),"",$CR78)</f>
        <v/>
      </c>
      <c r="CW78" s="201" t="str">
        <f>IF(OR(工资性费用预算!R80="",工资性费用预算!R80=0),"",$CR78)</f>
        <v/>
      </c>
      <c r="CX78" s="201" t="str">
        <f>IF(OR(工资性费用预算!S80="",工资性费用预算!S80=0),"",$CR78)</f>
        <v/>
      </c>
      <c r="CY78" s="201" t="str">
        <f>IF(OR(工资性费用预算!T80="",工资性费用预算!T80=0),"",$CR78)</f>
        <v/>
      </c>
      <c r="CZ78" s="201" t="str">
        <f>IF(OR(工资性费用预算!U80="",工资性费用预算!U80=0),"",$CR78)</f>
        <v/>
      </c>
      <c r="DA78" s="201" t="str">
        <f>IF(OR(工资性费用预算!V80="",工资性费用预算!V80=0),"",$CR78)</f>
        <v/>
      </c>
      <c r="DB78" s="201" t="str">
        <f>IF(OR(工资性费用预算!W80="",工资性费用预算!W80=0),"",$CR78)</f>
        <v/>
      </c>
      <c r="DC78" s="201" t="str">
        <f>IF(OR(工资性费用预算!X80="",工资性费用预算!X80=0),"",$CR78)</f>
        <v/>
      </c>
      <c r="DD78" s="201" t="str">
        <f>IF(OR(工资性费用预算!Y80="",工资性费用预算!Y80=0),"",$CR78)</f>
        <v/>
      </c>
      <c r="DE78" s="193">
        <f t="shared" si="54"/>
        <v>0</v>
      </c>
      <c r="DF78" s="215" t="str">
        <f>IF($B78="","",VLOOKUP($B78,工资性费用预算!$B$7:$AR$206,43,0))</f>
        <v/>
      </c>
      <c r="DG78" s="215" t="str">
        <f>IF($B78="","",VLOOKUP($B78,工资性费用预算!$B$7:$AS$206,44,0))</f>
        <v/>
      </c>
      <c r="DH78" s="215" t="str">
        <f>IF($B78="","",VLOOKUP($B78,工资性费用预算!$B$7:$AX$206,49,0))</f>
        <v/>
      </c>
      <c r="DI78" s="215" t="str">
        <f>IF($B78="","",VLOOKUP($B78,工资性费用预算!$B$7:$AY$206,50,0))</f>
        <v/>
      </c>
      <c r="DJ78" s="215" t="str">
        <f>IF($B78="","",VLOOKUP($B78,工资性费用预算!$B$7:$BB$206,51,0))</f>
        <v/>
      </c>
      <c r="DK78" s="215" t="str">
        <f>IF($B78="","",VLOOKUP($B78,工资性费用预算!$B$7:$BB$206,52,0))</f>
        <v/>
      </c>
      <c r="DL78" s="225" t="str">
        <f>IF($B78="","",VLOOKUP($B78,工资性费用预算!$B$7:$BB$206,53,0))</f>
        <v/>
      </c>
      <c r="DM78" s="222">
        <f t="shared" si="55"/>
        <v>0</v>
      </c>
      <c r="DN78" s="191">
        <f t="shared" si="56"/>
        <v>0</v>
      </c>
      <c r="DO78" s="191">
        <f t="shared" si="57"/>
        <v>0</v>
      </c>
      <c r="DP78" s="191">
        <f t="shared" si="58"/>
        <v>0</v>
      </c>
      <c r="DQ78" s="191">
        <f t="shared" si="59"/>
        <v>0</v>
      </c>
      <c r="DR78" s="191">
        <f t="shared" si="60"/>
        <v>0</v>
      </c>
      <c r="DS78" s="191">
        <f t="shared" si="61"/>
        <v>0</v>
      </c>
      <c r="DT78" s="191">
        <f t="shared" si="62"/>
        <v>0</v>
      </c>
      <c r="DU78" s="191">
        <f t="shared" si="63"/>
        <v>0</v>
      </c>
      <c r="DV78" s="191">
        <f t="shared" si="64"/>
        <v>0</v>
      </c>
      <c r="DW78" s="191">
        <f t="shared" si="65"/>
        <v>0</v>
      </c>
      <c r="DX78" s="191">
        <f t="shared" si="66"/>
        <v>0</v>
      </c>
      <c r="DY78" s="227">
        <f t="shared" si="67"/>
        <v>0</v>
      </c>
      <c r="DZ78" s="191">
        <f t="shared" si="68"/>
        <v>0</v>
      </c>
      <c r="EA78" s="193">
        <f t="shared" si="69"/>
        <v>0</v>
      </c>
    </row>
    <row r="79" spans="1:131">
      <c r="A79" s="200" t="str">
        <f t="shared" si="47"/>
        <v/>
      </c>
      <c r="B79" s="191" t="str">
        <f>IF(工资性费用预算!A81="","",工资性费用预算!B81)</f>
        <v/>
      </c>
      <c r="C79" s="195" t="str">
        <f>IF(B79="","",VLOOKUP(B79,工资性费用预算!$B$7:$C$206,2,0))</f>
        <v/>
      </c>
      <c r="D79" s="276" t="str">
        <f>IF(工资性费用预算!BH81&gt;0,IF(工资性费用预算!BE81&gt;0,工资性费用预算!$BE$6,IF(工资性费用预算!BF81&gt;0,工资性费用预算!$BF$6,工资性费用预算!$BG$6)),"")</f>
        <v/>
      </c>
      <c r="E79" s="194" t="str">
        <f>IF($B79="","",VLOOKUP($B79,工资性费用预算!$B$7:$AC$206,27,0))</f>
        <v/>
      </c>
      <c r="F79" s="519">
        <f>IF($B79="",0,VLOOKUP($B79,社保费!$B$5:$Q$15,16,0))</f>
        <v>0</v>
      </c>
      <c r="G79" s="201" t="str">
        <f>IF(OR(工资性费用预算!N81="",工资性费用预算!N81=0),"",ROUND($E79*$F79,2))</f>
        <v/>
      </c>
      <c r="H79" s="201" t="str">
        <f>IF(OR(工资性费用预算!O81="",工资性费用预算!O81=0),"",ROUND($E79*$F79,2))</f>
        <v/>
      </c>
      <c r="I79" s="201" t="str">
        <f>IF(OR(工资性费用预算!P81="",工资性费用预算!P81=0),"",ROUND($E79*$F79,2))</f>
        <v/>
      </c>
      <c r="J79" s="201" t="str">
        <f>IF(OR(工资性费用预算!Q81="",工资性费用预算!Q81=0),"",ROUND($E79*$F79,2))</f>
        <v/>
      </c>
      <c r="K79" s="201" t="str">
        <f>IF(OR(工资性费用预算!R81="",工资性费用预算!R81=0),"",ROUND($E79*$F79,2))</f>
        <v/>
      </c>
      <c r="L79" s="201" t="str">
        <f>IF(OR(工资性费用预算!S81="",工资性费用预算!S81=0),"",ROUND($E79*$F79,2))</f>
        <v/>
      </c>
      <c r="M79" s="201" t="str">
        <f>IF(OR(工资性费用预算!T81="",工资性费用预算!T81=0),"",ROUND($E79*$F79,2))</f>
        <v/>
      </c>
      <c r="N79" s="201" t="str">
        <f>IF(OR(工资性费用预算!U81="",工资性费用预算!U81=0),"",ROUND($E79*$F79,2))</f>
        <v/>
      </c>
      <c r="O79" s="201" t="str">
        <f>IF(OR(工资性费用预算!V81="",工资性费用预算!V81=0),"",ROUND($E79*$F79,2))</f>
        <v/>
      </c>
      <c r="P79" s="201" t="str">
        <f>IF(OR(工资性费用预算!W81="",工资性费用预算!W81=0),"",ROUND($E79*$F79,2))</f>
        <v/>
      </c>
      <c r="Q79" s="201" t="str">
        <f>IF(OR(工资性费用预算!X81="",工资性费用预算!X81=0),"",ROUND($E79*$F79,2))</f>
        <v/>
      </c>
      <c r="R79" s="201" t="str">
        <f>IF(OR(工资性费用预算!Y81="",工资性费用预算!Y81=0),"",ROUND($E79*$F79,2))</f>
        <v/>
      </c>
      <c r="S79" s="193">
        <f t="shared" si="48"/>
        <v>0</v>
      </c>
      <c r="T79" s="199" t="str">
        <f>IF($B79="","",VLOOKUP($B79,工资性费用预算!$B$7:$AF$206,30,0))</f>
        <v/>
      </c>
      <c r="U79" s="197" t="str">
        <f>IF($B79="","",VLOOKUP($B79,工资性费用预算!$B$7:$AF$206,31,0))</f>
        <v/>
      </c>
      <c r="V79" s="191" t="str">
        <f>IF(OR(工资性费用预算!N81="",工资性费用预算!N81=0),"",$T79*$U79)</f>
        <v/>
      </c>
      <c r="W79" s="191" t="str">
        <f>IF(OR(工资性费用预算!O81="",工资性费用预算!O81=0),"",$T79*$U79)</f>
        <v/>
      </c>
      <c r="X79" s="191" t="str">
        <f>IF(OR(工资性费用预算!P81="",工资性费用预算!P81=0),"",$T79*$U79)</f>
        <v/>
      </c>
      <c r="Y79" s="191" t="str">
        <f>IF(OR(工资性费用预算!Q81="",工资性费用预算!Q81=0),"",$T79*$U79)</f>
        <v/>
      </c>
      <c r="Z79" s="191" t="str">
        <f>IF(OR(工资性费用预算!R81="",工资性费用预算!R81=0),"",$T79*$U79)</f>
        <v/>
      </c>
      <c r="AA79" s="191" t="str">
        <f>IF(OR(工资性费用预算!S81="",工资性费用预算!S81=0),"",$T79*$U79)</f>
        <v/>
      </c>
      <c r="AB79" s="191" t="str">
        <f>IF(OR(工资性费用预算!T81="",工资性费用预算!T81=0),"",$T79*$U79)</f>
        <v/>
      </c>
      <c r="AC79" s="191" t="str">
        <f>IF(OR(工资性费用预算!U81="",工资性费用预算!U81=0),"",$T79*$U79)</f>
        <v/>
      </c>
      <c r="AD79" s="191" t="str">
        <f>IF(OR(工资性费用预算!V81="",工资性费用预算!V81=0),"",$T79*$U79)</f>
        <v/>
      </c>
      <c r="AE79" s="191" t="str">
        <f>IF(OR(工资性费用预算!W81="",工资性费用预算!W81=0),"",$T79*$U79)</f>
        <v/>
      </c>
      <c r="AF79" s="191" t="str">
        <f>IF(OR(工资性费用预算!X81="",工资性费用预算!X81=0),"",$T79*$U79)</f>
        <v/>
      </c>
      <c r="AG79" s="191" t="str">
        <f>IF(OR(工资性费用预算!Y81="",工资性费用预算!Y81=0),"",$T79*$U79)</f>
        <v/>
      </c>
      <c r="AH79" s="193">
        <f t="shared" si="49"/>
        <v>0</v>
      </c>
      <c r="AI79" s="217" t="str">
        <f>IF($B79="","",VLOOKUP($B79,工资性费用预算!$B$7:$AJ$206,33,0))</f>
        <v/>
      </c>
      <c r="AJ79" s="218" t="str">
        <f>IF($B79="","",VLOOKUP($B79,工资性费用预算!$B$7:$AJ$206,35,0))</f>
        <v/>
      </c>
      <c r="AK79" s="215" t="str">
        <f>IF($B79="","",VLOOKUP($B79,工资性费用预算!$B$7:$AL$206,37,0))</f>
        <v/>
      </c>
      <c r="AL79" s="270" t="str">
        <f>IF(OR(工资性费用预算!N81="",工资性费用预算!N81=0),"",$AK79)</f>
        <v/>
      </c>
      <c r="AM79" s="201" t="str">
        <f>IF(OR(工资性费用预算!O81="",工资性费用预算!O81=0),"",$AK79)</f>
        <v/>
      </c>
      <c r="AN79" s="201" t="str">
        <f>IF(OR(工资性费用预算!P81="",工资性费用预算!P81=0),"",$AK79)</f>
        <v/>
      </c>
      <c r="AO79" s="201" t="str">
        <f>IF(OR(工资性费用预算!Q81="",工资性费用预算!Q81=0),"",$AK79)</f>
        <v/>
      </c>
      <c r="AP79" s="201" t="str">
        <f>IF(OR(工资性费用预算!R81="",工资性费用预算!R81=0),"",$AK79)</f>
        <v/>
      </c>
      <c r="AQ79" s="201" t="str">
        <f>IF(OR(工资性费用预算!S81="",工资性费用预算!S81=0),"",$AK79)</f>
        <v/>
      </c>
      <c r="AR79" s="201" t="str">
        <f>IF(OR(工资性费用预算!T81="",工资性费用预算!T81=0),"",$AK79)</f>
        <v/>
      </c>
      <c r="AS79" s="201" t="str">
        <f>IF(OR(工资性费用预算!U81="",工资性费用预算!U81=0),"",$AK79)</f>
        <v/>
      </c>
      <c r="AT79" s="201" t="str">
        <f>IF(OR(工资性费用预算!V81="",工资性费用预算!V81=0),"",$AK79)</f>
        <v/>
      </c>
      <c r="AU79" s="201" t="str">
        <f>IF(OR(工资性费用预算!W81="",工资性费用预算!W81=0),"",$AK79)</f>
        <v/>
      </c>
      <c r="AV79" s="201" t="str">
        <f>IF(OR(工资性费用预算!X81="",工资性费用预算!X81=0),"",$AK79)</f>
        <v/>
      </c>
      <c r="AW79" s="201" t="str">
        <f>IF(OR(工资性费用预算!Y81="",工资性费用预算!Y81=0),"",$AK79)</f>
        <v/>
      </c>
      <c r="AX79" s="220">
        <f t="shared" si="50"/>
        <v>0</v>
      </c>
      <c r="AY79" s="215" t="str">
        <f>IF($B79="","",VLOOKUP($B79,工资性费用预算!$B$7:$AN$206,39,0))</f>
        <v/>
      </c>
      <c r="AZ79" s="204"/>
      <c r="BA79" s="204"/>
      <c r="BB79" s="204"/>
      <c r="BC79" s="204"/>
      <c r="BD79" s="201"/>
      <c r="BE79" s="201" t="str">
        <f>IF(OR(工资性费用预算!S81="",工资性费用预算!S81=0),"",$AY79)</f>
        <v/>
      </c>
      <c r="BF79" s="201" t="str">
        <f>IF(OR(工资性费用预算!T81="",工资性费用预算!T81=0),"",$AY79)</f>
        <v/>
      </c>
      <c r="BG79" s="201" t="str">
        <f>IF(OR(工资性费用预算!U81="",工资性费用预算!U81=0),"",$AY79)</f>
        <v/>
      </c>
      <c r="BH79" s="201" t="str">
        <f>IF(OR(工资性费用预算!V81="",工资性费用预算!V81=0),"",$AY79)</f>
        <v/>
      </c>
      <c r="BI79" s="201" t="str">
        <f>IF(OR(工资性费用预算!W81="",工资性费用预算!W81=0),"",$AY79)</f>
        <v/>
      </c>
      <c r="BJ79" s="219"/>
      <c r="BK79" s="219"/>
      <c r="BL79" s="219">
        <f t="shared" si="51"/>
        <v>0</v>
      </c>
      <c r="BM79" s="215" t="str">
        <f>IF($B79="","",VLOOKUP($B79,工资性费用预算!$B$7:$AP$206,41,0))</f>
        <v/>
      </c>
      <c r="BN79" s="201" t="str">
        <f>IF(OR(工资性费用预算!N81="",工资性费用预算!N81=0),"",$BM79)</f>
        <v/>
      </c>
      <c r="BO79" s="201" t="str">
        <f>IF(OR(工资性费用预算!O81="",工资性费用预算!O81=0),"",$BM79)</f>
        <v/>
      </c>
      <c r="BP79" s="201" t="str">
        <f>IF(OR(工资性费用预算!P81="",工资性费用预算!P81=0),"",$BM79)</f>
        <v/>
      </c>
      <c r="BQ79" s="201"/>
      <c r="BR79" s="201" t="str">
        <f>IF(OR(工资性费用预算!Q81="",工资性费用预算!Q81=0),"",$BM79)</f>
        <v/>
      </c>
      <c r="BS79" s="201" t="str">
        <f>IF(OR(工资性费用预算!R81="",工资性费用预算!R81=0),"",$BM79)</f>
        <v/>
      </c>
      <c r="BT79" s="201" t="str">
        <f>IF(OR(工资性费用预算!S81="",工资性费用预算!S81=0),"",$BM79)</f>
        <v/>
      </c>
      <c r="BU79" s="201"/>
      <c r="BV79" s="201" t="str">
        <f>IF(OR(工资性费用预算!T81="",工资性费用预算!T81=0),"",$BM79)</f>
        <v/>
      </c>
      <c r="BW79" s="201" t="str">
        <f>IF(OR(工资性费用预算!U81="",工资性费用预算!U81=0),"",$BM79)</f>
        <v/>
      </c>
      <c r="BX79" s="201" t="str">
        <f>IF(OR(工资性费用预算!V81="",工资性费用预算!V81=0),"",$BM79)</f>
        <v/>
      </c>
      <c r="BY79" s="201"/>
      <c r="BZ79" s="201" t="str">
        <f>IF(OR(工资性费用预算!W81="",工资性费用预算!W81=0),"",$BM79)</f>
        <v/>
      </c>
      <c r="CA79" s="201" t="str">
        <f>IF(OR(工资性费用预算!X81="",工资性费用预算!X81=0),"",$BM79)</f>
        <v/>
      </c>
      <c r="CB79" s="201" t="str">
        <f>IF(OR(工资性费用预算!Y81="",工资性费用预算!Y81=0),"",$BM79)</f>
        <v/>
      </c>
      <c r="CC79" s="193">
        <f t="shared" si="52"/>
        <v>0</v>
      </c>
      <c r="CD79" s="215" t="str">
        <f>IF($B79="","",VLOOKUP($B79,工资性费用预算!$B$7:$AT$206,45,0))</f>
        <v/>
      </c>
      <c r="CE79" s="201" t="str">
        <f>IF(OR(工资性费用预算!N81="",工资性费用预算!N81=0),"",$CD79)</f>
        <v/>
      </c>
      <c r="CF79" s="201" t="str">
        <f>IF(OR(工资性费用预算!O81="",工资性费用预算!O81=0),"",$CD79)</f>
        <v/>
      </c>
      <c r="CG79" s="201" t="str">
        <f>IF(OR(工资性费用预算!P81="",工资性费用预算!P81=0),"",$CD79)</f>
        <v/>
      </c>
      <c r="CH79" s="201" t="str">
        <f>IF(OR(工资性费用预算!Q81="",工资性费用预算!Q81=0),"",$CD79)</f>
        <v/>
      </c>
      <c r="CI79" s="201" t="str">
        <f>IF(OR(工资性费用预算!R81="",工资性费用预算!R81=0),"",$CD79)</f>
        <v/>
      </c>
      <c r="CJ79" s="201" t="str">
        <f>IF(OR(工资性费用预算!S81="",工资性费用预算!S81=0),"",$CD79)</f>
        <v/>
      </c>
      <c r="CK79" s="201" t="str">
        <f>IF(OR(工资性费用预算!T81="",工资性费用预算!T81=0),"",$CD79)</f>
        <v/>
      </c>
      <c r="CL79" s="201" t="str">
        <f>IF(OR(工资性费用预算!U81="",工资性费用预算!U81=0),"",$CD79)</f>
        <v/>
      </c>
      <c r="CM79" s="201" t="str">
        <f>IF(OR(工资性费用预算!V81="",工资性费用预算!V81=0),"",$CD79)</f>
        <v/>
      </c>
      <c r="CN79" s="201" t="str">
        <f>IF(OR(工资性费用预算!W81="",工资性费用预算!W81=0),"",$CD79)</f>
        <v/>
      </c>
      <c r="CO79" s="201" t="str">
        <f>IF(OR(工资性费用预算!X81="",工资性费用预算!X81=0),"",$CD79)</f>
        <v/>
      </c>
      <c r="CP79" s="201" t="str">
        <f>IF(OR(工资性费用预算!Y81="",工资性费用预算!Y81=0),"",$CD79)</f>
        <v/>
      </c>
      <c r="CQ79" s="193">
        <f t="shared" si="53"/>
        <v>0</v>
      </c>
      <c r="CR79" s="215" t="str">
        <f>IF($B79="","",VLOOKUP($B79,工资性费用预算!$B$7:$AV$206,47,0))</f>
        <v/>
      </c>
      <c r="CS79" s="201" t="str">
        <f>IF(OR(工资性费用预算!N81="",工资性费用预算!N81=0),"",$CR79)</f>
        <v/>
      </c>
      <c r="CT79" s="201" t="str">
        <f>IF(OR(工资性费用预算!O81="",工资性费用预算!O81=0),"",$CR79)</f>
        <v/>
      </c>
      <c r="CU79" s="201" t="str">
        <f>IF(OR(工资性费用预算!P81="",工资性费用预算!P81=0),"",$CR79)</f>
        <v/>
      </c>
      <c r="CV79" s="201" t="str">
        <f>IF(OR(工资性费用预算!Q81="",工资性费用预算!Q81=0),"",$CR79)</f>
        <v/>
      </c>
      <c r="CW79" s="201" t="str">
        <f>IF(OR(工资性费用预算!R81="",工资性费用预算!R81=0),"",$CR79)</f>
        <v/>
      </c>
      <c r="CX79" s="201" t="str">
        <f>IF(OR(工资性费用预算!S81="",工资性费用预算!S81=0),"",$CR79)</f>
        <v/>
      </c>
      <c r="CY79" s="201" t="str">
        <f>IF(OR(工资性费用预算!T81="",工资性费用预算!T81=0),"",$CR79)</f>
        <v/>
      </c>
      <c r="CZ79" s="201" t="str">
        <f>IF(OR(工资性费用预算!U81="",工资性费用预算!U81=0),"",$CR79)</f>
        <v/>
      </c>
      <c r="DA79" s="201" t="str">
        <f>IF(OR(工资性费用预算!V81="",工资性费用预算!V81=0),"",$CR79)</f>
        <v/>
      </c>
      <c r="DB79" s="201" t="str">
        <f>IF(OR(工资性费用预算!W81="",工资性费用预算!W81=0),"",$CR79)</f>
        <v/>
      </c>
      <c r="DC79" s="201" t="str">
        <f>IF(OR(工资性费用预算!X81="",工资性费用预算!X81=0),"",$CR79)</f>
        <v/>
      </c>
      <c r="DD79" s="201" t="str">
        <f>IF(OR(工资性费用预算!Y81="",工资性费用预算!Y81=0),"",$CR79)</f>
        <v/>
      </c>
      <c r="DE79" s="193">
        <f t="shared" si="54"/>
        <v>0</v>
      </c>
      <c r="DF79" s="215" t="str">
        <f>IF($B79="","",VLOOKUP($B79,工资性费用预算!$B$7:$AR$206,43,0))</f>
        <v/>
      </c>
      <c r="DG79" s="215" t="str">
        <f>IF($B79="","",VLOOKUP($B79,工资性费用预算!$B$7:$AS$206,44,0))</f>
        <v/>
      </c>
      <c r="DH79" s="215" t="str">
        <f>IF($B79="","",VLOOKUP($B79,工资性费用预算!$B$7:$AX$206,49,0))</f>
        <v/>
      </c>
      <c r="DI79" s="215" t="str">
        <f>IF($B79="","",VLOOKUP($B79,工资性费用预算!$B$7:$AY$206,50,0))</f>
        <v/>
      </c>
      <c r="DJ79" s="215" t="str">
        <f>IF($B79="","",VLOOKUP($B79,工资性费用预算!$B$7:$BB$206,51,0))</f>
        <v/>
      </c>
      <c r="DK79" s="215" t="str">
        <f>IF($B79="","",VLOOKUP($B79,工资性费用预算!$B$7:$BB$206,52,0))</f>
        <v/>
      </c>
      <c r="DL79" s="225" t="str">
        <f>IF($B79="","",VLOOKUP($B79,工资性费用预算!$B$7:$BB$206,53,0))</f>
        <v/>
      </c>
      <c r="DM79" s="222">
        <f t="shared" si="55"/>
        <v>0</v>
      </c>
      <c r="DN79" s="191">
        <f t="shared" si="56"/>
        <v>0</v>
      </c>
      <c r="DO79" s="191">
        <f t="shared" si="57"/>
        <v>0</v>
      </c>
      <c r="DP79" s="191">
        <f t="shared" si="58"/>
        <v>0</v>
      </c>
      <c r="DQ79" s="191">
        <f t="shared" si="59"/>
        <v>0</v>
      </c>
      <c r="DR79" s="191">
        <f t="shared" si="60"/>
        <v>0</v>
      </c>
      <c r="DS79" s="191">
        <f t="shared" si="61"/>
        <v>0</v>
      </c>
      <c r="DT79" s="191">
        <f t="shared" si="62"/>
        <v>0</v>
      </c>
      <c r="DU79" s="191">
        <f t="shared" si="63"/>
        <v>0</v>
      </c>
      <c r="DV79" s="191">
        <f t="shared" si="64"/>
        <v>0</v>
      </c>
      <c r="DW79" s="191">
        <f t="shared" si="65"/>
        <v>0</v>
      </c>
      <c r="DX79" s="191">
        <f t="shared" si="66"/>
        <v>0</v>
      </c>
      <c r="DY79" s="227">
        <f t="shared" si="67"/>
        <v>0</v>
      </c>
      <c r="DZ79" s="191">
        <f t="shared" si="68"/>
        <v>0</v>
      </c>
      <c r="EA79" s="193">
        <f t="shared" si="69"/>
        <v>0</v>
      </c>
    </row>
    <row r="80" spans="1:131">
      <c r="A80" s="200" t="str">
        <f t="shared" si="47"/>
        <v/>
      </c>
      <c r="B80" s="191" t="str">
        <f>IF(工资性费用预算!A82="","",工资性费用预算!B82)</f>
        <v/>
      </c>
      <c r="C80" s="195" t="str">
        <f>IF(B80="","",VLOOKUP(B80,工资性费用预算!$B$7:$C$206,2,0))</f>
        <v/>
      </c>
      <c r="D80" s="276" t="str">
        <f>IF(工资性费用预算!BH82&gt;0,IF(工资性费用预算!BE82&gt;0,工资性费用预算!$BE$6,IF(工资性费用预算!BF82&gt;0,工资性费用预算!$BF$6,工资性费用预算!$BG$6)),"")</f>
        <v/>
      </c>
      <c r="E80" s="194" t="str">
        <f>IF($B80="","",VLOOKUP($B80,工资性费用预算!$B$7:$AC$206,27,0))</f>
        <v/>
      </c>
      <c r="F80" s="519">
        <f>IF($B80="",0,VLOOKUP($B80,社保费!$B$5:$Q$15,16,0))</f>
        <v>0</v>
      </c>
      <c r="G80" s="201" t="str">
        <f>IF(OR(工资性费用预算!N82="",工资性费用预算!N82=0),"",ROUND($E80*$F80,2))</f>
        <v/>
      </c>
      <c r="H80" s="201" t="str">
        <f>IF(OR(工资性费用预算!O82="",工资性费用预算!O82=0),"",ROUND($E80*$F80,2))</f>
        <v/>
      </c>
      <c r="I80" s="201" t="str">
        <f>IF(OR(工资性费用预算!P82="",工资性费用预算!P82=0),"",ROUND($E80*$F80,2))</f>
        <v/>
      </c>
      <c r="J80" s="201" t="str">
        <f>IF(OR(工资性费用预算!Q82="",工资性费用预算!Q82=0),"",ROUND($E80*$F80,2))</f>
        <v/>
      </c>
      <c r="K80" s="201" t="str">
        <f>IF(OR(工资性费用预算!R82="",工资性费用预算!R82=0),"",ROUND($E80*$F80,2))</f>
        <v/>
      </c>
      <c r="L80" s="201" t="str">
        <f>IF(OR(工资性费用预算!S82="",工资性费用预算!S82=0),"",ROUND($E80*$F80,2))</f>
        <v/>
      </c>
      <c r="M80" s="201" t="str">
        <f>IF(OR(工资性费用预算!T82="",工资性费用预算!T82=0),"",ROUND($E80*$F80,2))</f>
        <v/>
      </c>
      <c r="N80" s="201" t="str">
        <f>IF(OR(工资性费用预算!U82="",工资性费用预算!U82=0),"",ROUND($E80*$F80,2))</f>
        <v/>
      </c>
      <c r="O80" s="201" t="str">
        <f>IF(OR(工资性费用预算!V82="",工资性费用预算!V82=0),"",ROUND($E80*$F80,2))</f>
        <v/>
      </c>
      <c r="P80" s="201" t="str">
        <f>IF(OR(工资性费用预算!W82="",工资性费用预算!W82=0),"",ROUND($E80*$F80,2))</f>
        <v/>
      </c>
      <c r="Q80" s="201" t="str">
        <f>IF(OR(工资性费用预算!X82="",工资性费用预算!X82=0),"",ROUND($E80*$F80,2))</f>
        <v/>
      </c>
      <c r="R80" s="201" t="str">
        <f>IF(OR(工资性费用预算!Y82="",工资性费用预算!Y82=0),"",ROUND($E80*$F80,2))</f>
        <v/>
      </c>
      <c r="S80" s="193">
        <f t="shared" si="48"/>
        <v>0</v>
      </c>
      <c r="T80" s="199" t="str">
        <f>IF($B80="","",VLOOKUP($B80,工资性费用预算!$B$7:$AF$206,30,0))</f>
        <v/>
      </c>
      <c r="U80" s="197" t="str">
        <f>IF($B80="","",VLOOKUP($B80,工资性费用预算!$B$7:$AF$206,31,0))</f>
        <v/>
      </c>
      <c r="V80" s="191" t="str">
        <f>IF(OR(工资性费用预算!N82="",工资性费用预算!N82=0),"",$T80*$U80)</f>
        <v/>
      </c>
      <c r="W80" s="191" t="str">
        <f>IF(OR(工资性费用预算!O82="",工资性费用预算!O82=0),"",$T80*$U80)</f>
        <v/>
      </c>
      <c r="X80" s="191" t="str">
        <f>IF(OR(工资性费用预算!P82="",工资性费用预算!P82=0),"",$T80*$U80)</f>
        <v/>
      </c>
      <c r="Y80" s="191" t="str">
        <f>IF(OR(工资性费用预算!Q82="",工资性费用预算!Q82=0),"",$T80*$U80)</f>
        <v/>
      </c>
      <c r="Z80" s="191" t="str">
        <f>IF(OR(工资性费用预算!R82="",工资性费用预算!R82=0),"",$T80*$U80)</f>
        <v/>
      </c>
      <c r="AA80" s="191" t="str">
        <f>IF(OR(工资性费用预算!S82="",工资性费用预算!S82=0),"",$T80*$U80)</f>
        <v/>
      </c>
      <c r="AB80" s="191" t="str">
        <f>IF(OR(工资性费用预算!T82="",工资性费用预算!T82=0),"",$T80*$U80)</f>
        <v/>
      </c>
      <c r="AC80" s="191" t="str">
        <f>IF(OR(工资性费用预算!U82="",工资性费用预算!U82=0),"",$T80*$U80)</f>
        <v/>
      </c>
      <c r="AD80" s="191" t="str">
        <f>IF(OR(工资性费用预算!V82="",工资性费用预算!V82=0),"",$T80*$U80)</f>
        <v/>
      </c>
      <c r="AE80" s="191" t="str">
        <f>IF(OR(工资性费用预算!W82="",工资性费用预算!W82=0),"",$T80*$U80)</f>
        <v/>
      </c>
      <c r="AF80" s="191" t="str">
        <f>IF(OR(工资性费用预算!X82="",工资性费用预算!X82=0),"",$T80*$U80)</f>
        <v/>
      </c>
      <c r="AG80" s="191" t="str">
        <f>IF(OR(工资性费用预算!Y82="",工资性费用预算!Y82=0),"",$T80*$U80)</f>
        <v/>
      </c>
      <c r="AH80" s="193">
        <f t="shared" si="49"/>
        <v>0</v>
      </c>
      <c r="AI80" s="217" t="str">
        <f>IF($B80="","",VLOOKUP($B80,工资性费用预算!$B$7:$AJ$206,33,0))</f>
        <v/>
      </c>
      <c r="AJ80" s="218" t="str">
        <f>IF($B80="","",VLOOKUP($B80,工资性费用预算!$B$7:$AJ$206,35,0))</f>
        <v/>
      </c>
      <c r="AK80" s="215" t="str">
        <f>IF($B80="","",VLOOKUP($B80,工资性费用预算!$B$7:$AL$206,37,0))</f>
        <v/>
      </c>
      <c r="AL80" s="270" t="str">
        <f>IF(OR(工资性费用预算!N82="",工资性费用预算!N82=0),"",$AK80)</f>
        <v/>
      </c>
      <c r="AM80" s="201" t="str">
        <f>IF(OR(工资性费用预算!O82="",工资性费用预算!O82=0),"",$AK80)</f>
        <v/>
      </c>
      <c r="AN80" s="201" t="str">
        <f>IF(OR(工资性费用预算!P82="",工资性费用预算!P82=0),"",$AK80)</f>
        <v/>
      </c>
      <c r="AO80" s="201" t="str">
        <f>IF(OR(工资性费用预算!Q82="",工资性费用预算!Q82=0),"",$AK80)</f>
        <v/>
      </c>
      <c r="AP80" s="201" t="str">
        <f>IF(OR(工资性费用预算!R82="",工资性费用预算!R82=0),"",$AK80)</f>
        <v/>
      </c>
      <c r="AQ80" s="201" t="str">
        <f>IF(OR(工资性费用预算!S82="",工资性费用预算!S82=0),"",$AK80)</f>
        <v/>
      </c>
      <c r="AR80" s="201" t="str">
        <f>IF(OR(工资性费用预算!T82="",工资性费用预算!T82=0),"",$AK80)</f>
        <v/>
      </c>
      <c r="AS80" s="201" t="str">
        <f>IF(OR(工资性费用预算!U82="",工资性费用预算!U82=0),"",$AK80)</f>
        <v/>
      </c>
      <c r="AT80" s="201" t="str">
        <f>IF(OR(工资性费用预算!V82="",工资性费用预算!V82=0),"",$AK80)</f>
        <v/>
      </c>
      <c r="AU80" s="201" t="str">
        <f>IF(OR(工资性费用预算!W82="",工资性费用预算!W82=0),"",$AK80)</f>
        <v/>
      </c>
      <c r="AV80" s="201" t="str">
        <f>IF(OR(工资性费用预算!X82="",工资性费用预算!X82=0),"",$AK80)</f>
        <v/>
      </c>
      <c r="AW80" s="201" t="str">
        <f>IF(OR(工资性费用预算!Y82="",工资性费用预算!Y82=0),"",$AK80)</f>
        <v/>
      </c>
      <c r="AX80" s="220">
        <f t="shared" si="50"/>
        <v>0</v>
      </c>
      <c r="AY80" s="215" t="str">
        <f>IF($B80="","",VLOOKUP($B80,工资性费用预算!$B$7:$AN$206,39,0))</f>
        <v/>
      </c>
      <c r="AZ80" s="204"/>
      <c r="BA80" s="204"/>
      <c r="BB80" s="204"/>
      <c r="BC80" s="204"/>
      <c r="BD80" s="201"/>
      <c r="BE80" s="201" t="str">
        <f>IF(OR(工资性费用预算!S82="",工资性费用预算!S82=0),"",$AY80)</f>
        <v/>
      </c>
      <c r="BF80" s="201" t="str">
        <f>IF(OR(工资性费用预算!T82="",工资性费用预算!T82=0),"",$AY80)</f>
        <v/>
      </c>
      <c r="BG80" s="201" t="str">
        <f>IF(OR(工资性费用预算!U82="",工资性费用预算!U82=0),"",$AY80)</f>
        <v/>
      </c>
      <c r="BH80" s="201" t="str">
        <f>IF(OR(工资性费用预算!V82="",工资性费用预算!V82=0),"",$AY80)</f>
        <v/>
      </c>
      <c r="BI80" s="201" t="str">
        <f>IF(OR(工资性费用预算!W82="",工资性费用预算!W82=0),"",$AY80)</f>
        <v/>
      </c>
      <c r="BJ80" s="219"/>
      <c r="BK80" s="219"/>
      <c r="BL80" s="219">
        <f t="shared" si="51"/>
        <v>0</v>
      </c>
      <c r="BM80" s="215" t="str">
        <f>IF($B80="","",VLOOKUP($B80,工资性费用预算!$B$7:$AP$206,41,0))</f>
        <v/>
      </c>
      <c r="BN80" s="201" t="str">
        <f>IF(OR(工资性费用预算!N82="",工资性费用预算!N82=0),"",$BM80)</f>
        <v/>
      </c>
      <c r="BO80" s="201" t="str">
        <f>IF(OR(工资性费用预算!O82="",工资性费用预算!O82=0),"",$BM80)</f>
        <v/>
      </c>
      <c r="BP80" s="201" t="str">
        <f>IF(OR(工资性费用预算!P82="",工资性费用预算!P82=0),"",$BM80)</f>
        <v/>
      </c>
      <c r="BQ80" s="201"/>
      <c r="BR80" s="201" t="str">
        <f>IF(OR(工资性费用预算!Q82="",工资性费用预算!Q82=0),"",$BM80)</f>
        <v/>
      </c>
      <c r="BS80" s="201" t="str">
        <f>IF(OR(工资性费用预算!R82="",工资性费用预算!R82=0),"",$BM80)</f>
        <v/>
      </c>
      <c r="BT80" s="201" t="str">
        <f>IF(OR(工资性费用预算!S82="",工资性费用预算!S82=0),"",$BM80)</f>
        <v/>
      </c>
      <c r="BU80" s="201"/>
      <c r="BV80" s="201" t="str">
        <f>IF(OR(工资性费用预算!T82="",工资性费用预算!T82=0),"",$BM80)</f>
        <v/>
      </c>
      <c r="BW80" s="201" t="str">
        <f>IF(OR(工资性费用预算!U82="",工资性费用预算!U82=0),"",$BM80)</f>
        <v/>
      </c>
      <c r="BX80" s="201" t="str">
        <f>IF(OR(工资性费用预算!V82="",工资性费用预算!V82=0),"",$BM80)</f>
        <v/>
      </c>
      <c r="BY80" s="201"/>
      <c r="BZ80" s="201" t="str">
        <f>IF(OR(工资性费用预算!W82="",工资性费用预算!W82=0),"",$BM80)</f>
        <v/>
      </c>
      <c r="CA80" s="201" t="str">
        <f>IF(OR(工资性费用预算!X82="",工资性费用预算!X82=0),"",$BM80)</f>
        <v/>
      </c>
      <c r="CB80" s="201" t="str">
        <f>IF(OR(工资性费用预算!Y82="",工资性费用预算!Y82=0),"",$BM80)</f>
        <v/>
      </c>
      <c r="CC80" s="193">
        <f t="shared" si="52"/>
        <v>0</v>
      </c>
      <c r="CD80" s="215" t="str">
        <f>IF($B80="","",VLOOKUP($B80,工资性费用预算!$B$7:$AT$206,45,0))</f>
        <v/>
      </c>
      <c r="CE80" s="201" t="str">
        <f>IF(OR(工资性费用预算!N82="",工资性费用预算!N82=0),"",$CD80)</f>
        <v/>
      </c>
      <c r="CF80" s="201" t="str">
        <f>IF(OR(工资性费用预算!O82="",工资性费用预算!O82=0),"",$CD80)</f>
        <v/>
      </c>
      <c r="CG80" s="201" t="str">
        <f>IF(OR(工资性费用预算!P82="",工资性费用预算!P82=0),"",$CD80)</f>
        <v/>
      </c>
      <c r="CH80" s="201" t="str">
        <f>IF(OR(工资性费用预算!Q82="",工资性费用预算!Q82=0),"",$CD80)</f>
        <v/>
      </c>
      <c r="CI80" s="201" t="str">
        <f>IF(OR(工资性费用预算!R82="",工资性费用预算!R82=0),"",$CD80)</f>
        <v/>
      </c>
      <c r="CJ80" s="201" t="str">
        <f>IF(OR(工资性费用预算!S82="",工资性费用预算!S82=0),"",$CD80)</f>
        <v/>
      </c>
      <c r="CK80" s="201" t="str">
        <f>IF(OR(工资性费用预算!T82="",工资性费用预算!T82=0),"",$CD80)</f>
        <v/>
      </c>
      <c r="CL80" s="201" t="str">
        <f>IF(OR(工资性费用预算!U82="",工资性费用预算!U82=0),"",$CD80)</f>
        <v/>
      </c>
      <c r="CM80" s="201" t="str">
        <f>IF(OR(工资性费用预算!V82="",工资性费用预算!V82=0),"",$CD80)</f>
        <v/>
      </c>
      <c r="CN80" s="201" t="str">
        <f>IF(OR(工资性费用预算!W82="",工资性费用预算!W82=0),"",$CD80)</f>
        <v/>
      </c>
      <c r="CO80" s="201" t="str">
        <f>IF(OR(工资性费用预算!X82="",工资性费用预算!X82=0),"",$CD80)</f>
        <v/>
      </c>
      <c r="CP80" s="201" t="str">
        <f>IF(OR(工资性费用预算!Y82="",工资性费用预算!Y82=0),"",$CD80)</f>
        <v/>
      </c>
      <c r="CQ80" s="193">
        <f t="shared" si="53"/>
        <v>0</v>
      </c>
      <c r="CR80" s="215" t="str">
        <f>IF($B80="","",VLOOKUP($B80,工资性费用预算!$B$7:$AV$206,47,0))</f>
        <v/>
      </c>
      <c r="CS80" s="201" t="str">
        <f>IF(OR(工资性费用预算!N82="",工资性费用预算!N82=0),"",$CR80)</f>
        <v/>
      </c>
      <c r="CT80" s="201" t="str">
        <f>IF(OR(工资性费用预算!O82="",工资性费用预算!O82=0),"",$CR80)</f>
        <v/>
      </c>
      <c r="CU80" s="201" t="str">
        <f>IF(OR(工资性费用预算!P82="",工资性费用预算!P82=0),"",$CR80)</f>
        <v/>
      </c>
      <c r="CV80" s="201" t="str">
        <f>IF(OR(工资性费用预算!Q82="",工资性费用预算!Q82=0),"",$CR80)</f>
        <v/>
      </c>
      <c r="CW80" s="201" t="str">
        <f>IF(OR(工资性费用预算!R82="",工资性费用预算!R82=0),"",$CR80)</f>
        <v/>
      </c>
      <c r="CX80" s="201" t="str">
        <f>IF(OR(工资性费用预算!S82="",工资性费用预算!S82=0),"",$CR80)</f>
        <v/>
      </c>
      <c r="CY80" s="201" t="str">
        <f>IF(OR(工资性费用预算!T82="",工资性费用预算!T82=0),"",$CR80)</f>
        <v/>
      </c>
      <c r="CZ80" s="201" t="str">
        <f>IF(OR(工资性费用预算!U82="",工资性费用预算!U82=0),"",$CR80)</f>
        <v/>
      </c>
      <c r="DA80" s="201" t="str">
        <f>IF(OR(工资性费用预算!V82="",工资性费用预算!V82=0),"",$CR80)</f>
        <v/>
      </c>
      <c r="DB80" s="201" t="str">
        <f>IF(OR(工资性费用预算!W82="",工资性费用预算!W82=0),"",$CR80)</f>
        <v/>
      </c>
      <c r="DC80" s="201" t="str">
        <f>IF(OR(工资性费用预算!X82="",工资性费用预算!X82=0),"",$CR80)</f>
        <v/>
      </c>
      <c r="DD80" s="201" t="str">
        <f>IF(OR(工资性费用预算!Y82="",工资性费用预算!Y82=0),"",$CR80)</f>
        <v/>
      </c>
      <c r="DE80" s="193">
        <f t="shared" si="54"/>
        <v>0</v>
      </c>
      <c r="DF80" s="215" t="str">
        <f>IF($B80="","",VLOOKUP($B80,工资性费用预算!$B$7:$AR$206,43,0))</f>
        <v/>
      </c>
      <c r="DG80" s="215" t="str">
        <f>IF($B80="","",VLOOKUP($B80,工资性费用预算!$B$7:$AS$206,44,0))</f>
        <v/>
      </c>
      <c r="DH80" s="215" t="str">
        <f>IF($B80="","",VLOOKUP($B80,工资性费用预算!$B$7:$AX$206,49,0))</f>
        <v/>
      </c>
      <c r="DI80" s="215" t="str">
        <f>IF($B80="","",VLOOKUP($B80,工资性费用预算!$B$7:$AY$206,50,0))</f>
        <v/>
      </c>
      <c r="DJ80" s="215" t="str">
        <f>IF($B80="","",VLOOKUP($B80,工资性费用预算!$B$7:$BB$206,51,0))</f>
        <v/>
      </c>
      <c r="DK80" s="215" t="str">
        <f>IF($B80="","",VLOOKUP($B80,工资性费用预算!$B$7:$BB$206,52,0))</f>
        <v/>
      </c>
      <c r="DL80" s="225" t="str">
        <f>IF($B80="","",VLOOKUP($B80,工资性费用预算!$B$7:$BB$206,53,0))</f>
        <v/>
      </c>
      <c r="DM80" s="222">
        <f t="shared" si="55"/>
        <v>0</v>
      </c>
      <c r="DN80" s="191">
        <f t="shared" si="56"/>
        <v>0</v>
      </c>
      <c r="DO80" s="191">
        <f t="shared" si="57"/>
        <v>0</v>
      </c>
      <c r="DP80" s="191">
        <f t="shared" si="58"/>
        <v>0</v>
      </c>
      <c r="DQ80" s="191">
        <f t="shared" si="59"/>
        <v>0</v>
      </c>
      <c r="DR80" s="191">
        <f t="shared" si="60"/>
        <v>0</v>
      </c>
      <c r="DS80" s="191">
        <f t="shared" si="61"/>
        <v>0</v>
      </c>
      <c r="DT80" s="191">
        <f t="shared" si="62"/>
        <v>0</v>
      </c>
      <c r="DU80" s="191">
        <f t="shared" si="63"/>
        <v>0</v>
      </c>
      <c r="DV80" s="191">
        <f t="shared" si="64"/>
        <v>0</v>
      </c>
      <c r="DW80" s="191">
        <f t="shared" si="65"/>
        <v>0</v>
      </c>
      <c r="DX80" s="191">
        <f t="shared" si="66"/>
        <v>0</v>
      </c>
      <c r="DY80" s="227">
        <f t="shared" si="67"/>
        <v>0</v>
      </c>
      <c r="DZ80" s="191">
        <f t="shared" si="68"/>
        <v>0</v>
      </c>
      <c r="EA80" s="193">
        <f t="shared" si="69"/>
        <v>0</v>
      </c>
    </row>
    <row r="81" spans="1:131">
      <c r="A81" s="200" t="str">
        <f t="shared" si="47"/>
        <v/>
      </c>
      <c r="B81" s="191" t="str">
        <f>IF(工资性费用预算!A83="","",工资性费用预算!B83)</f>
        <v/>
      </c>
      <c r="C81" s="195" t="str">
        <f>IF(B81="","",VLOOKUP(B81,工资性费用预算!$B$7:$C$206,2,0))</f>
        <v/>
      </c>
      <c r="D81" s="276" t="str">
        <f>IF(工资性费用预算!BH83&gt;0,IF(工资性费用预算!BE83&gt;0,工资性费用预算!$BE$6,IF(工资性费用预算!BF83&gt;0,工资性费用预算!$BF$6,工资性费用预算!$BG$6)),"")</f>
        <v/>
      </c>
      <c r="E81" s="194" t="str">
        <f>IF($B81="","",VLOOKUP($B81,工资性费用预算!$B$7:$AC$206,27,0))</f>
        <v/>
      </c>
      <c r="F81" s="519">
        <f>IF($B81="",0,VLOOKUP($B81,社保费!$B$5:$Q$15,16,0))</f>
        <v>0</v>
      </c>
      <c r="G81" s="201" t="str">
        <f>IF(OR(工资性费用预算!N83="",工资性费用预算!N83=0),"",ROUND($E81*$F81,2))</f>
        <v/>
      </c>
      <c r="H81" s="201" t="str">
        <f>IF(OR(工资性费用预算!O83="",工资性费用预算!O83=0),"",ROUND($E81*$F81,2))</f>
        <v/>
      </c>
      <c r="I81" s="201" t="str">
        <f>IF(OR(工资性费用预算!P83="",工资性费用预算!P83=0),"",ROUND($E81*$F81,2))</f>
        <v/>
      </c>
      <c r="J81" s="201" t="str">
        <f>IF(OR(工资性费用预算!Q83="",工资性费用预算!Q83=0),"",ROUND($E81*$F81,2))</f>
        <v/>
      </c>
      <c r="K81" s="201" t="str">
        <f>IF(OR(工资性费用预算!R83="",工资性费用预算!R83=0),"",ROUND($E81*$F81,2))</f>
        <v/>
      </c>
      <c r="L81" s="201" t="str">
        <f>IF(OR(工资性费用预算!S83="",工资性费用预算!S83=0),"",ROUND($E81*$F81,2))</f>
        <v/>
      </c>
      <c r="M81" s="201" t="str">
        <f>IF(OR(工资性费用预算!T83="",工资性费用预算!T83=0),"",ROUND($E81*$F81,2))</f>
        <v/>
      </c>
      <c r="N81" s="201" t="str">
        <f>IF(OR(工资性费用预算!U83="",工资性费用预算!U83=0),"",ROUND($E81*$F81,2))</f>
        <v/>
      </c>
      <c r="O81" s="201" t="str">
        <f>IF(OR(工资性费用预算!V83="",工资性费用预算!V83=0),"",ROUND($E81*$F81,2))</f>
        <v/>
      </c>
      <c r="P81" s="201" t="str">
        <f>IF(OR(工资性费用预算!W83="",工资性费用预算!W83=0),"",ROUND($E81*$F81,2))</f>
        <v/>
      </c>
      <c r="Q81" s="201" t="str">
        <f>IF(OR(工资性费用预算!X83="",工资性费用预算!X83=0),"",ROUND($E81*$F81,2))</f>
        <v/>
      </c>
      <c r="R81" s="201" t="str">
        <f>IF(OR(工资性费用预算!Y83="",工资性费用预算!Y83=0),"",ROUND($E81*$F81,2))</f>
        <v/>
      </c>
      <c r="S81" s="193">
        <f t="shared" si="48"/>
        <v>0</v>
      </c>
      <c r="T81" s="199" t="str">
        <f>IF($B81="","",VLOOKUP($B81,工资性费用预算!$B$7:$AF$206,30,0))</f>
        <v/>
      </c>
      <c r="U81" s="197" t="str">
        <f>IF($B81="","",VLOOKUP($B81,工资性费用预算!$B$7:$AF$206,31,0))</f>
        <v/>
      </c>
      <c r="V81" s="191" t="str">
        <f>IF(OR(工资性费用预算!N83="",工资性费用预算!N83=0),"",$T81*$U81)</f>
        <v/>
      </c>
      <c r="W81" s="191" t="str">
        <f>IF(OR(工资性费用预算!O83="",工资性费用预算!O83=0),"",$T81*$U81)</f>
        <v/>
      </c>
      <c r="X81" s="191" t="str">
        <f>IF(OR(工资性费用预算!P83="",工资性费用预算!P83=0),"",$T81*$U81)</f>
        <v/>
      </c>
      <c r="Y81" s="191" t="str">
        <f>IF(OR(工资性费用预算!Q83="",工资性费用预算!Q83=0),"",$T81*$U81)</f>
        <v/>
      </c>
      <c r="Z81" s="191" t="str">
        <f>IF(OR(工资性费用预算!R83="",工资性费用预算!R83=0),"",$T81*$U81)</f>
        <v/>
      </c>
      <c r="AA81" s="191" t="str">
        <f>IF(OR(工资性费用预算!S83="",工资性费用预算!S83=0),"",$T81*$U81)</f>
        <v/>
      </c>
      <c r="AB81" s="191" t="str">
        <f>IF(OR(工资性费用预算!T83="",工资性费用预算!T83=0),"",$T81*$U81)</f>
        <v/>
      </c>
      <c r="AC81" s="191" t="str">
        <f>IF(OR(工资性费用预算!U83="",工资性费用预算!U83=0),"",$T81*$U81)</f>
        <v/>
      </c>
      <c r="AD81" s="191" t="str">
        <f>IF(OR(工资性费用预算!V83="",工资性费用预算!V83=0),"",$T81*$U81)</f>
        <v/>
      </c>
      <c r="AE81" s="191" t="str">
        <f>IF(OR(工资性费用预算!W83="",工资性费用预算!W83=0),"",$T81*$U81)</f>
        <v/>
      </c>
      <c r="AF81" s="191" t="str">
        <f>IF(OR(工资性费用预算!X83="",工资性费用预算!X83=0),"",$T81*$U81)</f>
        <v/>
      </c>
      <c r="AG81" s="191" t="str">
        <f>IF(OR(工资性费用预算!Y83="",工资性费用预算!Y83=0),"",$T81*$U81)</f>
        <v/>
      </c>
      <c r="AH81" s="193">
        <f t="shared" si="49"/>
        <v>0</v>
      </c>
      <c r="AI81" s="217" t="str">
        <f>IF($B81="","",VLOOKUP($B81,工资性费用预算!$B$7:$AJ$206,33,0))</f>
        <v/>
      </c>
      <c r="AJ81" s="218" t="str">
        <f>IF($B81="","",VLOOKUP($B81,工资性费用预算!$B$7:$AJ$206,35,0))</f>
        <v/>
      </c>
      <c r="AK81" s="215" t="str">
        <f>IF($B81="","",VLOOKUP($B81,工资性费用预算!$B$7:$AL$206,37,0))</f>
        <v/>
      </c>
      <c r="AL81" s="270" t="str">
        <f>IF(OR(工资性费用预算!N83="",工资性费用预算!N83=0),"",$AK81)</f>
        <v/>
      </c>
      <c r="AM81" s="201" t="str">
        <f>IF(OR(工资性费用预算!O83="",工资性费用预算!O83=0),"",$AK81)</f>
        <v/>
      </c>
      <c r="AN81" s="201" t="str">
        <f>IF(OR(工资性费用预算!P83="",工资性费用预算!P83=0),"",$AK81)</f>
        <v/>
      </c>
      <c r="AO81" s="201" t="str">
        <f>IF(OR(工资性费用预算!Q83="",工资性费用预算!Q83=0),"",$AK81)</f>
        <v/>
      </c>
      <c r="AP81" s="201" t="str">
        <f>IF(OR(工资性费用预算!R83="",工资性费用预算!R83=0),"",$AK81)</f>
        <v/>
      </c>
      <c r="AQ81" s="201" t="str">
        <f>IF(OR(工资性费用预算!S83="",工资性费用预算!S83=0),"",$AK81)</f>
        <v/>
      </c>
      <c r="AR81" s="201" t="str">
        <f>IF(OR(工资性费用预算!T83="",工资性费用预算!T83=0),"",$AK81)</f>
        <v/>
      </c>
      <c r="AS81" s="201" t="str">
        <f>IF(OR(工资性费用预算!U83="",工资性费用预算!U83=0),"",$AK81)</f>
        <v/>
      </c>
      <c r="AT81" s="201" t="str">
        <f>IF(OR(工资性费用预算!V83="",工资性费用预算!V83=0),"",$AK81)</f>
        <v/>
      </c>
      <c r="AU81" s="201" t="str">
        <f>IF(OR(工资性费用预算!W83="",工资性费用预算!W83=0),"",$AK81)</f>
        <v/>
      </c>
      <c r="AV81" s="201" t="str">
        <f>IF(OR(工资性费用预算!X83="",工资性费用预算!X83=0),"",$AK81)</f>
        <v/>
      </c>
      <c r="AW81" s="201" t="str">
        <f>IF(OR(工资性费用预算!Y83="",工资性费用预算!Y83=0),"",$AK81)</f>
        <v/>
      </c>
      <c r="AX81" s="220">
        <f t="shared" si="50"/>
        <v>0</v>
      </c>
      <c r="AY81" s="215" t="str">
        <f>IF($B81="","",VLOOKUP($B81,工资性费用预算!$B$7:$AN$206,39,0))</f>
        <v/>
      </c>
      <c r="AZ81" s="204"/>
      <c r="BA81" s="204"/>
      <c r="BB81" s="204"/>
      <c r="BC81" s="204"/>
      <c r="BD81" s="201"/>
      <c r="BE81" s="201" t="str">
        <f>IF(OR(工资性费用预算!S83="",工资性费用预算!S83=0),"",$AY81)</f>
        <v/>
      </c>
      <c r="BF81" s="201" t="str">
        <f>IF(OR(工资性费用预算!T83="",工资性费用预算!T83=0),"",$AY81)</f>
        <v/>
      </c>
      <c r="BG81" s="201" t="str">
        <f>IF(OR(工资性费用预算!U83="",工资性费用预算!U83=0),"",$AY81)</f>
        <v/>
      </c>
      <c r="BH81" s="201" t="str">
        <f>IF(OR(工资性费用预算!V83="",工资性费用预算!V83=0),"",$AY81)</f>
        <v/>
      </c>
      <c r="BI81" s="201" t="str">
        <f>IF(OR(工资性费用预算!W83="",工资性费用预算!W83=0),"",$AY81)</f>
        <v/>
      </c>
      <c r="BJ81" s="219"/>
      <c r="BK81" s="219"/>
      <c r="BL81" s="219">
        <f t="shared" si="51"/>
        <v>0</v>
      </c>
      <c r="BM81" s="215" t="str">
        <f>IF($B81="","",VLOOKUP($B81,工资性费用预算!$B$7:$AP$206,41,0))</f>
        <v/>
      </c>
      <c r="BN81" s="201" t="str">
        <f>IF(OR(工资性费用预算!N83="",工资性费用预算!N83=0),"",$BM81)</f>
        <v/>
      </c>
      <c r="BO81" s="201" t="str">
        <f>IF(OR(工资性费用预算!O83="",工资性费用预算!O83=0),"",$BM81)</f>
        <v/>
      </c>
      <c r="BP81" s="201" t="str">
        <f>IF(OR(工资性费用预算!P83="",工资性费用预算!P83=0),"",$BM81)</f>
        <v/>
      </c>
      <c r="BQ81" s="201"/>
      <c r="BR81" s="201" t="str">
        <f>IF(OR(工资性费用预算!Q83="",工资性费用预算!Q83=0),"",$BM81)</f>
        <v/>
      </c>
      <c r="BS81" s="201" t="str">
        <f>IF(OR(工资性费用预算!R83="",工资性费用预算!R83=0),"",$BM81)</f>
        <v/>
      </c>
      <c r="BT81" s="201" t="str">
        <f>IF(OR(工资性费用预算!S83="",工资性费用预算!S83=0),"",$BM81)</f>
        <v/>
      </c>
      <c r="BU81" s="201"/>
      <c r="BV81" s="201" t="str">
        <f>IF(OR(工资性费用预算!T83="",工资性费用预算!T83=0),"",$BM81)</f>
        <v/>
      </c>
      <c r="BW81" s="201" t="str">
        <f>IF(OR(工资性费用预算!U83="",工资性费用预算!U83=0),"",$BM81)</f>
        <v/>
      </c>
      <c r="BX81" s="201" t="str">
        <f>IF(OR(工资性费用预算!V83="",工资性费用预算!V83=0),"",$BM81)</f>
        <v/>
      </c>
      <c r="BY81" s="201"/>
      <c r="BZ81" s="201" t="str">
        <f>IF(OR(工资性费用预算!W83="",工资性费用预算!W83=0),"",$BM81)</f>
        <v/>
      </c>
      <c r="CA81" s="201" t="str">
        <f>IF(OR(工资性费用预算!X83="",工资性费用预算!X83=0),"",$BM81)</f>
        <v/>
      </c>
      <c r="CB81" s="201" t="str">
        <f>IF(OR(工资性费用预算!Y83="",工资性费用预算!Y83=0),"",$BM81)</f>
        <v/>
      </c>
      <c r="CC81" s="193">
        <f t="shared" si="52"/>
        <v>0</v>
      </c>
      <c r="CD81" s="215" t="str">
        <f>IF($B81="","",VLOOKUP($B81,工资性费用预算!$B$7:$AT$206,45,0))</f>
        <v/>
      </c>
      <c r="CE81" s="201" t="str">
        <f>IF(OR(工资性费用预算!N83="",工资性费用预算!N83=0),"",$CD81)</f>
        <v/>
      </c>
      <c r="CF81" s="201" t="str">
        <f>IF(OR(工资性费用预算!O83="",工资性费用预算!O83=0),"",$CD81)</f>
        <v/>
      </c>
      <c r="CG81" s="201" t="str">
        <f>IF(OR(工资性费用预算!P83="",工资性费用预算!P83=0),"",$CD81)</f>
        <v/>
      </c>
      <c r="CH81" s="201" t="str">
        <f>IF(OR(工资性费用预算!Q83="",工资性费用预算!Q83=0),"",$CD81)</f>
        <v/>
      </c>
      <c r="CI81" s="201" t="str">
        <f>IF(OR(工资性费用预算!R83="",工资性费用预算!R83=0),"",$CD81)</f>
        <v/>
      </c>
      <c r="CJ81" s="201" t="str">
        <f>IF(OR(工资性费用预算!S83="",工资性费用预算!S83=0),"",$CD81)</f>
        <v/>
      </c>
      <c r="CK81" s="201" t="str">
        <f>IF(OR(工资性费用预算!T83="",工资性费用预算!T83=0),"",$CD81)</f>
        <v/>
      </c>
      <c r="CL81" s="201" t="str">
        <f>IF(OR(工资性费用预算!U83="",工资性费用预算!U83=0),"",$CD81)</f>
        <v/>
      </c>
      <c r="CM81" s="201" t="str">
        <f>IF(OR(工资性费用预算!V83="",工资性费用预算!V83=0),"",$CD81)</f>
        <v/>
      </c>
      <c r="CN81" s="201" t="str">
        <f>IF(OR(工资性费用预算!W83="",工资性费用预算!W83=0),"",$CD81)</f>
        <v/>
      </c>
      <c r="CO81" s="201" t="str">
        <f>IF(OR(工资性费用预算!X83="",工资性费用预算!X83=0),"",$CD81)</f>
        <v/>
      </c>
      <c r="CP81" s="201" t="str">
        <f>IF(OR(工资性费用预算!Y83="",工资性费用预算!Y83=0),"",$CD81)</f>
        <v/>
      </c>
      <c r="CQ81" s="193">
        <f t="shared" si="53"/>
        <v>0</v>
      </c>
      <c r="CR81" s="215" t="str">
        <f>IF($B81="","",VLOOKUP($B81,工资性费用预算!$B$7:$AV$206,47,0))</f>
        <v/>
      </c>
      <c r="CS81" s="201" t="str">
        <f>IF(OR(工资性费用预算!N83="",工资性费用预算!N83=0),"",$CR81)</f>
        <v/>
      </c>
      <c r="CT81" s="201" t="str">
        <f>IF(OR(工资性费用预算!O83="",工资性费用预算!O83=0),"",$CR81)</f>
        <v/>
      </c>
      <c r="CU81" s="201" t="str">
        <f>IF(OR(工资性费用预算!P83="",工资性费用预算!P83=0),"",$CR81)</f>
        <v/>
      </c>
      <c r="CV81" s="201" t="str">
        <f>IF(OR(工资性费用预算!Q83="",工资性费用预算!Q83=0),"",$CR81)</f>
        <v/>
      </c>
      <c r="CW81" s="201" t="str">
        <f>IF(OR(工资性费用预算!R83="",工资性费用预算!R83=0),"",$CR81)</f>
        <v/>
      </c>
      <c r="CX81" s="201" t="str">
        <f>IF(OR(工资性费用预算!S83="",工资性费用预算!S83=0),"",$CR81)</f>
        <v/>
      </c>
      <c r="CY81" s="201" t="str">
        <f>IF(OR(工资性费用预算!T83="",工资性费用预算!T83=0),"",$CR81)</f>
        <v/>
      </c>
      <c r="CZ81" s="201" t="str">
        <f>IF(OR(工资性费用预算!U83="",工资性费用预算!U83=0),"",$CR81)</f>
        <v/>
      </c>
      <c r="DA81" s="201" t="str">
        <f>IF(OR(工资性费用预算!V83="",工资性费用预算!V83=0),"",$CR81)</f>
        <v/>
      </c>
      <c r="DB81" s="201" t="str">
        <f>IF(OR(工资性费用预算!W83="",工资性费用预算!W83=0),"",$CR81)</f>
        <v/>
      </c>
      <c r="DC81" s="201" t="str">
        <f>IF(OR(工资性费用预算!X83="",工资性费用预算!X83=0),"",$CR81)</f>
        <v/>
      </c>
      <c r="DD81" s="201" t="str">
        <f>IF(OR(工资性费用预算!Y83="",工资性费用预算!Y83=0),"",$CR81)</f>
        <v/>
      </c>
      <c r="DE81" s="193">
        <f t="shared" si="54"/>
        <v>0</v>
      </c>
      <c r="DF81" s="215" t="str">
        <f>IF($B81="","",VLOOKUP($B81,工资性费用预算!$B$7:$AR$206,43,0))</f>
        <v/>
      </c>
      <c r="DG81" s="215" t="str">
        <f>IF($B81="","",VLOOKUP($B81,工资性费用预算!$B$7:$AS$206,44,0))</f>
        <v/>
      </c>
      <c r="DH81" s="215" t="str">
        <f>IF($B81="","",VLOOKUP($B81,工资性费用预算!$B$7:$AX$206,49,0))</f>
        <v/>
      </c>
      <c r="DI81" s="215" t="str">
        <f>IF($B81="","",VLOOKUP($B81,工资性费用预算!$B$7:$AY$206,50,0))</f>
        <v/>
      </c>
      <c r="DJ81" s="215" t="str">
        <f>IF($B81="","",VLOOKUP($B81,工资性费用预算!$B$7:$BB$206,51,0))</f>
        <v/>
      </c>
      <c r="DK81" s="215" t="str">
        <f>IF($B81="","",VLOOKUP($B81,工资性费用预算!$B$7:$BB$206,52,0))</f>
        <v/>
      </c>
      <c r="DL81" s="225" t="str">
        <f>IF($B81="","",VLOOKUP($B81,工资性费用预算!$B$7:$BB$206,53,0))</f>
        <v/>
      </c>
      <c r="DM81" s="222">
        <f t="shared" si="55"/>
        <v>0</v>
      </c>
      <c r="DN81" s="191">
        <f t="shared" si="56"/>
        <v>0</v>
      </c>
      <c r="DO81" s="191">
        <f t="shared" si="57"/>
        <v>0</v>
      </c>
      <c r="DP81" s="191">
        <f t="shared" si="58"/>
        <v>0</v>
      </c>
      <c r="DQ81" s="191">
        <f t="shared" si="59"/>
        <v>0</v>
      </c>
      <c r="DR81" s="191">
        <f t="shared" si="60"/>
        <v>0</v>
      </c>
      <c r="DS81" s="191">
        <f t="shared" si="61"/>
        <v>0</v>
      </c>
      <c r="DT81" s="191">
        <f t="shared" si="62"/>
        <v>0</v>
      </c>
      <c r="DU81" s="191">
        <f t="shared" si="63"/>
        <v>0</v>
      </c>
      <c r="DV81" s="191">
        <f t="shared" si="64"/>
        <v>0</v>
      </c>
      <c r="DW81" s="191">
        <f t="shared" si="65"/>
        <v>0</v>
      </c>
      <c r="DX81" s="191">
        <f t="shared" si="66"/>
        <v>0</v>
      </c>
      <c r="DY81" s="227">
        <f t="shared" si="67"/>
        <v>0</v>
      </c>
      <c r="DZ81" s="191">
        <f t="shared" si="68"/>
        <v>0</v>
      </c>
      <c r="EA81" s="193">
        <f t="shared" si="69"/>
        <v>0</v>
      </c>
    </row>
    <row r="82" spans="1:131">
      <c r="A82" s="200" t="str">
        <f t="shared" si="47"/>
        <v/>
      </c>
      <c r="B82" s="191" t="str">
        <f>IF(工资性费用预算!A84="","",工资性费用预算!B84)</f>
        <v/>
      </c>
      <c r="C82" s="195" t="str">
        <f>IF(B82="","",VLOOKUP(B82,工资性费用预算!$B$7:$C$206,2,0))</f>
        <v/>
      </c>
      <c r="D82" s="276" t="str">
        <f>IF(工资性费用预算!BH84&gt;0,IF(工资性费用预算!BE84&gt;0,工资性费用预算!$BE$6,IF(工资性费用预算!BF84&gt;0,工资性费用预算!$BF$6,工资性费用预算!$BG$6)),"")</f>
        <v/>
      </c>
      <c r="E82" s="194" t="str">
        <f>IF($B82="","",VLOOKUP($B82,工资性费用预算!$B$7:$AC$206,27,0))</f>
        <v/>
      </c>
      <c r="F82" s="519">
        <f>IF($B82="",0,VLOOKUP($B82,社保费!$B$5:$Q$15,16,0))</f>
        <v>0</v>
      </c>
      <c r="G82" s="201" t="str">
        <f>IF(OR(工资性费用预算!N84="",工资性费用预算!N84=0),"",ROUND($E82*$F82,2))</f>
        <v/>
      </c>
      <c r="H82" s="201" t="str">
        <f>IF(OR(工资性费用预算!O84="",工资性费用预算!O84=0),"",ROUND($E82*$F82,2))</f>
        <v/>
      </c>
      <c r="I82" s="201" t="str">
        <f>IF(OR(工资性费用预算!P84="",工资性费用预算!P84=0),"",ROUND($E82*$F82,2))</f>
        <v/>
      </c>
      <c r="J82" s="201" t="str">
        <f>IF(OR(工资性费用预算!Q84="",工资性费用预算!Q84=0),"",ROUND($E82*$F82,2))</f>
        <v/>
      </c>
      <c r="K82" s="201" t="str">
        <f>IF(OR(工资性费用预算!R84="",工资性费用预算!R84=0),"",ROUND($E82*$F82,2))</f>
        <v/>
      </c>
      <c r="L82" s="201" t="str">
        <f>IF(OR(工资性费用预算!S84="",工资性费用预算!S84=0),"",ROUND($E82*$F82,2))</f>
        <v/>
      </c>
      <c r="M82" s="201" t="str">
        <f>IF(OR(工资性费用预算!T84="",工资性费用预算!T84=0),"",ROUND($E82*$F82,2))</f>
        <v/>
      </c>
      <c r="N82" s="201" t="str">
        <f>IF(OR(工资性费用预算!U84="",工资性费用预算!U84=0),"",ROUND($E82*$F82,2))</f>
        <v/>
      </c>
      <c r="O82" s="201" t="str">
        <f>IF(OR(工资性费用预算!V84="",工资性费用预算!V84=0),"",ROUND($E82*$F82,2))</f>
        <v/>
      </c>
      <c r="P82" s="201" t="str">
        <f>IF(OR(工资性费用预算!W84="",工资性费用预算!W84=0),"",ROUND($E82*$F82,2))</f>
        <v/>
      </c>
      <c r="Q82" s="201" t="str">
        <f>IF(OR(工资性费用预算!X84="",工资性费用预算!X84=0),"",ROUND($E82*$F82,2))</f>
        <v/>
      </c>
      <c r="R82" s="201" t="str">
        <f>IF(OR(工资性费用预算!Y84="",工资性费用预算!Y84=0),"",ROUND($E82*$F82,2))</f>
        <v/>
      </c>
      <c r="S82" s="193">
        <f t="shared" si="48"/>
        <v>0</v>
      </c>
      <c r="T82" s="199" t="str">
        <f>IF($B82="","",VLOOKUP($B82,工资性费用预算!$B$7:$AF$206,30,0))</f>
        <v/>
      </c>
      <c r="U82" s="197" t="str">
        <f>IF($B82="","",VLOOKUP($B82,工资性费用预算!$B$7:$AF$206,31,0))</f>
        <v/>
      </c>
      <c r="V82" s="191" t="str">
        <f>IF(OR(工资性费用预算!N84="",工资性费用预算!N84=0),"",$T82*$U82)</f>
        <v/>
      </c>
      <c r="W82" s="191" t="str">
        <f>IF(OR(工资性费用预算!O84="",工资性费用预算!O84=0),"",$T82*$U82)</f>
        <v/>
      </c>
      <c r="X82" s="191" t="str">
        <f>IF(OR(工资性费用预算!P84="",工资性费用预算!P84=0),"",$T82*$U82)</f>
        <v/>
      </c>
      <c r="Y82" s="191" t="str">
        <f>IF(OR(工资性费用预算!Q84="",工资性费用预算!Q84=0),"",$T82*$U82)</f>
        <v/>
      </c>
      <c r="Z82" s="191" t="str">
        <f>IF(OR(工资性费用预算!R84="",工资性费用预算!R84=0),"",$T82*$U82)</f>
        <v/>
      </c>
      <c r="AA82" s="191" t="str">
        <f>IF(OR(工资性费用预算!S84="",工资性费用预算!S84=0),"",$T82*$U82)</f>
        <v/>
      </c>
      <c r="AB82" s="191" t="str">
        <f>IF(OR(工资性费用预算!T84="",工资性费用预算!T84=0),"",$T82*$U82)</f>
        <v/>
      </c>
      <c r="AC82" s="191" t="str">
        <f>IF(OR(工资性费用预算!U84="",工资性费用预算!U84=0),"",$T82*$U82)</f>
        <v/>
      </c>
      <c r="AD82" s="191" t="str">
        <f>IF(OR(工资性费用预算!V84="",工资性费用预算!V84=0),"",$T82*$U82)</f>
        <v/>
      </c>
      <c r="AE82" s="191" t="str">
        <f>IF(OR(工资性费用预算!W84="",工资性费用预算!W84=0),"",$T82*$U82)</f>
        <v/>
      </c>
      <c r="AF82" s="191" t="str">
        <f>IF(OR(工资性费用预算!X84="",工资性费用预算!X84=0),"",$T82*$U82)</f>
        <v/>
      </c>
      <c r="AG82" s="191" t="str">
        <f>IF(OR(工资性费用预算!Y84="",工资性费用预算!Y84=0),"",$T82*$U82)</f>
        <v/>
      </c>
      <c r="AH82" s="193">
        <f t="shared" si="49"/>
        <v>0</v>
      </c>
      <c r="AI82" s="217" t="str">
        <f>IF($B82="","",VLOOKUP($B82,工资性费用预算!$B$7:$AJ$206,33,0))</f>
        <v/>
      </c>
      <c r="AJ82" s="218" t="str">
        <f>IF($B82="","",VLOOKUP($B82,工资性费用预算!$B$7:$AJ$206,35,0))</f>
        <v/>
      </c>
      <c r="AK82" s="215" t="str">
        <f>IF($B82="","",VLOOKUP($B82,工资性费用预算!$B$7:$AL$206,37,0))</f>
        <v/>
      </c>
      <c r="AL82" s="270" t="str">
        <f>IF(OR(工资性费用预算!N84="",工资性费用预算!N84=0),"",$AK82)</f>
        <v/>
      </c>
      <c r="AM82" s="201" t="str">
        <f>IF(OR(工资性费用预算!O84="",工资性费用预算!O84=0),"",$AK82)</f>
        <v/>
      </c>
      <c r="AN82" s="201" t="str">
        <f>IF(OR(工资性费用预算!P84="",工资性费用预算!P84=0),"",$AK82)</f>
        <v/>
      </c>
      <c r="AO82" s="201" t="str">
        <f>IF(OR(工资性费用预算!Q84="",工资性费用预算!Q84=0),"",$AK82)</f>
        <v/>
      </c>
      <c r="AP82" s="201" t="str">
        <f>IF(OR(工资性费用预算!R84="",工资性费用预算!R84=0),"",$AK82)</f>
        <v/>
      </c>
      <c r="AQ82" s="201" t="str">
        <f>IF(OR(工资性费用预算!S84="",工资性费用预算!S84=0),"",$AK82)</f>
        <v/>
      </c>
      <c r="AR82" s="201" t="str">
        <f>IF(OR(工资性费用预算!T84="",工资性费用预算!T84=0),"",$AK82)</f>
        <v/>
      </c>
      <c r="AS82" s="201" t="str">
        <f>IF(OR(工资性费用预算!U84="",工资性费用预算!U84=0),"",$AK82)</f>
        <v/>
      </c>
      <c r="AT82" s="201" t="str">
        <f>IF(OR(工资性费用预算!V84="",工资性费用预算!V84=0),"",$AK82)</f>
        <v/>
      </c>
      <c r="AU82" s="201" t="str">
        <f>IF(OR(工资性费用预算!W84="",工资性费用预算!W84=0),"",$AK82)</f>
        <v/>
      </c>
      <c r="AV82" s="201" t="str">
        <f>IF(OR(工资性费用预算!X84="",工资性费用预算!X84=0),"",$AK82)</f>
        <v/>
      </c>
      <c r="AW82" s="201" t="str">
        <f>IF(OR(工资性费用预算!Y84="",工资性费用预算!Y84=0),"",$AK82)</f>
        <v/>
      </c>
      <c r="AX82" s="220">
        <f t="shared" si="50"/>
        <v>0</v>
      </c>
      <c r="AY82" s="215" t="str">
        <f>IF($B82="","",VLOOKUP($B82,工资性费用预算!$B$7:$AN$206,39,0))</f>
        <v/>
      </c>
      <c r="AZ82" s="204"/>
      <c r="BA82" s="204"/>
      <c r="BB82" s="204"/>
      <c r="BC82" s="204"/>
      <c r="BD82" s="201"/>
      <c r="BE82" s="201" t="str">
        <f>IF(OR(工资性费用预算!S84="",工资性费用预算!S84=0),"",$AY82)</f>
        <v/>
      </c>
      <c r="BF82" s="201" t="str">
        <f>IF(OR(工资性费用预算!T84="",工资性费用预算!T84=0),"",$AY82)</f>
        <v/>
      </c>
      <c r="BG82" s="201" t="str">
        <f>IF(OR(工资性费用预算!U84="",工资性费用预算!U84=0),"",$AY82)</f>
        <v/>
      </c>
      <c r="BH82" s="201" t="str">
        <f>IF(OR(工资性费用预算!V84="",工资性费用预算!V84=0),"",$AY82)</f>
        <v/>
      </c>
      <c r="BI82" s="201" t="str">
        <f>IF(OR(工资性费用预算!W84="",工资性费用预算!W84=0),"",$AY82)</f>
        <v/>
      </c>
      <c r="BJ82" s="219"/>
      <c r="BK82" s="219"/>
      <c r="BL82" s="219">
        <f t="shared" si="51"/>
        <v>0</v>
      </c>
      <c r="BM82" s="215" t="str">
        <f>IF($B82="","",VLOOKUP($B82,工资性费用预算!$B$7:$AP$206,41,0))</f>
        <v/>
      </c>
      <c r="BN82" s="201" t="str">
        <f>IF(OR(工资性费用预算!N84="",工资性费用预算!N84=0),"",$BM82)</f>
        <v/>
      </c>
      <c r="BO82" s="201" t="str">
        <f>IF(OR(工资性费用预算!O84="",工资性费用预算!O84=0),"",$BM82)</f>
        <v/>
      </c>
      <c r="BP82" s="201" t="str">
        <f>IF(OR(工资性费用预算!P84="",工资性费用预算!P84=0),"",$BM82)</f>
        <v/>
      </c>
      <c r="BQ82" s="201"/>
      <c r="BR82" s="201" t="str">
        <f>IF(OR(工资性费用预算!Q84="",工资性费用预算!Q84=0),"",$BM82)</f>
        <v/>
      </c>
      <c r="BS82" s="201" t="str">
        <f>IF(OR(工资性费用预算!R84="",工资性费用预算!R84=0),"",$BM82)</f>
        <v/>
      </c>
      <c r="BT82" s="201" t="str">
        <f>IF(OR(工资性费用预算!S84="",工资性费用预算!S84=0),"",$BM82)</f>
        <v/>
      </c>
      <c r="BU82" s="201"/>
      <c r="BV82" s="201" t="str">
        <f>IF(OR(工资性费用预算!T84="",工资性费用预算!T84=0),"",$BM82)</f>
        <v/>
      </c>
      <c r="BW82" s="201" t="str">
        <f>IF(OR(工资性费用预算!U84="",工资性费用预算!U84=0),"",$BM82)</f>
        <v/>
      </c>
      <c r="BX82" s="201" t="str">
        <f>IF(OR(工资性费用预算!V84="",工资性费用预算!V84=0),"",$BM82)</f>
        <v/>
      </c>
      <c r="BY82" s="201"/>
      <c r="BZ82" s="201" t="str">
        <f>IF(OR(工资性费用预算!W84="",工资性费用预算!W84=0),"",$BM82)</f>
        <v/>
      </c>
      <c r="CA82" s="201" t="str">
        <f>IF(OR(工资性费用预算!X84="",工资性费用预算!X84=0),"",$BM82)</f>
        <v/>
      </c>
      <c r="CB82" s="201" t="str">
        <f>IF(OR(工资性费用预算!Y84="",工资性费用预算!Y84=0),"",$BM82)</f>
        <v/>
      </c>
      <c r="CC82" s="193">
        <f t="shared" si="52"/>
        <v>0</v>
      </c>
      <c r="CD82" s="215" t="str">
        <f>IF($B82="","",VLOOKUP($B82,工资性费用预算!$B$7:$AT$206,45,0))</f>
        <v/>
      </c>
      <c r="CE82" s="201" t="str">
        <f>IF(OR(工资性费用预算!N84="",工资性费用预算!N84=0),"",$CD82)</f>
        <v/>
      </c>
      <c r="CF82" s="201" t="str">
        <f>IF(OR(工资性费用预算!O84="",工资性费用预算!O84=0),"",$CD82)</f>
        <v/>
      </c>
      <c r="CG82" s="201" t="str">
        <f>IF(OR(工资性费用预算!P84="",工资性费用预算!P84=0),"",$CD82)</f>
        <v/>
      </c>
      <c r="CH82" s="201" t="str">
        <f>IF(OR(工资性费用预算!Q84="",工资性费用预算!Q84=0),"",$CD82)</f>
        <v/>
      </c>
      <c r="CI82" s="201" t="str">
        <f>IF(OR(工资性费用预算!R84="",工资性费用预算!R84=0),"",$CD82)</f>
        <v/>
      </c>
      <c r="CJ82" s="201" t="str">
        <f>IF(OR(工资性费用预算!S84="",工资性费用预算!S84=0),"",$CD82)</f>
        <v/>
      </c>
      <c r="CK82" s="201" t="str">
        <f>IF(OR(工资性费用预算!T84="",工资性费用预算!T84=0),"",$CD82)</f>
        <v/>
      </c>
      <c r="CL82" s="201" t="str">
        <f>IF(OR(工资性费用预算!U84="",工资性费用预算!U84=0),"",$CD82)</f>
        <v/>
      </c>
      <c r="CM82" s="201" t="str">
        <f>IF(OR(工资性费用预算!V84="",工资性费用预算!V84=0),"",$CD82)</f>
        <v/>
      </c>
      <c r="CN82" s="201" t="str">
        <f>IF(OR(工资性费用预算!W84="",工资性费用预算!W84=0),"",$CD82)</f>
        <v/>
      </c>
      <c r="CO82" s="201" t="str">
        <f>IF(OR(工资性费用预算!X84="",工资性费用预算!X84=0),"",$CD82)</f>
        <v/>
      </c>
      <c r="CP82" s="201" t="str">
        <f>IF(OR(工资性费用预算!Y84="",工资性费用预算!Y84=0),"",$CD82)</f>
        <v/>
      </c>
      <c r="CQ82" s="193">
        <f t="shared" si="53"/>
        <v>0</v>
      </c>
      <c r="CR82" s="215" t="str">
        <f>IF($B82="","",VLOOKUP($B82,工资性费用预算!$B$7:$AV$206,47,0))</f>
        <v/>
      </c>
      <c r="CS82" s="201" t="str">
        <f>IF(OR(工资性费用预算!N84="",工资性费用预算!N84=0),"",$CR82)</f>
        <v/>
      </c>
      <c r="CT82" s="201" t="str">
        <f>IF(OR(工资性费用预算!O84="",工资性费用预算!O84=0),"",$CR82)</f>
        <v/>
      </c>
      <c r="CU82" s="201" t="str">
        <f>IF(OR(工资性费用预算!P84="",工资性费用预算!P84=0),"",$CR82)</f>
        <v/>
      </c>
      <c r="CV82" s="201" t="str">
        <f>IF(OR(工资性费用预算!Q84="",工资性费用预算!Q84=0),"",$CR82)</f>
        <v/>
      </c>
      <c r="CW82" s="201" t="str">
        <f>IF(OR(工资性费用预算!R84="",工资性费用预算!R84=0),"",$CR82)</f>
        <v/>
      </c>
      <c r="CX82" s="201" t="str">
        <f>IF(OR(工资性费用预算!S84="",工资性费用预算!S84=0),"",$CR82)</f>
        <v/>
      </c>
      <c r="CY82" s="201" t="str">
        <f>IF(OR(工资性费用预算!T84="",工资性费用预算!T84=0),"",$CR82)</f>
        <v/>
      </c>
      <c r="CZ82" s="201" t="str">
        <f>IF(OR(工资性费用预算!U84="",工资性费用预算!U84=0),"",$CR82)</f>
        <v/>
      </c>
      <c r="DA82" s="201" t="str">
        <f>IF(OR(工资性费用预算!V84="",工资性费用预算!V84=0),"",$CR82)</f>
        <v/>
      </c>
      <c r="DB82" s="201" t="str">
        <f>IF(OR(工资性费用预算!W84="",工资性费用预算!W84=0),"",$CR82)</f>
        <v/>
      </c>
      <c r="DC82" s="201" t="str">
        <f>IF(OR(工资性费用预算!X84="",工资性费用预算!X84=0),"",$CR82)</f>
        <v/>
      </c>
      <c r="DD82" s="201" t="str">
        <f>IF(OR(工资性费用预算!Y84="",工资性费用预算!Y84=0),"",$CR82)</f>
        <v/>
      </c>
      <c r="DE82" s="193">
        <f t="shared" si="54"/>
        <v>0</v>
      </c>
      <c r="DF82" s="215" t="str">
        <f>IF($B82="","",VLOOKUP($B82,工资性费用预算!$B$7:$AR$206,43,0))</f>
        <v/>
      </c>
      <c r="DG82" s="215" t="str">
        <f>IF($B82="","",VLOOKUP($B82,工资性费用预算!$B$7:$AS$206,44,0))</f>
        <v/>
      </c>
      <c r="DH82" s="215" t="str">
        <f>IF($B82="","",VLOOKUP($B82,工资性费用预算!$B$7:$AX$206,49,0))</f>
        <v/>
      </c>
      <c r="DI82" s="215" t="str">
        <f>IF($B82="","",VLOOKUP($B82,工资性费用预算!$B$7:$AY$206,50,0))</f>
        <v/>
      </c>
      <c r="DJ82" s="215" t="str">
        <f>IF($B82="","",VLOOKUP($B82,工资性费用预算!$B$7:$BB$206,51,0))</f>
        <v/>
      </c>
      <c r="DK82" s="215" t="str">
        <f>IF($B82="","",VLOOKUP($B82,工资性费用预算!$B$7:$BB$206,52,0))</f>
        <v/>
      </c>
      <c r="DL82" s="225" t="str">
        <f>IF($B82="","",VLOOKUP($B82,工资性费用预算!$B$7:$BB$206,53,0))</f>
        <v/>
      </c>
      <c r="DM82" s="222">
        <f t="shared" si="55"/>
        <v>0</v>
      </c>
      <c r="DN82" s="191">
        <f t="shared" si="56"/>
        <v>0</v>
      </c>
      <c r="DO82" s="191">
        <f t="shared" si="57"/>
        <v>0</v>
      </c>
      <c r="DP82" s="191">
        <f t="shared" si="58"/>
        <v>0</v>
      </c>
      <c r="DQ82" s="191">
        <f t="shared" si="59"/>
        <v>0</v>
      </c>
      <c r="DR82" s="191">
        <f t="shared" si="60"/>
        <v>0</v>
      </c>
      <c r="DS82" s="191">
        <f t="shared" si="61"/>
        <v>0</v>
      </c>
      <c r="DT82" s="191">
        <f t="shared" si="62"/>
        <v>0</v>
      </c>
      <c r="DU82" s="191">
        <f t="shared" si="63"/>
        <v>0</v>
      </c>
      <c r="DV82" s="191">
        <f t="shared" si="64"/>
        <v>0</v>
      </c>
      <c r="DW82" s="191">
        <f t="shared" si="65"/>
        <v>0</v>
      </c>
      <c r="DX82" s="191">
        <f t="shared" si="66"/>
        <v>0</v>
      </c>
      <c r="DY82" s="227">
        <f t="shared" si="67"/>
        <v>0</v>
      </c>
      <c r="DZ82" s="191">
        <f t="shared" si="68"/>
        <v>0</v>
      </c>
      <c r="EA82" s="193">
        <f t="shared" si="69"/>
        <v>0</v>
      </c>
    </row>
    <row r="83" spans="1:131">
      <c r="A83" s="200" t="str">
        <f t="shared" si="47"/>
        <v/>
      </c>
      <c r="B83" s="191" t="str">
        <f>IF(工资性费用预算!A85="","",工资性费用预算!B85)</f>
        <v/>
      </c>
      <c r="C83" s="195" t="str">
        <f>IF(B83="","",VLOOKUP(B83,工资性费用预算!$B$7:$C$206,2,0))</f>
        <v/>
      </c>
      <c r="D83" s="276" t="str">
        <f>IF(工资性费用预算!BH85&gt;0,IF(工资性费用预算!BE85&gt;0,工资性费用预算!$BE$6,IF(工资性费用预算!BF85&gt;0,工资性费用预算!$BF$6,工资性费用预算!$BG$6)),"")</f>
        <v/>
      </c>
      <c r="E83" s="194" t="str">
        <f>IF($B83="","",VLOOKUP($B83,工资性费用预算!$B$7:$AC$206,27,0))</f>
        <v/>
      </c>
      <c r="F83" s="519">
        <f>IF($B83="",0,VLOOKUP($B83,社保费!$B$5:$Q$15,16,0))</f>
        <v>0</v>
      </c>
      <c r="G83" s="201" t="str">
        <f>IF(OR(工资性费用预算!N85="",工资性费用预算!N85=0),"",ROUND($E83*$F83,2))</f>
        <v/>
      </c>
      <c r="H83" s="201" t="str">
        <f>IF(OR(工资性费用预算!O85="",工资性费用预算!O85=0),"",ROUND($E83*$F83,2))</f>
        <v/>
      </c>
      <c r="I83" s="201" t="str">
        <f>IF(OR(工资性费用预算!P85="",工资性费用预算!P85=0),"",ROUND($E83*$F83,2))</f>
        <v/>
      </c>
      <c r="J83" s="201" t="str">
        <f>IF(OR(工资性费用预算!Q85="",工资性费用预算!Q85=0),"",ROUND($E83*$F83,2))</f>
        <v/>
      </c>
      <c r="K83" s="201" t="str">
        <f>IF(OR(工资性费用预算!R85="",工资性费用预算!R85=0),"",ROUND($E83*$F83,2))</f>
        <v/>
      </c>
      <c r="L83" s="201" t="str">
        <f>IF(OR(工资性费用预算!S85="",工资性费用预算!S85=0),"",ROUND($E83*$F83,2))</f>
        <v/>
      </c>
      <c r="M83" s="201" t="str">
        <f>IF(OR(工资性费用预算!T85="",工资性费用预算!T85=0),"",ROUND($E83*$F83,2))</f>
        <v/>
      </c>
      <c r="N83" s="201" t="str">
        <f>IF(OR(工资性费用预算!U85="",工资性费用预算!U85=0),"",ROUND($E83*$F83,2))</f>
        <v/>
      </c>
      <c r="O83" s="201" t="str">
        <f>IF(OR(工资性费用预算!V85="",工资性费用预算!V85=0),"",ROUND($E83*$F83,2))</f>
        <v/>
      </c>
      <c r="P83" s="201" t="str">
        <f>IF(OR(工资性费用预算!W85="",工资性费用预算!W85=0),"",ROUND($E83*$F83,2))</f>
        <v/>
      </c>
      <c r="Q83" s="201" t="str">
        <f>IF(OR(工资性费用预算!X85="",工资性费用预算!X85=0),"",ROUND($E83*$F83,2))</f>
        <v/>
      </c>
      <c r="R83" s="201" t="str">
        <f>IF(OR(工资性费用预算!Y85="",工资性费用预算!Y85=0),"",ROUND($E83*$F83,2))</f>
        <v/>
      </c>
      <c r="S83" s="193">
        <f t="shared" si="48"/>
        <v>0</v>
      </c>
      <c r="T83" s="199" t="str">
        <f>IF($B83="","",VLOOKUP($B83,工资性费用预算!$B$7:$AF$206,30,0))</f>
        <v/>
      </c>
      <c r="U83" s="197" t="str">
        <f>IF($B83="","",VLOOKUP($B83,工资性费用预算!$B$7:$AF$206,31,0))</f>
        <v/>
      </c>
      <c r="V83" s="191" t="str">
        <f>IF(OR(工资性费用预算!N85="",工资性费用预算!N85=0),"",$T83*$U83)</f>
        <v/>
      </c>
      <c r="W83" s="191" t="str">
        <f>IF(OR(工资性费用预算!O85="",工资性费用预算!O85=0),"",$T83*$U83)</f>
        <v/>
      </c>
      <c r="X83" s="191" t="str">
        <f>IF(OR(工资性费用预算!P85="",工资性费用预算!P85=0),"",$T83*$U83)</f>
        <v/>
      </c>
      <c r="Y83" s="191" t="str">
        <f>IF(OR(工资性费用预算!Q85="",工资性费用预算!Q85=0),"",$T83*$U83)</f>
        <v/>
      </c>
      <c r="Z83" s="191" t="str">
        <f>IF(OR(工资性费用预算!R85="",工资性费用预算!R85=0),"",$T83*$U83)</f>
        <v/>
      </c>
      <c r="AA83" s="191" t="str">
        <f>IF(OR(工资性费用预算!S85="",工资性费用预算!S85=0),"",$T83*$U83)</f>
        <v/>
      </c>
      <c r="AB83" s="191" t="str">
        <f>IF(OR(工资性费用预算!T85="",工资性费用预算!T85=0),"",$T83*$U83)</f>
        <v/>
      </c>
      <c r="AC83" s="191" t="str">
        <f>IF(OR(工资性费用预算!U85="",工资性费用预算!U85=0),"",$T83*$U83)</f>
        <v/>
      </c>
      <c r="AD83" s="191" t="str">
        <f>IF(OR(工资性费用预算!V85="",工资性费用预算!V85=0),"",$T83*$U83)</f>
        <v/>
      </c>
      <c r="AE83" s="191" t="str">
        <f>IF(OR(工资性费用预算!W85="",工资性费用预算!W85=0),"",$T83*$U83)</f>
        <v/>
      </c>
      <c r="AF83" s="191" t="str">
        <f>IF(OR(工资性费用预算!X85="",工资性费用预算!X85=0),"",$T83*$U83)</f>
        <v/>
      </c>
      <c r="AG83" s="191" t="str">
        <f>IF(OR(工资性费用预算!Y85="",工资性费用预算!Y85=0),"",$T83*$U83)</f>
        <v/>
      </c>
      <c r="AH83" s="193">
        <f t="shared" si="49"/>
        <v>0</v>
      </c>
      <c r="AI83" s="217" t="str">
        <f>IF($B83="","",VLOOKUP($B83,工资性费用预算!$B$7:$AJ$206,33,0))</f>
        <v/>
      </c>
      <c r="AJ83" s="218" t="str">
        <f>IF($B83="","",VLOOKUP($B83,工资性费用预算!$B$7:$AJ$206,35,0))</f>
        <v/>
      </c>
      <c r="AK83" s="215" t="str">
        <f>IF($B83="","",VLOOKUP($B83,工资性费用预算!$B$7:$AL$206,37,0))</f>
        <v/>
      </c>
      <c r="AL83" s="270" t="str">
        <f>IF(OR(工资性费用预算!N85="",工资性费用预算!N85=0),"",$AK83)</f>
        <v/>
      </c>
      <c r="AM83" s="201" t="str">
        <f>IF(OR(工资性费用预算!O85="",工资性费用预算!O85=0),"",$AK83)</f>
        <v/>
      </c>
      <c r="AN83" s="201" t="str">
        <f>IF(OR(工资性费用预算!P85="",工资性费用预算!P85=0),"",$AK83)</f>
        <v/>
      </c>
      <c r="AO83" s="201" t="str">
        <f>IF(OR(工资性费用预算!Q85="",工资性费用预算!Q85=0),"",$AK83)</f>
        <v/>
      </c>
      <c r="AP83" s="201" t="str">
        <f>IF(OR(工资性费用预算!R85="",工资性费用预算!R85=0),"",$AK83)</f>
        <v/>
      </c>
      <c r="AQ83" s="201" t="str">
        <f>IF(OR(工资性费用预算!S85="",工资性费用预算!S85=0),"",$AK83)</f>
        <v/>
      </c>
      <c r="AR83" s="201" t="str">
        <f>IF(OR(工资性费用预算!T85="",工资性费用预算!T85=0),"",$AK83)</f>
        <v/>
      </c>
      <c r="AS83" s="201" t="str">
        <f>IF(OR(工资性费用预算!U85="",工资性费用预算!U85=0),"",$AK83)</f>
        <v/>
      </c>
      <c r="AT83" s="201" t="str">
        <f>IF(OR(工资性费用预算!V85="",工资性费用预算!V85=0),"",$AK83)</f>
        <v/>
      </c>
      <c r="AU83" s="201" t="str">
        <f>IF(OR(工资性费用预算!W85="",工资性费用预算!W85=0),"",$AK83)</f>
        <v/>
      </c>
      <c r="AV83" s="201" t="str">
        <f>IF(OR(工资性费用预算!X85="",工资性费用预算!X85=0),"",$AK83)</f>
        <v/>
      </c>
      <c r="AW83" s="201" t="str">
        <f>IF(OR(工资性费用预算!Y85="",工资性费用预算!Y85=0),"",$AK83)</f>
        <v/>
      </c>
      <c r="AX83" s="220">
        <f t="shared" si="50"/>
        <v>0</v>
      </c>
      <c r="AY83" s="215" t="str">
        <f>IF($B83="","",VLOOKUP($B83,工资性费用预算!$B$7:$AN$206,39,0))</f>
        <v/>
      </c>
      <c r="AZ83" s="204"/>
      <c r="BA83" s="204"/>
      <c r="BB83" s="204"/>
      <c r="BC83" s="204"/>
      <c r="BD83" s="201"/>
      <c r="BE83" s="201" t="str">
        <f>IF(OR(工资性费用预算!S85="",工资性费用预算!S85=0),"",$AY83)</f>
        <v/>
      </c>
      <c r="BF83" s="201" t="str">
        <f>IF(OR(工资性费用预算!T85="",工资性费用预算!T85=0),"",$AY83)</f>
        <v/>
      </c>
      <c r="BG83" s="201" t="str">
        <f>IF(OR(工资性费用预算!U85="",工资性费用预算!U85=0),"",$AY83)</f>
        <v/>
      </c>
      <c r="BH83" s="201" t="str">
        <f>IF(OR(工资性费用预算!V85="",工资性费用预算!V85=0),"",$AY83)</f>
        <v/>
      </c>
      <c r="BI83" s="201" t="str">
        <f>IF(OR(工资性费用预算!W85="",工资性费用预算!W85=0),"",$AY83)</f>
        <v/>
      </c>
      <c r="BJ83" s="219"/>
      <c r="BK83" s="219"/>
      <c r="BL83" s="219">
        <f t="shared" si="51"/>
        <v>0</v>
      </c>
      <c r="BM83" s="215" t="str">
        <f>IF($B83="","",VLOOKUP($B83,工资性费用预算!$B$7:$AP$206,41,0))</f>
        <v/>
      </c>
      <c r="BN83" s="201" t="str">
        <f>IF(OR(工资性费用预算!N85="",工资性费用预算!N85=0),"",$BM83)</f>
        <v/>
      </c>
      <c r="BO83" s="201" t="str">
        <f>IF(OR(工资性费用预算!O85="",工资性费用预算!O85=0),"",$BM83)</f>
        <v/>
      </c>
      <c r="BP83" s="201" t="str">
        <f>IF(OR(工资性费用预算!P85="",工资性费用预算!P85=0),"",$BM83)</f>
        <v/>
      </c>
      <c r="BQ83" s="201"/>
      <c r="BR83" s="201" t="str">
        <f>IF(OR(工资性费用预算!Q85="",工资性费用预算!Q85=0),"",$BM83)</f>
        <v/>
      </c>
      <c r="BS83" s="201" t="str">
        <f>IF(OR(工资性费用预算!R85="",工资性费用预算!R85=0),"",$BM83)</f>
        <v/>
      </c>
      <c r="BT83" s="201" t="str">
        <f>IF(OR(工资性费用预算!S85="",工资性费用预算!S85=0),"",$BM83)</f>
        <v/>
      </c>
      <c r="BU83" s="201"/>
      <c r="BV83" s="201" t="str">
        <f>IF(OR(工资性费用预算!T85="",工资性费用预算!T85=0),"",$BM83)</f>
        <v/>
      </c>
      <c r="BW83" s="201" t="str">
        <f>IF(OR(工资性费用预算!U85="",工资性费用预算!U85=0),"",$BM83)</f>
        <v/>
      </c>
      <c r="BX83" s="201" t="str">
        <f>IF(OR(工资性费用预算!V85="",工资性费用预算!V85=0),"",$BM83)</f>
        <v/>
      </c>
      <c r="BY83" s="201"/>
      <c r="BZ83" s="201" t="str">
        <f>IF(OR(工资性费用预算!W85="",工资性费用预算!W85=0),"",$BM83)</f>
        <v/>
      </c>
      <c r="CA83" s="201" t="str">
        <f>IF(OR(工资性费用预算!X85="",工资性费用预算!X85=0),"",$BM83)</f>
        <v/>
      </c>
      <c r="CB83" s="201" t="str">
        <f>IF(OR(工资性费用预算!Y85="",工资性费用预算!Y85=0),"",$BM83)</f>
        <v/>
      </c>
      <c r="CC83" s="193">
        <f t="shared" si="52"/>
        <v>0</v>
      </c>
      <c r="CD83" s="215" t="str">
        <f>IF($B83="","",VLOOKUP($B83,工资性费用预算!$B$7:$AT$206,45,0))</f>
        <v/>
      </c>
      <c r="CE83" s="201" t="str">
        <f>IF(OR(工资性费用预算!N85="",工资性费用预算!N85=0),"",$CD83)</f>
        <v/>
      </c>
      <c r="CF83" s="201" t="str">
        <f>IF(OR(工资性费用预算!O85="",工资性费用预算!O85=0),"",$CD83)</f>
        <v/>
      </c>
      <c r="CG83" s="201" t="str">
        <f>IF(OR(工资性费用预算!P85="",工资性费用预算!P85=0),"",$CD83)</f>
        <v/>
      </c>
      <c r="CH83" s="201" t="str">
        <f>IF(OR(工资性费用预算!Q85="",工资性费用预算!Q85=0),"",$CD83)</f>
        <v/>
      </c>
      <c r="CI83" s="201" t="str">
        <f>IF(OR(工资性费用预算!R85="",工资性费用预算!R85=0),"",$CD83)</f>
        <v/>
      </c>
      <c r="CJ83" s="201" t="str">
        <f>IF(OR(工资性费用预算!S85="",工资性费用预算!S85=0),"",$CD83)</f>
        <v/>
      </c>
      <c r="CK83" s="201" t="str">
        <f>IF(OR(工资性费用预算!T85="",工资性费用预算!T85=0),"",$CD83)</f>
        <v/>
      </c>
      <c r="CL83" s="201" t="str">
        <f>IF(OR(工资性费用预算!U85="",工资性费用预算!U85=0),"",$CD83)</f>
        <v/>
      </c>
      <c r="CM83" s="201" t="str">
        <f>IF(OR(工资性费用预算!V85="",工资性费用预算!V85=0),"",$CD83)</f>
        <v/>
      </c>
      <c r="CN83" s="201" t="str">
        <f>IF(OR(工资性费用预算!W85="",工资性费用预算!W85=0),"",$CD83)</f>
        <v/>
      </c>
      <c r="CO83" s="201" t="str">
        <f>IF(OR(工资性费用预算!X85="",工资性费用预算!X85=0),"",$CD83)</f>
        <v/>
      </c>
      <c r="CP83" s="201" t="str">
        <f>IF(OR(工资性费用预算!Y85="",工资性费用预算!Y85=0),"",$CD83)</f>
        <v/>
      </c>
      <c r="CQ83" s="193">
        <f t="shared" si="53"/>
        <v>0</v>
      </c>
      <c r="CR83" s="215" t="str">
        <f>IF($B83="","",VLOOKUP($B83,工资性费用预算!$B$7:$AV$206,47,0))</f>
        <v/>
      </c>
      <c r="CS83" s="201" t="str">
        <f>IF(OR(工资性费用预算!N85="",工资性费用预算!N85=0),"",$CR83)</f>
        <v/>
      </c>
      <c r="CT83" s="201" t="str">
        <f>IF(OR(工资性费用预算!O85="",工资性费用预算!O85=0),"",$CR83)</f>
        <v/>
      </c>
      <c r="CU83" s="201" t="str">
        <f>IF(OR(工资性费用预算!P85="",工资性费用预算!P85=0),"",$CR83)</f>
        <v/>
      </c>
      <c r="CV83" s="201" t="str">
        <f>IF(OR(工资性费用预算!Q85="",工资性费用预算!Q85=0),"",$CR83)</f>
        <v/>
      </c>
      <c r="CW83" s="201" t="str">
        <f>IF(OR(工资性费用预算!R85="",工资性费用预算!R85=0),"",$CR83)</f>
        <v/>
      </c>
      <c r="CX83" s="201" t="str">
        <f>IF(OR(工资性费用预算!S85="",工资性费用预算!S85=0),"",$CR83)</f>
        <v/>
      </c>
      <c r="CY83" s="201" t="str">
        <f>IF(OR(工资性费用预算!T85="",工资性费用预算!T85=0),"",$CR83)</f>
        <v/>
      </c>
      <c r="CZ83" s="201" t="str">
        <f>IF(OR(工资性费用预算!U85="",工资性费用预算!U85=0),"",$CR83)</f>
        <v/>
      </c>
      <c r="DA83" s="201" t="str">
        <f>IF(OR(工资性费用预算!V85="",工资性费用预算!V85=0),"",$CR83)</f>
        <v/>
      </c>
      <c r="DB83" s="201" t="str">
        <f>IF(OR(工资性费用预算!W85="",工资性费用预算!W85=0),"",$CR83)</f>
        <v/>
      </c>
      <c r="DC83" s="201" t="str">
        <f>IF(OR(工资性费用预算!X85="",工资性费用预算!X85=0),"",$CR83)</f>
        <v/>
      </c>
      <c r="DD83" s="201" t="str">
        <f>IF(OR(工资性费用预算!Y85="",工资性费用预算!Y85=0),"",$CR83)</f>
        <v/>
      </c>
      <c r="DE83" s="193">
        <f t="shared" si="54"/>
        <v>0</v>
      </c>
      <c r="DF83" s="215" t="str">
        <f>IF($B83="","",VLOOKUP($B83,工资性费用预算!$B$7:$AR$206,43,0))</f>
        <v/>
      </c>
      <c r="DG83" s="215" t="str">
        <f>IF($B83="","",VLOOKUP($B83,工资性费用预算!$B$7:$AS$206,44,0))</f>
        <v/>
      </c>
      <c r="DH83" s="215" t="str">
        <f>IF($B83="","",VLOOKUP($B83,工资性费用预算!$B$7:$AX$206,49,0))</f>
        <v/>
      </c>
      <c r="DI83" s="215" t="str">
        <f>IF($B83="","",VLOOKUP($B83,工资性费用预算!$B$7:$AY$206,50,0))</f>
        <v/>
      </c>
      <c r="DJ83" s="215" t="str">
        <f>IF($B83="","",VLOOKUP($B83,工资性费用预算!$B$7:$BB$206,51,0))</f>
        <v/>
      </c>
      <c r="DK83" s="215" t="str">
        <f>IF($B83="","",VLOOKUP($B83,工资性费用预算!$B$7:$BB$206,52,0))</f>
        <v/>
      </c>
      <c r="DL83" s="225" t="str">
        <f>IF($B83="","",VLOOKUP($B83,工资性费用预算!$B$7:$BB$206,53,0))</f>
        <v/>
      </c>
      <c r="DM83" s="222">
        <f t="shared" si="55"/>
        <v>0</v>
      </c>
      <c r="DN83" s="191">
        <f t="shared" si="56"/>
        <v>0</v>
      </c>
      <c r="DO83" s="191">
        <f t="shared" si="57"/>
        <v>0</v>
      </c>
      <c r="DP83" s="191">
        <f t="shared" si="58"/>
        <v>0</v>
      </c>
      <c r="DQ83" s="191">
        <f t="shared" si="59"/>
        <v>0</v>
      </c>
      <c r="DR83" s="191">
        <f t="shared" si="60"/>
        <v>0</v>
      </c>
      <c r="DS83" s="191">
        <f t="shared" si="61"/>
        <v>0</v>
      </c>
      <c r="DT83" s="191">
        <f t="shared" si="62"/>
        <v>0</v>
      </c>
      <c r="DU83" s="191">
        <f t="shared" si="63"/>
        <v>0</v>
      </c>
      <c r="DV83" s="191">
        <f t="shared" si="64"/>
        <v>0</v>
      </c>
      <c r="DW83" s="191">
        <f t="shared" si="65"/>
        <v>0</v>
      </c>
      <c r="DX83" s="191">
        <f t="shared" si="66"/>
        <v>0</v>
      </c>
      <c r="DY83" s="227">
        <f t="shared" si="67"/>
        <v>0</v>
      </c>
      <c r="DZ83" s="191">
        <f t="shared" si="68"/>
        <v>0</v>
      </c>
      <c r="EA83" s="193">
        <f t="shared" si="69"/>
        <v>0</v>
      </c>
    </row>
    <row r="84" spans="1:131">
      <c r="A84" s="200" t="str">
        <f t="shared" si="47"/>
        <v/>
      </c>
      <c r="B84" s="191" t="str">
        <f>IF(工资性费用预算!A86="","",工资性费用预算!B86)</f>
        <v/>
      </c>
      <c r="C84" s="195" t="str">
        <f>IF(B84="","",VLOOKUP(B84,工资性费用预算!$B$7:$C$206,2,0))</f>
        <v/>
      </c>
      <c r="D84" s="276" t="str">
        <f>IF(工资性费用预算!BH86&gt;0,IF(工资性费用预算!BE86&gt;0,工资性费用预算!$BE$6,IF(工资性费用预算!BF86&gt;0,工资性费用预算!$BF$6,工资性费用预算!$BG$6)),"")</f>
        <v/>
      </c>
      <c r="E84" s="194" t="str">
        <f>IF($B84="","",VLOOKUP($B84,工资性费用预算!$B$7:$AC$206,27,0))</f>
        <v/>
      </c>
      <c r="F84" s="519">
        <f>IF($B84="",0,VLOOKUP($B84,社保费!$B$5:$Q$15,16,0))</f>
        <v>0</v>
      </c>
      <c r="G84" s="201" t="str">
        <f>IF(OR(工资性费用预算!N86="",工资性费用预算!N86=0),"",ROUND($E84*$F84,2))</f>
        <v/>
      </c>
      <c r="H84" s="201" t="str">
        <f>IF(OR(工资性费用预算!O86="",工资性费用预算!O86=0),"",ROUND($E84*$F84,2))</f>
        <v/>
      </c>
      <c r="I84" s="201" t="str">
        <f>IF(OR(工资性费用预算!P86="",工资性费用预算!P86=0),"",ROUND($E84*$F84,2))</f>
        <v/>
      </c>
      <c r="J84" s="201" t="str">
        <f>IF(OR(工资性费用预算!Q86="",工资性费用预算!Q86=0),"",ROUND($E84*$F84,2))</f>
        <v/>
      </c>
      <c r="K84" s="201" t="str">
        <f>IF(OR(工资性费用预算!R86="",工资性费用预算!R86=0),"",ROUND($E84*$F84,2))</f>
        <v/>
      </c>
      <c r="L84" s="201" t="str">
        <f>IF(OR(工资性费用预算!S86="",工资性费用预算!S86=0),"",ROUND($E84*$F84,2))</f>
        <v/>
      </c>
      <c r="M84" s="201" t="str">
        <f>IF(OR(工资性费用预算!T86="",工资性费用预算!T86=0),"",ROUND($E84*$F84,2))</f>
        <v/>
      </c>
      <c r="N84" s="201" t="str">
        <f>IF(OR(工资性费用预算!U86="",工资性费用预算!U86=0),"",ROUND($E84*$F84,2))</f>
        <v/>
      </c>
      <c r="O84" s="201" t="str">
        <f>IF(OR(工资性费用预算!V86="",工资性费用预算!V86=0),"",ROUND($E84*$F84,2))</f>
        <v/>
      </c>
      <c r="P84" s="201" t="str">
        <f>IF(OR(工资性费用预算!W86="",工资性费用预算!W86=0),"",ROUND($E84*$F84,2))</f>
        <v/>
      </c>
      <c r="Q84" s="201" t="str">
        <f>IF(OR(工资性费用预算!X86="",工资性费用预算!X86=0),"",ROUND($E84*$F84,2))</f>
        <v/>
      </c>
      <c r="R84" s="201" t="str">
        <f>IF(OR(工资性费用预算!Y86="",工资性费用预算!Y86=0),"",ROUND($E84*$F84,2))</f>
        <v/>
      </c>
      <c r="S84" s="193">
        <f t="shared" si="48"/>
        <v>0</v>
      </c>
      <c r="T84" s="199" t="str">
        <f>IF($B84="","",VLOOKUP($B84,工资性费用预算!$B$7:$AF$206,30,0))</f>
        <v/>
      </c>
      <c r="U84" s="197" t="str">
        <f>IF($B84="","",VLOOKUP($B84,工资性费用预算!$B$7:$AF$206,31,0))</f>
        <v/>
      </c>
      <c r="V84" s="191" t="str">
        <f>IF(OR(工资性费用预算!N86="",工资性费用预算!N86=0),"",$T84*$U84)</f>
        <v/>
      </c>
      <c r="W84" s="191" t="str">
        <f>IF(OR(工资性费用预算!O86="",工资性费用预算!O86=0),"",$T84*$U84)</f>
        <v/>
      </c>
      <c r="X84" s="191" t="str">
        <f>IF(OR(工资性费用预算!P86="",工资性费用预算!P86=0),"",$T84*$U84)</f>
        <v/>
      </c>
      <c r="Y84" s="191" t="str">
        <f>IF(OR(工资性费用预算!Q86="",工资性费用预算!Q86=0),"",$T84*$U84)</f>
        <v/>
      </c>
      <c r="Z84" s="191" t="str">
        <f>IF(OR(工资性费用预算!R86="",工资性费用预算!R86=0),"",$T84*$U84)</f>
        <v/>
      </c>
      <c r="AA84" s="191" t="str">
        <f>IF(OR(工资性费用预算!S86="",工资性费用预算!S86=0),"",$T84*$U84)</f>
        <v/>
      </c>
      <c r="AB84" s="191" t="str">
        <f>IF(OR(工资性费用预算!T86="",工资性费用预算!T86=0),"",$T84*$U84)</f>
        <v/>
      </c>
      <c r="AC84" s="191" t="str">
        <f>IF(OR(工资性费用预算!U86="",工资性费用预算!U86=0),"",$T84*$U84)</f>
        <v/>
      </c>
      <c r="AD84" s="191" t="str">
        <f>IF(OR(工资性费用预算!V86="",工资性费用预算!V86=0),"",$T84*$U84)</f>
        <v/>
      </c>
      <c r="AE84" s="191" t="str">
        <f>IF(OR(工资性费用预算!W86="",工资性费用预算!W86=0),"",$T84*$U84)</f>
        <v/>
      </c>
      <c r="AF84" s="191" t="str">
        <f>IF(OR(工资性费用预算!X86="",工资性费用预算!X86=0),"",$T84*$U84)</f>
        <v/>
      </c>
      <c r="AG84" s="191" t="str">
        <f>IF(OR(工资性费用预算!Y86="",工资性费用预算!Y86=0),"",$T84*$U84)</f>
        <v/>
      </c>
      <c r="AH84" s="193">
        <f t="shared" si="49"/>
        <v>0</v>
      </c>
      <c r="AI84" s="217" t="str">
        <f>IF($B84="","",VLOOKUP($B84,工资性费用预算!$B$7:$AJ$206,33,0))</f>
        <v/>
      </c>
      <c r="AJ84" s="218" t="str">
        <f>IF($B84="","",VLOOKUP($B84,工资性费用预算!$B$7:$AJ$206,35,0))</f>
        <v/>
      </c>
      <c r="AK84" s="215" t="str">
        <f>IF($B84="","",VLOOKUP($B84,工资性费用预算!$B$7:$AL$206,37,0))</f>
        <v/>
      </c>
      <c r="AL84" s="270" t="str">
        <f>IF(OR(工资性费用预算!N86="",工资性费用预算!N86=0),"",$AK84)</f>
        <v/>
      </c>
      <c r="AM84" s="201" t="str">
        <f>IF(OR(工资性费用预算!O86="",工资性费用预算!O86=0),"",$AK84)</f>
        <v/>
      </c>
      <c r="AN84" s="201" t="str">
        <f>IF(OR(工资性费用预算!P86="",工资性费用预算!P86=0),"",$AK84)</f>
        <v/>
      </c>
      <c r="AO84" s="201" t="str">
        <f>IF(OR(工资性费用预算!Q86="",工资性费用预算!Q86=0),"",$AK84)</f>
        <v/>
      </c>
      <c r="AP84" s="201" t="str">
        <f>IF(OR(工资性费用预算!R86="",工资性费用预算!R86=0),"",$AK84)</f>
        <v/>
      </c>
      <c r="AQ84" s="201" t="str">
        <f>IF(OR(工资性费用预算!S86="",工资性费用预算!S86=0),"",$AK84)</f>
        <v/>
      </c>
      <c r="AR84" s="201" t="str">
        <f>IF(OR(工资性费用预算!T86="",工资性费用预算!T86=0),"",$AK84)</f>
        <v/>
      </c>
      <c r="AS84" s="201" t="str">
        <f>IF(OR(工资性费用预算!U86="",工资性费用预算!U86=0),"",$AK84)</f>
        <v/>
      </c>
      <c r="AT84" s="201" t="str">
        <f>IF(OR(工资性费用预算!V86="",工资性费用预算!V86=0),"",$AK84)</f>
        <v/>
      </c>
      <c r="AU84" s="201" t="str">
        <f>IF(OR(工资性费用预算!W86="",工资性费用预算!W86=0),"",$AK84)</f>
        <v/>
      </c>
      <c r="AV84" s="201" t="str">
        <f>IF(OR(工资性费用预算!X86="",工资性费用预算!X86=0),"",$AK84)</f>
        <v/>
      </c>
      <c r="AW84" s="201" t="str">
        <f>IF(OR(工资性费用预算!Y86="",工资性费用预算!Y86=0),"",$AK84)</f>
        <v/>
      </c>
      <c r="AX84" s="220">
        <f t="shared" si="50"/>
        <v>0</v>
      </c>
      <c r="AY84" s="215" t="str">
        <f>IF($B84="","",VLOOKUP($B84,工资性费用预算!$B$7:$AN$206,39,0))</f>
        <v/>
      </c>
      <c r="AZ84" s="204"/>
      <c r="BA84" s="204"/>
      <c r="BB84" s="204"/>
      <c r="BC84" s="204"/>
      <c r="BD84" s="201"/>
      <c r="BE84" s="201" t="str">
        <f>IF(OR(工资性费用预算!S86="",工资性费用预算!S86=0),"",$AY84)</f>
        <v/>
      </c>
      <c r="BF84" s="201" t="str">
        <f>IF(OR(工资性费用预算!T86="",工资性费用预算!T86=0),"",$AY84)</f>
        <v/>
      </c>
      <c r="BG84" s="201" t="str">
        <f>IF(OR(工资性费用预算!U86="",工资性费用预算!U86=0),"",$AY84)</f>
        <v/>
      </c>
      <c r="BH84" s="201" t="str">
        <f>IF(OR(工资性费用预算!V86="",工资性费用预算!V86=0),"",$AY84)</f>
        <v/>
      </c>
      <c r="BI84" s="201" t="str">
        <f>IF(OR(工资性费用预算!W86="",工资性费用预算!W86=0),"",$AY84)</f>
        <v/>
      </c>
      <c r="BJ84" s="219"/>
      <c r="BK84" s="219"/>
      <c r="BL84" s="219">
        <f t="shared" si="51"/>
        <v>0</v>
      </c>
      <c r="BM84" s="215" t="str">
        <f>IF($B84="","",VLOOKUP($B84,工资性费用预算!$B$7:$AP$206,41,0))</f>
        <v/>
      </c>
      <c r="BN84" s="201" t="str">
        <f>IF(OR(工资性费用预算!N86="",工资性费用预算!N86=0),"",$BM84)</f>
        <v/>
      </c>
      <c r="BO84" s="201" t="str">
        <f>IF(OR(工资性费用预算!O86="",工资性费用预算!O86=0),"",$BM84)</f>
        <v/>
      </c>
      <c r="BP84" s="201" t="str">
        <f>IF(OR(工资性费用预算!P86="",工资性费用预算!P86=0),"",$BM84)</f>
        <v/>
      </c>
      <c r="BQ84" s="201"/>
      <c r="BR84" s="201" t="str">
        <f>IF(OR(工资性费用预算!Q86="",工资性费用预算!Q86=0),"",$BM84)</f>
        <v/>
      </c>
      <c r="BS84" s="201" t="str">
        <f>IF(OR(工资性费用预算!R86="",工资性费用预算!R86=0),"",$BM84)</f>
        <v/>
      </c>
      <c r="BT84" s="201" t="str">
        <f>IF(OR(工资性费用预算!S86="",工资性费用预算!S86=0),"",$BM84)</f>
        <v/>
      </c>
      <c r="BU84" s="201"/>
      <c r="BV84" s="201" t="str">
        <f>IF(OR(工资性费用预算!T86="",工资性费用预算!T86=0),"",$BM84)</f>
        <v/>
      </c>
      <c r="BW84" s="201" t="str">
        <f>IF(OR(工资性费用预算!U86="",工资性费用预算!U86=0),"",$BM84)</f>
        <v/>
      </c>
      <c r="BX84" s="201" t="str">
        <f>IF(OR(工资性费用预算!V86="",工资性费用预算!V86=0),"",$BM84)</f>
        <v/>
      </c>
      <c r="BY84" s="201"/>
      <c r="BZ84" s="201" t="str">
        <f>IF(OR(工资性费用预算!W86="",工资性费用预算!W86=0),"",$BM84)</f>
        <v/>
      </c>
      <c r="CA84" s="201" t="str">
        <f>IF(OR(工资性费用预算!X86="",工资性费用预算!X86=0),"",$BM84)</f>
        <v/>
      </c>
      <c r="CB84" s="201" t="str">
        <f>IF(OR(工资性费用预算!Y86="",工资性费用预算!Y86=0),"",$BM84)</f>
        <v/>
      </c>
      <c r="CC84" s="193">
        <f t="shared" si="52"/>
        <v>0</v>
      </c>
      <c r="CD84" s="215" t="str">
        <f>IF($B84="","",VLOOKUP($B84,工资性费用预算!$B$7:$AT$206,45,0))</f>
        <v/>
      </c>
      <c r="CE84" s="201" t="str">
        <f>IF(OR(工资性费用预算!N86="",工资性费用预算!N86=0),"",$CD84)</f>
        <v/>
      </c>
      <c r="CF84" s="201" t="str">
        <f>IF(OR(工资性费用预算!O86="",工资性费用预算!O86=0),"",$CD84)</f>
        <v/>
      </c>
      <c r="CG84" s="201" t="str">
        <f>IF(OR(工资性费用预算!P86="",工资性费用预算!P86=0),"",$CD84)</f>
        <v/>
      </c>
      <c r="CH84" s="201" t="str">
        <f>IF(OR(工资性费用预算!Q86="",工资性费用预算!Q86=0),"",$CD84)</f>
        <v/>
      </c>
      <c r="CI84" s="201" t="str">
        <f>IF(OR(工资性费用预算!R86="",工资性费用预算!R86=0),"",$CD84)</f>
        <v/>
      </c>
      <c r="CJ84" s="201" t="str">
        <f>IF(OR(工资性费用预算!S86="",工资性费用预算!S86=0),"",$CD84)</f>
        <v/>
      </c>
      <c r="CK84" s="201" t="str">
        <f>IF(OR(工资性费用预算!T86="",工资性费用预算!T86=0),"",$CD84)</f>
        <v/>
      </c>
      <c r="CL84" s="201" t="str">
        <f>IF(OR(工资性费用预算!U86="",工资性费用预算!U86=0),"",$CD84)</f>
        <v/>
      </c>
      <c r="CM84" s="201" t="str">
        <f>IF(OR(工资性费用预算!V86="",工资性费用预算!V86=0),"",$CD84)</f>
        <v/>
      </c>
      <c r="CN84" s="201" t="str">
        <f>IF(OR(工资性费用预算!W86="",工资性费用预算!W86=0),"",$CD84)</f>
        <v/>
      </c>
      <c r="CO84" s="201" t="str">
        <f>IF(OR(工资性费用预算!X86="",工资性费用预算!X86=0),"",$CD84)</f>
        <v/>
      </c>
      <c r="CP84" s="201" t="str">
        <f>IF(OR(工资性费用预算!Y86="",工资性费用预算!Y86=0),"",$CD84)</f>
        <v/>
      </c>
      <c r="CQ84" s="193">
        <f t="shared" si="53"/>
        <v>0</v>
      </c>
      <c r="CR84" s="215" t="str">
        <f>IF($B84="","",VLOOKUP($B84,工资性费用预算!$B$7:$AV$206,47,0))</f>
        <v/>
      </c>
      <c r="CS84" s="201" t="str">
        <f>IF(OR(工资性费用预算!N86="",工资性费用预算!N86=0),"",$CR84)</f>
        <v/>
      </c>
      <c r="CT84" s="201" t="str">
        <f>IF(OR(工资性费用预算!O86="",工资性费用预算!O86=0),"",$CR84)</f>
        <v/>
      </c>
      <c r="CU84" s="201" t="str">
        <f>IF(OR(工资性费用预算!P86="",工资性费用预算!P86=0),"",$CR84)</f>
        <v/>
      </c>
      <c r="CV84" s="201" t="str">
        <f>IF(OR(工资性费用预算!Q86="",工资性费用预算!Q86=0),"",$CR84)</f>
        <v/>
      </c>
      <c r="CW84" s="201" t="str">
        <f>IF(OR(工资性费用预算!R86="",工资性费用预算!R86=0),"",$CR84)</f>
        <v/>
      </c>
      <c r="CX84" s="201" t="str">
        <f>IF(OR(工资性费用预算!S86="",工资性费用预算!S86=0),"",$CR84)</f>
        <v/>
      </c>
      <c r="CY84" s="201" t="str">
        <f>IF(OR(工资性费用预算!T86="",工资性费用预算!T86=0),"",$CR84)</f>
        <v/>
      </c>
      <c r="CZ84" s="201" t="str">
        <f>IF(OR(工资性费用预算!U86="",工资性费用预算!U86=0),"",$CR84)</f>
        <v/>
      </c>
      <c r="DA84" s="201" t="str">
        <f>IF(OR(工资性费用预算!V86="",工资性费用预算!V86=0),"",$CR84)</f>
        <v/>
      </c>
      <c r="DB84" s="201" t="str">
        <f>IF(OR(工资性费用预算!W86="",工资性费用预算!W86=0),"",$CR84)</f>
        <v/>
      </c>
      <c r="DC84" s="201" t="str">
        <f>IF(OR(工资性费用预算!X86="",工资性费用预算!X86=0),"",$CR84)</f>
        <v/>
      </c>
      <c r="DD84" s="201" t="str">
        <f>IF(OR(工资性费用预算!Y86="",工资性费用预算!Y86=0),"",$CR84)</f>
        <v/>
      </c>
      <c r="DE84" s="193">
        <f t="shared" si="54"/>
        <v>0</v>
      </c>
      <c r="DF84" s="215" t="str">
        <f>IF($B84="","",VLOOKUP($B84,工资性费用预算!$B$7:$AR$206,43,0))</f>
        <v/>
      </c>
      <c r="DG84" s="215" t="str">
        <f>IF($B84="","",VLOOKUP($B84,工资性费用预算!$B$7:$AS$206,44,0))</f>
        <v/>
      </c>
      <c r="DH84" s="215" t="str">
        <f>IF($B84="","",VLOOKUP($B84,工资性费用预算!$B$7:$AX$206,49,0))</f>
        <v/>
      </c>
      <c r="DI84" s="215" t="str">
        <f>IF($B84="","",VLOOKUP($B84,工资性费用预算!$B$7:$AY$206,50,0))</f>
        <v/>
      </c>
      <c r="DJ84" s="215" t="str">
        <f>IF($B84="","",VLOOKUP($B84,工资性费用预算!$B$7:$BB$206,51,0))</f>
        <v/>
      </c>
      <c r="DK84" s="215" t="str">
        <f>IF($B84="","",VLOOKUP($B84,工资性费用预算!$B$7:$BB$206,52,0))</f>
        <v/>
      </c>
      <c r="DL84" s="225" t="str">
        <f>IF($B84="","",VLOOKUP($B84,工资性费用预算!$B$7:$BB$206,53,0))</f>
        <v/>
      </c>
      <c r="DM84" s="222">
        <f t="shared" si="55"/>
        <v>0</v>
      </c>
      <c r="DN84" s="191">
        <f t="shared" si="56"/>
        <v>0</v>
      </c>
      <c r="DO84" s="191">
        <f t="shared" si="57"/>
        <v>0</v>
      </c>
      <c r="DP84" s="191">
        <f t="shared" si="58"/>
        <v>0</v>
      </c>
      <c r="DQ84" s="191">
        <f t="shared" si="59"/>
        <v>0</v>
      </c>
      <c r="DR84" s="191">
        <f t="shared" si="60"/>
        <v>0</v>
      </c>
      <c r="DS84" s="191">
        <f t="shared" si="61"/>
        <v>0</v>
      </c>
      <c r="DT84" s="191">
        <f t="shared" si="62"/>
        <v>0</v>
      </c>
      <c r="DU84" s="191">
        <f t="shared" si="63"/>
        <v>0</v>
      </c>
      <c r="DV84" s="191">
        <f t="shared" si="64"/>
        <v>0</v>
      </c>
      <c r="DW84" s="191">
        <f t="shared" si="65"/>
        <v>0</v>
      </c>
      <c r="DX84" s="191">
        <f t="shared" si="66"/>
        <v>0</v>
      </c>
      <c r="DY84" s="227">
        <f t="shared" si="67"/>
        <v>0</v>
      </c>
      <c r="DZ84" s="191">
        <f t="shared" si="68"/>
        <v>0</v>
      </c>
      <c r="EA84" s="193">
        <f t="shared" si="69"/>
        <v>0</v>
      </c>
    </row>
    <row r="85" spans="1:131">
      <c r="A85" s="200" t="str">
        <f t="shared" si="47"/>
        <v/>
      </c>
      <c r="B85" s="191" t="str">
        <f>IF(工资性费用预算!A87="","",工资性费用预算!B87)</f>
        <v/>
      </c>
      <c r="C85" s="195" t="str">
        <f>IF(B85="","",VLOOKUP(B85,工资性费用预算!$B$7:$C$206,2,0))</f>
        <v/>
      </c>
      <c r="D85" s="276" t="str">
        <f>IF(工资性费用预算!BH87&gt;0,IF(工资性费用预算!BE87&gt;0,工资性费用预算!$BE$6,IF(工资性费用预算!BF87&gt;0,工资性费用预算!$BF$6,工资性费用预算!$BG$6)),"")</f>
        <v/>
      </c>
      <c r="E85" s="194" t="str">
        <f>IF($B85="","",VLOOKUP($B85,工资性费用预算!$B$7:$AC$206,27,0))</f>
        <v/>
      </c>
      <c r="F85" s="519">
        <f>IF($B85="",0,VLOOKUP($B85,社保费!$B$5:$Q$15,16,0))</f>
        <v>0</v>
      </c>
      <c r="G85" s="201" t="str">
        <f>IF(OR(工资性费用预算!N87="",工资性费用预算!N87=0),"",ROUND($E85*$F85,2))</f>
        <v/>
      </c>
      <c r="H85" s="201" t="str">
        <f>IF(OR(工资性费用预算!O87="",工资性费用预算!O87=0),"",ROUND($E85*$F85,2))</f>
        <v/>
      </c>
      <c r="I85" s="201" t="str">
        <f>IF(OR(工资性费用预算!P87="",工资性费用预算!P87=0),"",ROUND($E85*$F85,2))</f>
        <v/>
      </c>
      <c r="J85" s="201" t="str">
        <f>IF(OR(工资性费用预算!Q87="",工资性费用预算!Q87=0),"",ROUND($E85*$F85,2))</f>
        <v/>
      </c>
      <c r="K85" s="201" t="str">
        <f>IF(OR(工资性费用预算!R87="",工资性费用预算!R87=0),"",ROUND($E85*$F85,2))</f>
        <v/>
      </c>
      <c r="L85" s="201" t="str">
        <f>IF(OR(工资性费用预算!S87="",工资性费用预算!S87=0),"",ROUND($E85*$F85,2))</f>
        <v/>
      </c>
      <c r="M85" s="201" t="str">
        <f>IF(OR(工资性费用预算!T87="",工资性费用预算!T87=0),"",ROUND($E85*$F85,2))</f>
        <v/>
      </c>
      <c r="N85" s="201" t="str">
        <f>IF(OR(工资性费用预算!U87="",工资性费用预算!U87=0),"",ROUND($E85*$F85,2))</f>
        <v/>
      </c>
      <c r="O85" s="201" t="str">
        <f>IF(OR(工资性费用预算!V87="",工资性费用预算!V87=0),"",ROUND($E85*$F85,2))</f>
        <v/>
      </c>
      <c r="P85" s="201" t="str">
        <f>IF(OR(工资性费用预算!W87="",工资性费用预算!W87=0),"",ROUND($E85*$F85,2))</f>
        <v/>
      </c>
      <c r="Q85" s="201" t="str">
        <f>IF(OR(工资性费用预算!X87="",工资性费用预算!X87=0),"",ROUND($E85*$F85,2))</f>
        <v/>
      </c>
      <c r="R85" s="201" t="str">
        <f>IF(OR(工资性费用预算!Y87="",工资性费用预算!Y87=0),"",ROUND($E85*$F85,2))</f>
        <v/>
      </c>
      <c r="S85" s="193">
        <f t="shared" si="48"/>
        <v>0</v>
      </c>
      <c r="T85" s="199" t="str">
        <f>IF($B85="","",VLOOKUP($B85,工资性费用预算!$B$7:$AF$206,30,0))</f>
        <v/>
      </c>
      <c r="U85" s="197" t="str">
        <f>IF($B85="","",VLOOKUP($B85,工资性费用预算!$B$7:$AF$206,31,0))</f>
        <v/>
      </c>
      <c r="V85" s="191" t="str">
        <f>IF(OR(工资性费用预算!N87="",工资性费用预算!N87=0),"",$T85*$U85)</f>
        <v/>
      </c>
      <c r="W85" s="191" t="str">
        <f>IF(OR(工资性费用预算!O87="",工资性费用预算!O87=0),"",$T85*$U85)</f>
        <v/>
      </c>
      <c r="X85" s="191" t="str">
        <f>IF(OR(工资性费用预算!P87="",工资性费用预算!P87=0),"",$T85*$U85)</f>
        <v/>
      </c>
      <c r="Y85" s="191" t="str">
        <f>IF(OR(工资性费用预算!Q87="",工资性费用预算!Q87=0),"",$T85*$U85)</f>
        <v/>
      </c>
      <c r="Z85" s="191" t="str">
        <f>IF(OR(工资性费用预算!R87="",工资性费用预算!R87=0),"",$T85*$U85)</f>
        <v/>
      </c>
      <c r="AA85" s="191" t="str">
        <f>IF(OR(工资性费用预算!S87="",工资性费用预算!S87=0),"",$T85*$U85)</f>
        <v/>
      </c>
      <c r="AB85" s="191" t="str">
        <f>IF(OR(工资性费用预算!T87="",工资性费用预算!T87=0),"",$T85*$U85)</f>
        <v/>
      </c>
      <c r="AC85" s="191" t="str">
        <f>IF(OR(工资性费用预算!U87="",工资性费用预算!U87=0),"",$T85*$U85)</f>
        <v/>
      </c>
      <c r="AD85" s="191" t="str">
        <f>IF(OR(工资性费用预算!V87="",工资性费用预算!V87=0),"",$T85*$U85)</f>
        <v/>
      </c>
      <c r="AE85" s="191" t="str">
        <f>IF(OR(工资性费用预算!W87="",工资性费用预算!W87=0),"",$T85*$U85)</f>
        <v/>
      </c>
      <c r="AF85" s="191" t="str">
        <f>IF(OR(工资性费用预算!X87="",工资性费用预算!X87=0),"",$T85*$U85)</f>
        <v/>
      </c>
      <c r="AG85" s="191" t="str">
        <f>IF(OR(工资性费用预算!Y87="",工资性费用预算!Y87=0),"",$T85*$U85)</f>
        <v/>
      </c>
      <c r="AH85" s="193">
        <f t="shared" si="49"/>
        <v>0</v>
      </c>
      <c r="AI85" s="217" t="str">
        <f>IF($B85="","",VLOOKUP($B85,工资性费用预算!$B$7:$AJ$206,33,0))</f>
        <v/>
      </c>
      <c r="AJ85" s="218" t="str">
        <f>IF($B85="","",VLOOKUP($B85,工资性费用预算!$B$7:$AJ$206,35,0))</f>
        <v/>
      </c>
      <c r="AK85" s="215" t="str">
        <f>IF($B85="","",VLOOKUP($B85,工资性费用预算!$B$7:$AL$206,37,0))</f>
        <v/>
      </c>
      <c r="AL85" s="270" t="str">
        <f>IF(OR(工资性费用预算!N87="",工资性费用预算!N87=0),"",$AK85)</f>
        <v/>
      </c>
      <c r="AM85" s="201" t="str">
        <f>IF(OR(工资性费用预算!O87="",工资性费用预算!O87=0),"",$AK85)</f>
        <v/>
      </c>
      <c r="AN85" s="201" t="str">
        <f>IF(OR(工资性费用预算!P87="",工资性费用预算!P87=0),"",$AK85)</f>
        <v/>
      </c>
      <c r="AO85" s="201" t="str">
        <f>IF(OR(工资性费用预算!Q87="",工资性费用预算!Q87=0),"",$AK85)</f>
        <v/>
      </c>
      <c r="AP85" s="201" t="str">
        <f>IF(OR(工资性费用预算!R87="",工资性费用预算!R87=0),"",$AK85)</f>
        <v/>
      </c>
      <c r="AQ85" s="201" t="str">
        <f>IF(OR(工资性费用预算!S87="",工资性费用预算!S87=0),"",$AK85)</f>
        <v/>
      </c>
      <c r="AR85" s="201" t="str">
        <f>IF(OR(工资性费用预算!T87="",工资性费用预算!T87=0),"",$AK85)</f>
        <v/>
      </c>
      <c r="AS85" s="201" t="str">
        <f>IF(OR(工资性费用预算!U87="",工资性费用预算!U87=0),"",$AK85)</f>
        <v/>
      </c>
      <c r="AT85" s="201" t="str">
        <f>IF(OR(工资性费用预算!V87="",工资性费用预算!V87=0),"",$AK85)</f>
        <v/>
      </c>
      <c r="AU85" s="201" t="str">
        <f>IF(OR(工资性费用预算!W87="",工资性费用预算!W87=0),"",$AK85)</f>
        <v/>
      </c>
      <c r="AV85" s="201" t="str">
        <f>IF(OR(工资性费用预算!X87="",工资性费用预算!X87=0),"",$AK85)</f>
        <v/>
      </c>
      <c r="AW85" s="201" t="str">
        <f>IF(OR(工资性费用预算!Y87="",工资性费用预算!Y87=0),"",$AK85)</f>
        <v/>
      </c>
      <c r="AX85" s="220">
        <f t="shared" si="50"/>
        <v>0</v>
      </c>
      <c r="AY85" s="215" t="str">
        <f>IF($B85="","",VLOOKUP($B85,工资性费用预算!$B$7:$AN$206,39,0))</f>
        <v/>
      </c>
      <c r="AZ85" s="204"/>
      <c r="BA85" s="204"/>
      <c r="BB85" s="204"/>
      <c r="BC85" s="204"/>
      <c r="BD85" s="201"/>
      <c r="BE85" s="201" t="str">
        <f>IF(OR(工资性费用预算!S87="",工资性费用预算!S87=0),"",$AY85)</f>
        <v/>
      </c>
      <c r="BF85" s="201" t="str">
        <f>IF(OR(工资性费用预算!T87="",工资性费用预算!T87=0),"",$AY85)</f>
        <v/>
      </c>
      <c r="BG85" s="201" t="str">
        <f>IF(OR(工资性费用预算!U87="",工资性费用预算!U87=0),"",$AY85)</f>
        <v/>
      </c>
      <c r="BH85" s="201" t="str">
        <f>IF(OR(工资性费用预算!V87="",工资性费用预算!V87=0),"",$AY85)</f>
        <v/>
      </c>
      <c r="BI85" s="201" t="str">
        <f>IF(OR(工资性费用预算!W87="",工资性费用预算!W87=0),"",$AY85)</f>
        <v/>
      </c>
      <c r="BJ85" s="219"/>
      <c r="BK85" s="219"/>
      <c r="BL85" s="219">
        <f t="shared" si="51"/>
        <v>0</v>
      </c>
      <c r="BM85" s="215" t="str">
        <f>IF($B85="","",VLOOKUP($B85,工资性费用预算!$B$7:$AP$206,41,0))</f>
        <v/>
      </c>
      <c r="BN85" s="201" t="str">
        <f>IF(OR(工资性费用预算!N87="",工资性费用预算!N87=0),"",$BM85)</f>
        <v/>
      </c>
      <c r="BO85" s="201" t="str">
        <f>IF(OR(工资性费用预算!O87="",工资性费用预算!O87=0),"",$BM85)</f>
        <v/>
      </c>
      <c r="BP85" s="201" t="str">
        <f>IF(OR(工资性费用预算!P87="",工资性费用预算!P87=0),"",$BM85)</f>
        <v/>
      </c>
      <c r="BQ85" s="201"/>
      <c r="BR85" s="201" t="str">
        <f>IF(OR(工资性费用预算!Q87="",工资性费用预算!Q87=0),"",$BM85)</f>
        <v/>
      </c>
      <c r="BS85" s="201" t="str">
        <f>IF(OR(工资性费用预算!R87="",工资性费用预算!R87=0),"",$BM85)</f>
        <v/>
      </c>
      <c r="BT85" s="201" t="str">
        <f>IF(OR(工资性费用预算!S87="",工资性费用预算!S87=0),"",$BM85)</f>
        <v/>
      </c>
      <c r="BU85" s="201"/>
      <c r="BV85" s="201" t="str">
        <f>IF(OR(工资性费用预算!T87="",工资性费用预算!T87=0),"",$BM85)</f>
        <v/>
      </c>
      <c r="BW85" s="201" t="str">
        <f>IF(OR(工资性费用预算!U87="",工资性费用预算!U87=0),"",$BM85)</f>
        <v/>
      </c>
      <c r="BX85" s="201" t="str">
        <f>IF(OR(工资性费用预算!V87="",工资性费用预算!V87=0),"",$BM85)</f>
        <v/>
      </c>
      <c r="BY85" s="201"/>
      <c r="BZ85" s="201" t="str">
        <f>IF(OR(工资性费用预算!W87="",工资性费用预算!W87=0),"",$BM85)</f>
        <v/>
      </c>
      <c r="CA85" s="201" t="str">
        <f>IF(OR(工资性费用预算!X87="",工资性费用预算!X87=0),"",$BM85)</f>
        <v/>
      </c>
      <c r="CB85" s="201" t="str">
        <f>IF(OR(工资性费用预算!Y87="",工资性费用预算!Y87=0),"",$BM85)</f>
        <v/>
      </c>
      <c r="CC85" s="193">
        <f t="shared" si="52"/>
        <v>0</v>
      </c>
      <c r="CD85" s="215" t="str">
        <f>IF($B85="","",VLOOKUP($B85,工资性费用预算!$B$7:$AT$206,45,0))</f>
        <v/>
      </c>
      <c r="CE85" s="201" t="str">
        <f>IF(OR(工资性费用预算!N87="",工资性费用预算!N87=0),"",$CD85)</f>
        <v/>
      </c>
      <c r="CF85" s="201" t="str">
        <f>IF(OR(工资性费用预算!O87="",工资性费用预算!O87=0),"",$CD85)</f>
        <v/>
      </c>
      <c r="CG85" s="201" t="str">
        <f>IF(OR(工资性费用预算!P87="",工资性费用预算!P87=0),"",$CD85)</f>
        <v/>
      </c>
      <c r="CH85" s="201" t="str">
        <f>IF(OR(工资性费用预算!Q87="",工资性费用预算!Q87=0),"",$CD85)</f>
        <v/>
      </c>
      <c r="CI85" s="201" t="str">
        <f>IF(OR(工资性费用预算!R87="",工资性费用预算!R87=0),"",$CD85)</f>
        <v/>
      </c>
      <c r="CJ85" s="201" t="str">
        <f>IF(OR(工资性费用预算!S87="",工资性费用预算!S87=0),"",$CD85)</f>
        <v/>
      </c>
      <c r="CK85" s="201" t="str">
        <f>IF(OR(工资性费用预算!T87="",工资性费用预算!T87=0),"",$CD85)</f>
        <v/>
      </c>
      <c r="CL85" s="201" t="str">
        <f>IF(OR(工资性费用预算!U87="",工资性费用预算!U87=0),"",$CD85)</f>
        <v/>
      </c>
      <c r="CM85" s="201" t="str">
        <f>IF(OR(工资性费用预算!V87="",工资性费用预算!V87=0),"",$CD85)</f>
        <v/>
      </c>
      <c r="CN85" s="201" t="str">
        <f>IF(OR(工资性费用预算!W87="",工资性费用预算!W87=0),"",$CD85)</f>
        <v/>
      </c>
      <c r="CO85" s="201" t="str">
        <f>IF(OR(工资性费用预算!X87="",工资性费用预算!X87=0),"",$CD85)</f>
        <v/>
      </c>
      <c r="CP85" s="201" t="str">
        <f>IF(OR(工资性费用预算!Y87="",工资性费用预算!Y87=0),"",$CD85)</f>
        <v/>
      </c>
      <c r="CQ85" s="193">
        <f t="shared" si="53"/>
        <v>0</v>
      </c>
      <c r="CR85" s="215" t="str">
        <f>IF($B85="","",VLOOKUP($B85,工资性费用预算!$B$7:$AV$206,47,0))</f>
        <v/>
      </c>
      <c r="CS85" s="201" t="str">
        <f>IF(OR(工资性费用预算!N87="",工资性费用预算!N87=0),"",$CR85)</f>
        <v/>
      </c>
      <c r="CT85" s="201" t="str">
        <f>IF(OR(工资性费用预算!O87="",工资性费用预算!O87=0),"",$CR85)</f>
        <v/>
      </c>
      <c r="CU85" s="201" t="str">
        <f>IF(OR(工资性费用预算!P87="",工资性费用预算!P87=0),"",$CR85)</f>
        <v/>
      </c>
      <c r="CV85" s="201" t="str">
        <f>IF(OR(工资性费用预算!Q87="",工资性费用预算!Q87=0),"",$CR85)</f>
        <v/>
      </c>
      <c r="CW85" s="201" t="str">
        <f>IF(OR(工资性费用预算!R87="",工资性费用预算!R87=0),"",$CR85)</f>
        <v/>
      </c>
      <c r="CX85" s="201" t="str">
        <f>IF(OR(工资性费用预算!S87="",工资性费用预算!S87=0),"",$CR85)</f>
        <v/>
      </c>
      <c r="CY85" s="201" t="str">
        <f>IF(OR(工资性费用预算!T87="",工资性费用预算!T87=0),"",$CR85)</f>
        <v/>
      </c>
      <c r="CZ85" s="201" t="str">
        <f>IF(OR(工资性费用预算!U87="",工资性费用预算!U87=0),"",$CR85)</f>
        <v/>
      </c>
      <c r="DA85" s="201" t="str">
        <f>IF(OR(工资性费用预算!V87="",工资性费用预算!V87=0),"",$CR85)</f>
        <v/>
      </c>
      <c r="DB85" s="201" t="str">
        <f>IF(OR(工资性费用预算!W87="",工资性费用预算!W87=0),"",$CR85)</f>
        <v/>
      </c>
      <c r="DC85" s="201" t="str">
        <f>IF(OR(工资性费用预算!X87="",工资性费用预算!X87=0),"",$CR85)</f>
        <v/>
      </c>
      <c r="DD85" s="201" t="str">
        <f>IF(OR(工资性费用预算!Y87="",工资性费用预算!Y87=0),"",$CR85)</f>
        <v/>
      </c>
      <c r="DE85" s="193">
        <f t="shared" si="54"/>
        <v>0</v>
      </c>
      <c r="DF85" s="215" t="str">
        <f>IF($B85="","",VLOOKUP($B85,工资性费用预算!$B$7:$AR$206,43,0))</f>
        <v/>
      </c>
      <c r="DG85" s="215" t="str">
        <f>IF($B85="","",VLOOKUP($B85,工资性费用预算!$B$7:$AS$206,44,0))</f>
        <v/>
      </c>
      <c r="DH85" s="215" t="str">
        <f>IF($B85="","",VLOOKUP($B85,工资性费用预算!$B$7:$AX$206,49,0))</f>
        <v/>
      </c>
      <c r="DI85" s="215" t="str">
        <f>IF($B85="","",VLOOKUP($B85,工资性费用预算!$B$7:$AY$206,50,0))</f>
        <v/>
      </c>
      <c r="DJ85" s="215" t="str">
        <f>IF($B85="","",VLOOKUP($B85,工资性费用预算!$B$7:$BB$206,51,0))</f>
        <v/>
      </c>
      <c r="DK85" s="215" t="str">
        <f>IF($B85="","",VLOOKUP($B85,工资性费用预算!$B$7:$BB$206,52,0))</f>
        <v/>
      </c>
      <c r="DL85" s="225" t="str">
        <f>IF($B85="","",VLOOKUP($B85,工资性费用预算!$B$7:$BB$206,53,0))</f>
        <v/>
      </c>
      <c r="DM85" s="222">
        <f t="shared" si="55"/>
        <v>0</v>
      </c>
      <c r="DN85" s="191">
        <f t="shared" si="56"/>
        <v>0</v>
      </c>
      <c r="DO85" s="191">
        <f t="shared" si="57"/>
        <v>0</v>
      </c>
      <c r="DP85" s="191">
        <f t="shared" si="58"/>
        <v>0</v>
      </c>
      <c r="DQ85" s="191">
        <f t="shared" si="59"/>
        <v>0</v>
      </c>
      <c r="DR85" s="191">
        <f t="shared" si="60"/>
        <v>0</v>
      </c>
      <c r="DS85" s="191">
        <f t="shared" si="61"/>
        <v>0</v>
      </c>
      <c r="DT85" s="191">
        <f t="shared" si="62"/>
        <v>0</v>
      </c>
      <c r="DU85" s="191">
        <f t="shared" si="63"/>
        <v>0</v>
      </c>
      <c r="DV85" s="191">
        <f t="shared" si="64"/>
        <v>0</v>
      </c>
      <c r="DW85" s="191">
        <f t="shared" si="65"/>
        <v>0</v>
      </c>
      <c r="DX85" s="191">
        <f t="shared" si="66"/>
        <v>0</v>
      </c>
      <c r="DY85" s="227">
        <f t="shared" si="67"/>
        <v>0</v>
      </c>
      <c r="DZ85" s="191">
        <f t="shared" si="68"/>
        <v>0</v>
      </c>
      <c r="EA85" s="193">
        <f t="shared" si="69"/>
        <v>0</v>
      </c>
    </row>
    <row r="86" spans="1:131">
      <c r="A86" s="200" t="str">
        <f t="shared" si="47"/>
        <v/>
      </c>
      <c r="B86" s="191" t="str">
        <f>IF(工资性费用预算!A88="","",工资性费用预算!B88)</f>
        <v/>
      </c>
      <c r="C86" s="195" t="str">
        <f>IF(B86="","",VLOOKUP(B86,工资性费用预算!$B$7:$C$206,2,0))</f>
        <v/>
      </c>
      <c r="D86" s="276" t="str">
        <f>IF(工资性费用预算!BH88&gt;0,IF(工资性费用预算!BE88&gt;0,工资性费用预算!$BE$6,IF(工资性费用预算!BF88&gt;0,工资性费用预算!$BF$6,工资性费用预算!$BG$6)),"")</f>
        <v/>
      </c>
      <c r="E86" s="194" t="str">
        <f>IF($B86="","",VLOOKUP($B86,工资性费用预算!$B$7:$AC$206,27,0))</f>
        <v/>
      </c>
      <c r="F86" s="519">
        <f>IF($B86="",0,VLOOKUP($B86,社保费!$B$5:$Q$15,16,0))</f>
        <v>0</v>
      </c>
      <c r="G86" s="201" t="str">
        <f>IF(OR(工资性费用预算!N88="",工资性费用预算!N88=0),"",ROUND($E86*$F86,2))</f>
        <v/>
      </c>
      <c r="H86" s="201" t="str">
        <f>IF(OR(工资性费用预算!O88="",工资性费用预算!O88=0),"",ROUND($E86*$F86,2))</f>
        <v/>
      </c>
      <c r="I86" s="201" t="str">
        <f>IF(OR(工资性费用预算!P88="",工资性费用预算!P88=0),"",ROUND($E86*$F86,2))</f>
        <v/>
      </c>
      <c r="J86" s="201" t="str">
        <f>IF(OR(工资性费用预算!Q88="",工资性费用预算!Q88=0),"",ROUND($E86*$F86,2))</f>
        <v/>
      </c>
      <c r="K86" s="201" t="str">
        <f>IF(OR(工资性费用预算!R88="",工资性费用预算!R88=0),"",ROUND($E86*$F86,2))</f>
        <v/>
      </c>
      <c r="L86" s="201" t="str">
        <f>IF(OR(工资性费用预算!S88="",工资性费用预算!S88=0),"",ROUND($E86*$F86,2))</f>
        <v/>
      </c>
      <c r="M86" s="201" t="str">
        <f>IF(OR(工资性费用预算!T88="",工资性费用预算!T88=0),"",ROUND($E86*$F86,2))</f>
        <v/>
      </c>
      <c r="N86" s="201" t="str">
        <f>IF(OR(工资性费用预算!U88="",工资性费用预算!U88=0),"",ROUND($E86*$F86,2))</f>
        <v/>
      </c>
      <c r="O86" s="201" t="str">
        <f>IF(OR(工资性费用预算!V88="",工资性费用预算!V88=0),"",ROUND($E86*$F86,2))</f>
        <v/>
      </c>
      <c r="P86" s="201" t="str">
        <f>IF(OR(工资性费用预算!W88="",工资性费用预算!W88=0),"",ROUND($E86*$F86,2))</f>
        <v/>
      </c>
      <c r="Q86" s="201" t="str">
        <f>IF(OR(工资性费用预算!X88="",工资性费用预算!X88=0),"",ROUND($E86*$F86,2))</f>
        <v/>
      </c>
      <c r="R86" s="201" t="str">
        <f>IF(OR(工资性费用预算!Y88="",工资性费用预算!Y88=0),"",ROUND($E86*$F86,2))</f>
        <v/>
      </c>
      <c r="S86" s="193">
        <f t="shared" si="48"/>
        <v>0</v>
      </c>
      <c r="T86" s="199" t="str">
        <f>IF($B86="","",VLOOKUP($B86,工资性费用预算!$B$7:$AF$206,30,0))</f>
        <v/>
      </c>
      <c r="U86" s="197" t="str">
        <f>IF($B86="","",VLOOKUP($B86,工资性费用预算!$B$7:$AF$206,31,0))</f>
        <v/>
      </c>
      <c r="V86" s="191" t="str">
        <f>IF(OR(工资性费用预算!N88="",工资性费用预算!N88=0),"",$T86*$U86)</f>
        <v/>
      </c>
      <c r="W86" s="191" t="str">
        <f>IF(OR(工资性费用预算!O88="",工资性费用预算!O88=0),"",$T86*$U86)</f>
        <v/>
      </c>
      <c r="X86" s="191" t="str">
        <f>IF(OR(工资性费用预算!P88="",工资性费用预算!P88=0),"",$T86*$U86)</f>
        <v/>
      </c>
      <c r="Y86" s="191" t="str">
        <f>IF(OR(工资性费用预算!Q88="",工资性费用预算!Q88=0),"",$T86*$U86)</f>
        <v/>
      </c>
      <c r="Z86" s="191" t="str">
        <f>IF(OR(工资性费用预算!R88="",工资性费用预算!R88=0),"",$T86*$U86)</f>
        <v/>
      </c>
      <c r="AA86" s="191" t="str">
        <f>IF(OR(工资性费用预算!S88="",工资性费用预算!S88=0),"",$T86*$U86)</f>
        <v/>
      </c>
      <c r="AB86" s="191" t="str">
        <f>IF(OR(工资性费用预算!T88="",工资性费用预算!T88=0),"",$T86*$U86)</f>
        <v/>
      </c>
      <c r="AC86" s="191" t="str">
        <f>IF(OR(工资性费用预算!U88="",工资性费用预算!U88=0),"",$T86*$U86)</f>
        <v/>
      </c>
      <c r="AD86" s="191" t="str">
        <f>IF(OR(工资性费用预算!V88="",工资性费用预算!V88=0),"",$T86*$U86)</f>
        <v/>
      </c>
      <c r="AE86" s="191" t="str">
        <f>IF(OR(工资性费用预算!W88="",工资性费用预算!W88=0),"",$T86*$U86)</f>
        <v/>
      </c>
      <c r="AF86" s="191" t="str">
        <f>IF(OR(工资性费用预算!X88="",工资性费用预算!X88=0),"",$T86*$U86)</f>
        <v/>
      </c>
      <c r="AG86" s="191" t="str">
        <f>IF(OR(工资性费用预算!Y88="",工资性费用预算!Y88=0),"",$T86*$U86)</f>
        <v/>
      </c>
      <c r="AH86" s="193">
        <f t="shared" si="49"/>
        <v>0</v>
      </c>
      <c r="AI86" s="217" t="str">
        <f>IF($B86="","",VLOOKUP($B86,工资性费用预算!$B$7:$AJ$206,33,0))</f>
        <v/>
      </c>
      <c r="AJ86" s="218" t="str">
        <f>IF($B86="","",VLOOKUP($B86,工资性费用预算!$B$7:$AJ$206,35,0))</f>
        <v/>
      </c>
      <c r="AK86" s="215" t="str">
        <f>IF($B86="","",VLOOKUP($B86,工资性费用预算!$B$7:$AL$206,37,0))</f>
        <v/>
      </c>
      <c r="AL86" s="270" t="str">
        <f>IF(OR(工资性费用预算!N88="",工资性费用预算!N88=0),"",$AK86)</f>
        <v/>
      </c>
      <c r="AM86" s="201" t="str">
        <f>IF(OR(工资性费用预算!O88="",工资性费用预算!O88=0),"",$AK86)</f>
        <v/>
      </c>
      <c r="AN86" s="201" t="str">
        <f>IF(OR(工资性费用预算!P88="",工资性费用预算!P88=0),"",$AK86)</f>
        <v/>
      </c>
      <c r="AO86" s="201" t="str">
        <f>IF(OR(工资性费用预算!Q88="",工资性费用预算!Q88=0),"",$AK86)</f>
        <v/>
      </c>
      <c r="AP86" s="201" t="str">
        <f>IF(OR(工资性费用预算!R88="",工资性费用预算!R88=0),"",$AK86)</f>
        <v/>
      </c>
      <c r="AQ86" s="201" t="str">
        <f>IF(OR(工资性费用预算!S88="",工资性费用预算!S88=0),"",$AK86)</f>
        <v/>
      </c>
      <c r="AR86" s="201" t="str">
        <f>IF(OR(工资性费用预算!T88="",工资性费用预算!T88=0),"",$AK86)</f>
        <v/>
      </c>
      <c r="AS86" s="201" t="str">
        <f>IF(OR(工资性费用预算!U88="",工资性费用预算!U88=0),"",$AK86)</f>
        <v/>
      </c>
      <c r="AT86" s="201" t="str">
        <f>IF(OR(工资性费用预算!V88="",工资性费用预算!V88=0),"",$AK86)</f>
        <v/>
      </c>
      <c r="AU86" s="201" t="str">
        <f>IF(OR(工资性费用预算!W88="",工资性费用预算!W88=0),"",$AK86)</f>
        <v/>
      </c>
      <c r="AV86" s="201" t="str">
        <f>IF(OR(工资性费用预算!X88="",工资性费用预算!X88=0),"",$AK86)</f>
        <v/>
      </c>
      <c r="AW86" s="201" t="str">
        <f>IF(OR(工资性费用预算!Y88="",工资性费用预算!Y88=0),"",$AK86)</f>
        <v/>
      </c>
      <c r="AX86" s="220">
        <f t="shared" si="50"/>
        <v>0</v>
      </c>
      <c r="AY86" s="215" t="str">
        <f>IF($B86="","",VLOOKUP($B86,工资性费用预算!$B$7:$AN$206,39,0))</f>
        <v/>
      </c>
      <c r="AZ86" s="204"/>
      <c r="BA86" s="204"/>
      <c r="BB86" s="204"/>
      <c r="BC86" s="204"/>
      <c r="BD86" s="201"/>
      <c r="BE86" s="201" t="str">
        <f>IF(OR(工资性费用预算!S88="",工资性费用预算!S88=0),"",$AY86)</f>
        <v/>
      </c>
      <c r="BF86" s="201" t="str">
        <f>IF(OR(工资性费用预算!T88="",工资性费用预算!T88=0),"",$AY86)</f>
        <v/>
      </c>
      <c r="BG86" s="201" t="str">
        <f>IF(OR(工资性费用预算!U88="",工资性费用预算!U88=0),"",$AY86)</f>
        <v/>
      </c>
      <c r="BH86" s="201" t="str">
        <f>IF(OR(工资性费用预算!V88="",工资性费用预算!V88=0),"",$AY86)</f>
        <v/>
      </c>
      <c r="BI86" s="201" t="str">
        <f>IF(OR(工资性费用预算!W88="",工资性费用预算!W88=0),"",$AY86)</f>
        <v/>
      </c>
      <c r="BJ86" s="219"/>
      <c r="BK86" s="219"/>
      <c r="BL86" s="219">
        <f t="shared" si="51"/>
        <v>0</v>
      </c>
      <c r="BM86" s="215" t="str">
        <f>IF($B86="","",VLOOKUP($B86,工资性费用预算!$B$7:$AP$206,41,0))</f>
        <v/>
      </c>
      <c r="BN86" s="201" t="str">
        <f>IF(OR(工资性费用预算!N88="",工资性费用预算!N88=0),"",$BM86)</f>
        <v/>
      </c>
      <c r="BO86" s="201" t="str">
        <f>IF(OR(工资性费用预算!O88="",工资性费用预算!O88=0),"",$BM86)</f>
        <v/>
      </c>
      <c r="BP86" s="201" t="str">
        <f>IF(OR(工资性费用预算!P88="",工资性费用预算!P88=0),"",$BM86)</f>
        <v/>
      </c>
      <c r="BQ86" s="201"/>
      <c r="BR86" s="201" t="str">
        <f>IF(OR(工资性费用预算!Q88="",工资性费用预算!Q88=0),"",$BM86)</f>
        <v/>
      </c>
      <c r="BS86" s="201" t="str">
        <f>IF(OR(工资性费用预算!R88="",工资性费用预算!R88=0),"",$BM86)</f>
        <v/>
      </c>
      <c r="BT86" s="201" t="str">
        <f>IF(OR(工资性费用预算!S88="",工资性费用预算!S88=0),"",$BM86)</f>
        <v/>
      </c>
      <c r="BU86" s="201"/>
      <c r="BV86" s="201" t="str">
        <f>IF(OR(工资性费用预算!T88="",工资性费用预算!T88=0),"",$BM86)</f>
        <v/>
      </c>
      <c r="BW86" s="201" t="str">
        <f>IF(OR(工资性费用预算!U88="",工资性费用预算!U88=0),"",$BM86)</f>
        <v/>
      </c>
      <c r="BX86" s="201" t="str">
        <f>IF(OR(工资性费用预算!V88="",工资性费用预算!V88=0),"",$BM86)</f>
        <v/>
      </c>
      <c r="BY86" s="201"/>
      <c r="BZ86" s="201" t="str">
        <f>IF(OR(工资性费用预算!W88="",工资性费用预算!W88=0),"",$BM86)</f>
        <v/>
      </c>
      <c r="CA86" s="201" t="str">
        <f>IF(OR(工资性费用预算!X88="",工资性费用预算!X88=0),"",$BM86)</f>
        <v/>
      </c>
      <c r="CB86" s="201" t="str">
        <f>IF(OR(工资性费用预算!Y88="",工资性费用预算!Y88=0),"",$BM86)</f>
        <v/>
      </c>
      <c r="CC86" s="193">
        <f t="shared" si="52"/>
        <v>0</v>
      </c>
      <c r="CD86" s="215" t="str">
        <f>IF($B86="","",VLOOKUP($B86,工资性费用预算!$B$7:$AT$206,45,0))</f>
        <v/>
      </c>
      <c r="CE86" s="201" t="str">
        <f>IF(OR(工资性费用预算!N88="",工资性费用预算!N88=0),"",$CD86)</f>
        <v/>
      </c>
      <c r="CF86" s="201" t="str">
        <f>IF(OR(工资性费用预算!O88="",工资性费用预算!O88=0),"",$CD86)</f>
        <v/>
      </c>
      <c r="CG86" s="201" t="str">
        <f>IF(OR(工资性费用预算!P88="",工资性费用预算!P88=0),"",$CD86)</f>
        <v/>
      </c>
      <c r="CH86" s="201" t="str">
        <f>IF(OR(工资性费用预算!Q88="",工资性费用预算!Q88=0),"",$CD86)</f>
        <v/>
      </c>
      <c r="CI86" s="201" t="str">
        <f>IF(OR(工资性费用预算!R88="",工资性费用预算!R88=0),"",$CD86)</f>
        <v/>
      </c>
      <c r="CJ86" s="201" t="str">
        <f>IF(OR(工资性费用预算!S88="",工资性费用预算!S88=0),"",$CD86)</f>
        <v/>
      </c>
      <c r="CK86" s="201" t="str">
        <f>IF(OR(工资性费用预算!T88="",工资性费用预算!T88=0),"",$CD86)</f>
        <v/>
      </c>
      <c r="CL86" s="201" t="str">
        <f>IF(OR(工资性费用预算!U88="",工资性费用预算!U88=0),"",$CD86)</f>
        <v/>
      </c>
      <c r="CM86" s="201" t="str">
        <f>IF(OR(工资性费用预算!V88="",工资性费用预算!V88=0),"",$CD86)</f>
        <v/>
      </c>
      <c r="CN86" s="201" t="str">
        <f>IF(OR(工资性费用预算!W88="",工资性费用预算!W88=0),"",$CD86)</f>
        <v/>
      </c>
      <c r="CO86" s="201" t="str">
        <f>IF(OR(工资性费用预算!X88="",工资性费用预算!X88=0),"",$CD86)</f>
        <v/>
      </c>
      <c r="CP86" s="201" t="str">
        <f>IF(OR(工资性费用预算!Y88="",工资性费用预算!Y88=0),"",$CD86)</f>
        <v/>
      </c>
      <c r="CQ86" s="193">
        <f t="shared" si="53"/>
        <v>0</v>
      </c>
      <c r="CR86" s="215" t="str">
        <f>IF($B86="","",VLOOKUP($B86,工资性费用预算!$B$7:$AV$206,47,0))</f>
        <v/>
      </c>
      <c r="CS86" s="201" t="str">
        <f>IF(OR(工资性费用预算!N88="",工资性费用预算!N88=0),"",$CR86)</f>
        <v/>
      </c>
      <c r="CT86" s="201" t="str">
        <f>IF(OR(工资性费用预算!O88="",工资性费用预算!O88=0),"",$CR86)</f>
        <v/>
      </c>
      <c r="CU86" s="201" t="str">
        <f>IF(OR(工资性费用预算!P88="",工资性费用预算!P88=0),"",$CR86)</f>
        <v/>
      </c>
      <c r="CV86" s="201" t="str">
        <f>IF(OR(工资性费用预算!Q88="",工资性费用预算!Q88=0),"",$CR86)</f>
        <v/>
      </c>
      <c r="CW86" s="201" t="str">
        <f>IF(OR(工资性费用预算!R88="",工资性费用预算!R88=0),"",$CR86)</f>
        <v/>
      </c>
      <c r="CX86" s="201" t="str">
        <f>IF(OR(工资性费用预算!S88="",工资性费用预算!S88=0),"",$CR86)</f>
        <v/>
      </c>
      <c r="CY86" s="201" t="str">
        <f>IF(OR(工资性费用预算!T88="",工资性费用预算!T88=0),"",$CR86)</f>
        <v/>
      </c>
      <c r="CZ86" s="201" t="str">
        <f>IF(OR(工资性费用预算!U88="",工资性费用预算!U88=0),"",$CR86)</f>
        <v/>
      </c>
      <c r="DA86" s="201" t="str">
        <f>IF(OR(工资性费用预算!V88="",工资性费用预算!V88=0),"",$CR86)</f>
        <v/>
      </c>
      <c r="DB86" s="201" t="str">
        <f>IF(OR(工资性费用预算!W88="",工资性费用预算!W88=0),"",$CR86)</f>
        <v/>
      </c>
      <c r="DC86" s="201" t="str">
        <f>IF(OR(工资性费用预算!X88="",工资性费用预算!X88=0),"",$CR86)</f>
        <v/>
      </c>
      <c r="DD86" s="201" t="str">
        <f>IF(OR(工资性费用预算!Y88="",工资性费用预算!Y88=0),"",$CR86)</f>
        <v/>
      </c>
      <c r="DE86" s="193">
        <f t="shared" si="54"/>
        <v>0</v>
      </c>
      <c r="DF86" s="215" t="str">
        <f>IF($B86="","",VLOOKUP($B86,工资性费用预算!$B$7:$AR$206,43,0))</f>
        <v/>
      </c>
      <c r="DG86" s="215" t="str">
        <f>IF($B86="","",VLOOKUP($B86,工资性费用预算!$B$7:$AS$206,44,0))</f>
        <v/>
      </c>
      <c r="DH86" s="215" t="str">
        <f>IF($B86="","",VLOOKUP($B86,工资性费用预算!$B$7:$AX$206,49,0))</f>
        <v/>
      </c>
      <c r="DI86" s="215" t="str">
        <f>IF($B86="","",VLOOKUP($B86,工资性费用预算!$B$7:$AY$206,50,0))</f>
        <v/>
      </c>
      <c r="DJ86" s="215" t="str">
        <f>IF($B86="","",VLOOKUP($B86,工资性费用预算!$B$7:$BB$206,51,0))</f>
        <v/>
      </c>
      <c r="DK86" s="215" t="str">
        <f>IF($B86="","",VLOOKUP($B86,工资性费用预算!$B$7:$BB$206,52,0))</f>
        <v/>
      </c>
      <c r="DL86" s="225" t="str">
        <f>IF($B86="","",VLOOKUP($B86,工资性费用预算!$B$7:$BB$206,53,0))</f>
        <v/>
      </c>
      <c r="DM86" s="222">
        <f t="shared" si="55"/>
        <v>0</v>
      </c>
      <c r="DN86" s="191">
        <f t="shared" si="56"/>
        <v>0</v>
      </c>
      <c r="DO86" s="191">
        <f t="shared" si="57"/>
        <v>0</v>
      </c>
      <c r="DP86" s="191">
        <f t="shared" si="58"/>
        <v>0</v>
      </c>
      <c r="DQ86" s="191">
        <f t="shared" si="59"/>
        <v>0</v>
      </c>
      <c r="DR86" s="191">
        <f t="shared" si="60"/>
        <v>0</v>
      </c>
      <c r="DS86" s="191">
        <f t="shared" si="61"/>
        <v>0</v>
      </c>
      <c r="DT86" s="191">
        <f t="shared" si="62"/>
        <v>0</v>
      </c>
      <c r="DU86" s="191">
        <f t="shared" si="63"/>
        <v>0</v>
      </c>
      <c r="DV86" s="191">
        <f t="shared" si="64"/>
        <v>0</v>
      </c>
      <c r="DW86" s="191">
        <f t="shared" si="65"/>
        <v>0</v>
      </c>
      <c r="DX86" s="191">
        <f t="shared" si="66"/>
        <v>0</v>
      </c>
      <c r="DY86" s="227">
        <f t="shared" si="67"/>
        <v>0</v>
      </c>
      <c r="DZ86" s="191">
        <f t="shared" si="68"/>
        <v>0</v>
      </c>
      <c r="EA86" s="193">
        <f t="shared" si="69"/>
        <v>0</v>
      </c>
    </row>
    <row r="87" spans="1:131">
      <c r="A87" s="200" t="str">
        <f t="shared" si="47"/>
        <v/>
      </c>
      <c r="B87" s="191" t="str">
        <f>IF(工资性费用预算!A89="","",工资性费用预算!B89)</f>
        <v/>
      </c>
      <c r="C87" s="195" t="str">
        <f>IF(B87="","",VLOOKUP(B87,工资性费用预算!$B$7:$C$206,2,0))</f>
        <v/>
      </c>
      <c r="D87" s="276" t="str">
        <f>IF(工资性费用预算!BH89&gt;0,IF(工资性费用预算!BE89&gt;0,工资性费用预算!$BE$6,IF(工资性费用预算!BF89&gt;0,工资性费用预算!$BF$6,工资性费用预算!$BG$6)),"")</f>
        <v/>
      </c>
      <c r="E87" s="194" t="str">
        <f>IF($B87="","",VLOOKUP($B87,工资性费用预算!$B$7:$AC$206,27,0))</f>
        <v/>
      </c>
      <c r="F87" s="519">
        <f>IF($B87="",0,VLOOKUP($B87,社保费!$B$5:$Q$15,16,0))</f>
        <v>0</v>
      </c>
      <c r="G87" s="201" t="str">
        <f>IF(OR(工资性费用预算!N89="",工资性费用预算!N89=0),"",ROUND($E87*$F87,2))</f>
        <v/>
      </c>
      <c r="H87" s="201" t="str">
        <f>IF(OR(工资性费用预算!O89="",工资性费用预算!O89=0),"",ROUND($E87*$F87,2))</f>
        <v/>
      </c>
      <c r="I87" s="201" t="str">
        <f>IF(OR(工资性费用预算!P89="",工资性费用预算!P89=0),"",ROUND($E87*$F87,2))</f>
        <v/>
      </c>
      <c r="J87" s="201" t="str">
        <f>IF(OR(工资性费用预算!Q89="",工资性费用预算!Q89=0),"",ROUND($E87*$F87,2))</f>
        <v/>
      </c>
      <c r="K87" s="201" t="str">
        <f>IF(OR(工资性费用预算!R89="",工资性费用预算!R89=0),"",ROUND($E87*$F87,2))</f>
        <v/>
      </c>
      <c r="L87" s="201" t="str">
        <f>IF(OR(工资性费用预算!S89="",工资性费用预算!S89=0),"",ROUND($E87*$F87,2))</f>
        <v/>
      </c>
      <c r="M87" s="201" t="str">
        <f>IF(OR(工资性费用预算!T89="",工资性费用预算!T89=0),"",ROUND($E87*$F87,2))</f>
        <v/>
      </c>
      <c r="N87" s="201" t="str">
        <f>IF(OR(工资性费用预算!U89="",工资性费用预算!U89=0),"",ROUND($E87*$F87,2))</f>
        <v/>
      </c>
      <c r="O87" s="201" t="str">
        <f>IF(OR(工资性费用预算!V89="",工资性费用预算!V89=0),"",ROUND($E87*$F87,2))</f>
        <v/>
      </c>
      <c r="P87" s="201" t="str">
        <f>IF(OR(工资性费用预算!W89="",工资性费用预算!W89=0),"",ROUND($E87*$F87,2))</f>
        <v/>
      </c>
      <c r="Q87" s="201" t="str">
        <f>IF(OR(工资性费用预算!X89="",工资性费用预算!X89=0),"",ROUND($E87*$F87,2))</f>
        <v/>
      </c>
      <c r="R87" s="201" t="str">
        <f>IF(OR(工资性费用预算!Y89="",工资性费用预算!Y89=0),"",ROUND($E87*$F87,2))</f>
        <v/>
      </c>
      <c r="S87" s="193">
        <f t="shared" si="48"/>
        <v>0</v>
      </c>
      <c r="T87" s="199" t="str">
        <f>IF($B87="","",VLOOKUP($B87,工资性费用预算!$B$7:$AF$206,30,0))</f>
        <v/>
      </c>
      <c r="U87" s="197" t="str">
        <f>IF($B87="","",VLOOKUP($B87,工资性费用预算!$B$7:$AF$206,31,0))</f>
        <v/>
      </c>
      <c r="V87" s="191" t="str">
        <f>IF(OR(工资性费用预算!N89="",工资性费用预算!N89=0),"",$T87*$U87)</f>
        <v/>
      </c>
      <c r="W87" s="191" t="str">
        <f>IF(OR(工资性费用预算!O89="",工资性费用预算!O89=0),"",$T87*$U87)</f>
        <v/>
      </c>
      <c r="X87" s="191" t="str">
        <f>IF(OR(工资性费用预算!P89="",工资性费用预算!P89=0),"",$T87*$U87)</f>
        <v/>
      </c>
      <c r="Y87" s="191" t="str">
        <f>IF(OR(工资性费用预算!Q89="",工资性费用预算!Q89=0),"",$T87*$U87)</f>
        <v/>
      </c>
      <c r="Z87" s="191" t="str">
        <f>IF(OR(工资性费用预算!R89="",工资性费用预算!R89=0),"",$T87*$U87)</f>
        <v/>
      </c>
      <c r="AA87" s="191" t="str">
        <f>IF(OR(工资性费用预算!S89="",工资性费用预算!S89=0),"",$T87*$U87)</f>
        <v/>
      </c>
      <c r="AB87" s="191" t="str">
        <f>IF(OR(工资性费用预算!T89="",工资性费用预算!T89=0),"",$T87*$U87)</f>
        <v/>
      </c>
      <c r="AC87" s="191" t="str">
        <f>IF(OR(工资性费用预算!U89="",工资性费用预算!U89=0),"",$T87*$U87)</f>
        <v/>
      </c>
      <c r="AD87" s="191" t="str">
        <f>IF(OR(工资性费用预算!V89="",工资性费用预算!V89=0),"",$T87*$U87)</f>
        <v/>
      </c>
      <c r="AE87" s="191" t="str">
        <f>IF(OR(工资性费用预算!W89="",工资性费用预算!W89=0),"",$T87*$U87)</f>
        <v/>
      </c>
      <c r="AF87" s="191" t="str">
        <f>IF(OR(工资性费用预算!X89="",工资性费用预算!X89=0),"",$T87*$U87)</f>
        <v/>
      </c>
      <c r="AG87" s="191" t="str">
        <f>IF(OR(工资性费用预算!Y89="",工资性费用预算!Y89=0),"",$T87*$U87)</f>
        <v/>
      </c>
      <c r="AH87" s="193">
        <f t="shared" si="49"/>
        <v>0</v>
      </c>
      <c r="AI87" s="217" t="str">
        <f>IF($B87="","",VLOOKUP($B87,工资性费用预算!$B$7:$AJ$206,33,0))</f>
        <v/>
      </c>
      <c r="AJ87" s="218" t="str">
        <f>IF($B87="","",VLOOKUP($B87,工资性费用预算!$B$7:$AJ$206,35,0))</f>
        <v/>
      </c>
      <c r="AK87" s="215" t="str">
        <f>IF($B87="","",VLOOKUP($B87,工资性费用预算!$B$7:$AL$206,37,0))</f>
        <v/>
      </c>
      <c r="AL87" s="270" t="str">
        <f>IF(OR(工资性费用预算!N89="",工资性费用预算!N89=0),"",$AK87)</f>
        <v/>
      </c>
      <c r="AM87" s="201" t="str">
        <f>IF(OR(工资性费用预算!O89="",工资性费用预算!O89=0),"",$AK87)</f>
        <v/>
      </c>
      <c r="AN87" s="201" t="str">
        <f>IF(OR(工资性费用预算!P89="",工资性费用预算!P89=0),"",$AK87)</f>
        <v/>
      </c>
      <c r="AO87" s="201" t="str">
        <f>IF(OR(工资性费用预算!Q89="",工资性费用预算!Q89=0),"",$AK87)</f>
        <v/>
      </c>
      <c r="AP87" s="201" t="str">
        <f>IF(OR(工资性费用预算!R89="",工资性费用预算!R89=0),"",$AK87)</f>
        <v/>
      </c>
      <c r="AQ87" s="201" t="str">
        <f>IF(OR(工资性费用预算!S89="",工资性费用预算!S89=0),"",$AK87)</f>
        <v/>
      </c>
      <c r="AR87" s="201" t="str">
        <f>IF(OR(工资性费用预算!T89="",工资性费用预算!T89=0),"",$AK87)</f>
        <v/>
      </c>
      <c r="AS87" s="201" t="str">
        <f>IF(OR(工资性费用预算!U89="",工资性费用预算!U89=0),"",$AK87)</f>
        <v/>
      </c>
      <c r="AT87" s="201" t="str">
        <f>IF(OR(工资性费用预算!V89="",工资性费用预算!V89=0),"",$AK87)</f>
        <v/>
      </c>
      <c r="AU87" s="201" t="str">
        <f>IF(OR(工资性费用预算!W89="",工资性费用预算!W89=0),"",$AK87)</f>
        <v/>
      </c>
      <c r="AV87" s="201" t="str">
        <f>IF(OR(工资性费用预算!X89="",工资性费用预算!X89=0),"",$AK87)</f>
        <v/>
      </c>
      <c r="AW87" s="201" t="str">
        <f>IF(OR(工资性费用预算!Y89="",工资性费用预算!Y89=0),"",$AK87)</f>
        <v/>
      </c>
      <c r="AX87" s="220">
        <f t="shared" si="50"/>
        <v>0</v>
      </c>
      <c r="AY87" s="215" t="str">
        <f>IF($B87="","",VLOOKUP($B87,工资性费用预算!$B$7:$AN$206,39,0))</f>
        <v/>
      </c>
      <c r="AZ87" s="204"/>
      <c r="BA87" s="204"/>
      <c r="BB87" s="204"/>
      <c r="BC87" s="204"/>
      <c r="BD87" s="201"/>
      <c r="BE87" s="201" t="str">
        <f>IF(OR(工资性费用预算!S89="",工资性费用预算!S89=0),"",$AY87)</f>
        <v/>
      </c>
      <c r="BF87" s="201" t="str">
        <f>IF(OR(工资性费用预算!T89="",工资性费用预算!T89=0),"",$AY87)</f>
        <v/>
      </c>
      <c r="BG87" s="201" t="str">
        <f>IF(OR(工资性费用预算!U89="",工资性费用预算!U89=0),"",$AY87)</f>
        <v/>
      </c>
      <c r="BH87" s="201" t="str">
        <f>IF(OR(工资性费用预算!V89="",工资性费用预算!V89=0),"",$AY87)</f>
        <v/>
      </c>
      <c r="BI87" s="201" t="str">
        <f>IF(OR(工资性费用预算!W89="",工资性费用预算!W89=0),"",$AY87)</f>
        <v/>
      </c>
      <c r="BJ87" s="219"/>
      <c r="BK87" s="219"/>
      <c r="BL87" s="219">
        <f t="shared" si="51"/>
        <v>0</v>
      </c>
      <c r="BM87" s="215" t="str">
        <f>IF($B87="","",VLOOKUP($B87,工资性费用预算!$B$7:$AP$206,41,0))</f>
        <v/>
      </c>
      <c r="BN87" s="201" t="str">
        <f>IF(OR(工资性费用预算!N89="",工资性费用预算!N89=0),"",$BM87)</f>
        <v/>
      </c>
      <c r="BO87" s="201" t="str">
        <f>IF(OR(工资性费用预算!O89="",工资性费用预算!O89=0),"",$BM87)</f>
        <v/>
      </c>
      <c r="BP87" s="201" t="str">
        <f>IF(OR(工资性费用预算!P89="",工资性费用预算!P89=0),"",$BM87)</f>
        <v/>
      </c>
      <c r="BQ87" s="201"/>
      <c r="BR87" s="201" t="str">
        <f>IF(OR(工资性费用预算!Q89="",工资性费用预算!Q89=0),"",$BM87)</f>
        <v/>
      </c>
      <c r="BS87" s="201" t="str">
        <f>IF(OR(工资性费用预算!R89="",工资性费用预算!R89=0),"",$BM87)</f>
        <v/>
      </c>
      <c r="BT87" s="201" t="str">
        <f>IF(OR(工资性费用预算!S89="",工资性费用预算!S89=0),"",$BM87)</f>
        <v/>
      </c>
      <c r="BU87" s="201"/>
      <c r="BV87" s="201" t="str">
        <f>IF(OR(工资性费用预算!T89="",工资性费用预算!T89=0),"",$BM87)</f>
        <v/>
      </c>
      <c r="BW87" s="201" t="str">
        <f>IF(OR(工资性费用预算!U89="",工资性费用预算!U89=0),"",$BM87)</f>
        <v/>
      </c>
      <c r="BX87" s="201" t="str">
        <f>IF(OR(工资性费用预算!V89="",工资性费用预算!V89=0),"",$BM87)</f>
        <v/>
      </c>
      <c r="BY87" s="201"/>
      <c r="BZ87" s="201" t="str">
        <f>IF(OR(工资性费用预算!W89="",工资性费用预算!W89=0),"",$BM87)</f>
        <v/>
      </c>
      <c r="CA87" s="201" t="str">
        <f>IF(OR(工资性费用预算!X89="",工资性费用预算!X89=0),"",$BM87)</f>
        <v/>
      </c>
      <c r="CB87" s="201" t="str">
        <f>IF(OR(工资性费用预算!Y89="",工资性费用预算!Y89=0),"",$BM87)</f>
        <v/>
      </c>
      <c r="CC87" s="193">
        <f t="shared" si="52"/>
        <v>0</v>
      </c>
      <c r="CD87" s="215" t="str">
        <f>IF($B87="","",VLOOKUP($B87,工资性费用预算!$B$7:$AT$206,45,0))</f>
        <v/>
      </c>
      <c r="CE87" s="201" t="str">
        <f>IF(OR(工资性费用预算!N89="",工资性费用预算!N89=0),"",$CD87)</f>
        <v/>
      </c>
      <c r="CF87" s="201" t="str">
        <f>IF(OR(工资性费用预算!O89="",工资性费用预算!O89=0),"",$CD87)</f>
        <v/>
      </c>
      <c r="CG87" s="201" t="str">
        <f>IF(OR(工资性费用预算!P89="",工资性费用预算!P89=0),"",$CD87)</f>
        <v/>
      </c>
      <c r="CH87" s="201" t="str">
        <f>IF(OR(工资性费用预算!Q89="",工资性费用预算!Q89=0),"",$CD87)</f>
        <v/>
      </c>
      <c r="CI87" s="201" t="str">
        <f>IF(OR(工资性费用预算!R89="",工资性费用预算!R89=0),"",$CD87)</f>
        <v/>
      </c>
      <c r="CJ87" s="201" t="str">
        <f>IF(OR(工资性费用预算!S89="",工资性费用预算!S89=0),"",$CD87)</f>
        <v/>
      </c>
      <c r="CK87" s="201" t="str">
        <f>IF(OR(工资性费用预算!T89="",工资性费用预算!T89=0),"",$CD87)</f>
        <v/>
      </c>
      <c r="CL87" s="201" t="str">
        <f>IF(OR(工资性费用预算!U89="",工资性费用预算!U89=0),"",$CD87)</f>
        <v/>
      </c>
      <c r="CM87" s="201" t="str">
        <f>IF(OR(工资性费用预算!V89="",工资性费用预算!V89=0),"",$CD87)</f>
        <v/>
      </c>
      <c r="CN87" s="201" t="str">
        <f>IF(OR(工资性费用预算!W89="",工资性费用预算!W89=0),"",$CD87)</f>
        <v/>
      </c>
      <c r="CO87" s="201" t="str">
        <f>IF(OR(工资性费用预算!X89="",工资性费用预算!X89=0),"",$CD87)</f>
        <v/>
      </c>
      <c r="CP87" s="201" t="str">
        <f>IF(OR(工资性费用预算!Y89="",工资性费用预算!Y89=0),"",$CD87)</f>
        <v/>
      </c>
      <c r="CQ87" s="193">
        <f t="shared" si="53"/>
        <v>0</v>
      </c>
      <c r="CR87" s="215" t="str">
        <f>IF($B87="","",VLOOKUP($B87,工资性费用预算!$B$7:$AV$206,47,0))</f>
        <v/>
      </c>
      <c r="CS87" s="201" t="str">
        <f>IF(OR(工资性费用预算!N89="",工资性费用预算!N89=0),"",$CR87)</f>
        <v/>
      </c>
      <c r="CT87" s="201" t="str">
        <f>IF(OR(工资性费用预算!O89="",工资性费用预算!O89=0),"",$CR87)</f>
        <v/>
      </c>
      <c r="CU87" s="201" t="str">
        <f>IF(OR(工资性费用预算!P89="",工资性费用预算!P89=0),"",$CR87)</f>
        <v/>
      </c>
      <c r="CV87" s="201" t="str">
        <f>IF(OR(工资性费用预算!Q89="",工资性费用预算!Q89=0),"",$CR87)</f>
        <v/>
      </c>
      <c r="CW87" s="201" t="str">
        <f>IF(OR(工资性费用预算!R89="",工资性费用预算!R89=0),"",$CR87)</f>
        <v/>
      </c>
      <c r="CX87" s="201" t="str">
        <f>IF(OR(工资性费用预算!S89="",工资性费用预算!S89=0),"",$CR87)</f>
        <v/>
      </c>
      <c r="CY87" s="201" t="str">
        <f>IF(OR(工资性费用预算!T89="",工资性费用预算!T89=0),"",$CR87)</f>
        <v/>
      </c>
      <c r="CZ87" s="201" t="str">
        <f>IF(OR(工资性费用预算!U89="",工资性费用预算!U89=0),"",$CR87)</f>
        <v/>
      </c>
      <c r="DA87" s="201" t="str">
        <f>IF(OR(工资性费用预算!V89="",工资性费用预算!V89=0),"",$CR87)</f>
        <v/>
      </c>
      <c r="DB87" s="201" t="str">
        <f>IF(OR(工资性费用预算!W89="",工资性费用预算!W89=0),"",$CR87)</f>
        <v/>
      </c>
      <c r="DC87" s="201" t="str">
        <f>IF(OR(工资性费用预算!X89="",工资性费用预算!X89=0),"",$CR87)</f>
        <v/>
      </c>
      <c r="DD87" s="201" t="str">
        <f>IF(OR(工资性费用预算!Y89="",工资性费用预算!Y89=0),"",$CR87)</f>
        <v/>
      </c>
      <c r="DE87" s="193">
        <f t="shared" si="54"/>
        <v>0</v>
      </c>
      <c r="DF87" s="215" t="str">
        <f>IF($B87="","",VLOOKUP($B87,工资性费用预算!$B$7:$AR$206,43,0))</f>
        <v/>
      </c>
      <c r="DG87" s="215" t="str">
        <f>IF($B87="","",VLOOKUP($B87,工资性费用预算!$B$7:$AS$206,44,0))</f>
        <v/>
      </c>
      <c r="DH87" s="215" t="str">
        <f>IF($B87="","",VLOOKUP($B87,工资性费用预算!$B$7:$AX$206,49,0))</f>
        <v/>
      </c>
      <c r="DI87" s="215" t="str">
        <f>IF($B87="","",VLOOKUP($B87,工资性费用预算!$B$7:$AY$206,50,0))</f>
        <v/>
      </c>
      <c r="DJ87" s="215" t="str">
        <f>IF($B87="","",VLOOKUP($B87,工资性费用预算!$B$7:$BB$206,51,0))</f>
        <v/>
      </c>
      <c r="DK87" s="215" t="str">
        <f>IF($B87="","",VLOOKUP($B87,工资性费用预算!$B$7:$BB$206,52,0))</f>
        <v/>
      </c>
      <c r="DL87" s="225" t="str">
        <f>IF($B87="","",VLOOKUP($B87,工资性费用预算!$B$7:$BB$206,53,0))</f>
        <v/>
      </c>
      <c r="DM87" s="222">
        <f t="shared" si="55"/>
        <v>0</v>
      </c>
      <c r="DN87" s="191">
        <f t="shared" si="56"/>
        <v>0</v>
      </c>
      <c r="DO87" s="191">
        <f t="shared" si="57"/>
        <v>0</v>
      </c>
      <c r="DP87" s="191">
        <f t="shared" si="58"/>
        <v>0</v>
      </c>
      <c r="DQ87" s="191">
        <f t="shared" si="59"/>
        <v>0</v>
      </c>
      <c r="DR87" s="191">
        <f t="shared" si="60"/>
        <v>0</v>
      </c>
      <c r="DS87" s="191">
        <f t="shared" si="61"/>
        <v>0</v>
      </c>
      <c r="DT87" s="191">
        <f t="shared" si="62"/>
        <v>0</v>
      </c>
      <c r="DU87" s="191">
        <f t="shared" si="63"/>
        <v>0</v>
      </c>
      <c r="DV87" s="191">
        <f t="shared" si="64"/>
        <v>0</v>
      </c>
      <c r="DW87" s="191">
        <f t="shared" si="65"/>
        <v>0</v>
      </c>
      <c r="DX87" s="191">
        <f t="shared" si="66"/>
        <v>0</v>
      </c>
      <c r="DY87" s="227">
        <f t="shared" si="67"/>
        <v>0</v>
      </c>
      <c r="DZ87" s="191">
        <f t="shared" si="68"/>
        <v>0</v>
      </c>
      <c r="EA87" s="193">
        <f t="shared" si="69"/>
        <v>0</v>
      </c>
    </row>
    <row r="88" spans="1:131">
      <c r="A88" s="200" t="str">
        <f t="shared" si="47"/>
        <v/>
      </c>
      <c r="B88" s="191" t="str">
        <f>IF(工资性费用预算!A90="","",工资性费用预算!B90)</f>
        <v/>
      </c>
      <c r="C88" s="195" t="str">
        <f>IF(B88="","",VLOOKUP(B88,工资性费用预算!$B$7:$C$206,2,0))</f>
        <v/>
      </c>
      <c r="D88" s="276" t="str">
        <f>IF(工资性费用预算!BH90&gt;0,IF(工资性费用预算!BE90&gt;0,工资性费用预算!$BE$6,IF(工资性费用预算!BF90&gt;0,工资性费用预算!$BF$6,工资性费用预算!$BG$6)),"")</f>
        <v/>
      </c>
      <c r="E88" s="194" t="str">
        <f>IF($B88="","",VLOOKUP($B88,工资性费用预算!$B$7:$AC$206,27,0))</f>
        <v/>
      </c>
      <c r="F88" s="519">
        <f>IF($B88="",0,VLOOKUP($B88,社保费!$B$5:$Q$15,16,0))</f>
        <v>0</v>
      </c>
      <c r="G88" s="201" t="str">
        <f>IF(OR(工资性费用预算!N90="",工资性费用预算!N90=0),"",ROUND($E88*$F88,2))</f>
        <v/>
      </c>
      <c r="H88" s="201" t="str">
        <f>IF(OR(工资性费用预算!O90="",工资性费用预算!O90=0),"",ROUND($E88*$F88,2))</f>
        <v/>
      </c>
      <c r="I88" s="201" t="str">
        <f>IF(OR(工资性费用预算!P90="",工资性费用预算!P90=0),"",ROUND($E88*$F88,2))</f>
        <v/>
      </c>
      <c r="J88" s="201" t="str">
        <f>IF(OR(工资性费用预算!Q90="",工资性费用预算!Q90=0),"",ROUND($E88*$F88,2))</f>
        <v/>
      </c>
      <c r="K88" s="201" t="str">
        <f>IF(OR(工资性费用预算!R90="",工资性费用预算!R90=0),"",ROUND($E88*$F88,2))</f>
        <v/>
      </c>
      <c r="L88" s="201" t="str">
        <f>IF(OR(工资性费用预算!S90="",工资性费用预算!S90=0),"",ROUND($E88*$F88,2))</f>
        <v/>
      </c>
      <c r="M88" s="201" t="str">
        <f>IF(OR(工资性费用预算!T90="",工资性费用预算!T90=0),"",ROUND($E88*$F88,2))</f>
        <v/>
      </c>
      <c r="N88" s="201" t="str">
        <f>IF(OR(工资性费用预算!U90="",工资性费用预算!U90=0),"",ROUND($E88*$F88,2))</f>
        <v/>
      </c>
      <c r="O88" s="201" t="str">
        <f>IF(OR(工资性费用预算!V90="",工资性费用预算!V90=0),"",ROUND($E88*$F88,2))</f>
        <v/>
      </c>
      <c r="P88" s="201" t="str">
        <f>IF(OR(工资性费用预算!W90="",工资性费用预算!W90=0),"",ROUND($E88*$F88,2))</f>
        <v/>
      </c>
      <c r="Q88" s="201" t="str">
        <f>IF(OR(工资性费用预算!X90="",工资性费用预算!X90=0),"",ROUND($E88*$F88,2))</f>
        <v/>
      </c>
      <c r="R88" s="201" t="str">
        <f>IF(OR(工资性费用预算!Y90="",工资性费用预算!Y90=0),"",ROUND($E88*$F88,2))</f>
        <v/>
      </c>
      <c r="S88" s="193">
        <f t="shared" si="48"/>
        <v>0</v>
      </c>
      <c r="T88" s="199" t="str">
        <f>IF($B88="","",VLOOKUP($B88,工资性费用预算!$B$7:$AF$206,30,0))</f>
        <v/>
      </c>
      <c r="U88" s="197" t="str">
        <f>IF($B88="","",VLOOKUP($B88,工资性费用预算!$B$7:$AF$206,31,0))</f>
        <v/>
      </c>
      <c r="V88" s="191" t="str">
        <f>IF(OR(工资性费用预算!N90="",工资性费用预算!N90=0),"",$T88*$U88)</f>
        <v/>
      </c>
      <c r="W88" s="191" t="str">
        <f>IF(OR(工资性费用预算!O90="",工资性费用预算!O90=0),"",$T88*$U88)</f>
        <v/>
      </c>
      <c r="X88" s="191" t="str">
        <f>IF(OR(工资性费用预算!P90="",工资性费用预算!P90=0),"",$T88*$U88)</f>
        <v/>
      </c>
      <c r="Y88" s="191" t="str">
        <f>IF(OR(工资性费用预算!Q90="",工资性费用预算!Q90=0),"",$T88*$U88)</f>
        <v/>
      </c>
      <c r="Z88" s="191" t="str">
        <f>IF(OR(工资性费用预算!R90="",工资性费用预算!R90=0),"",$T88*$U88)</f>
        <v/>
      </c>
      <c r="AA88" s="191" t="str">
        <f>IF(OR(工资性费用预算!S90="",工资性费用预算!S90=0),"",$T88*$U88)</f>
        <v/>
      </c>
      <c r="AB88" s="191" t="str">
        <f>IF(OR(工资性费用预算!T90="",工资性费用预算!T90=0),"",$T88*$U88)</f>
        <v/>
      </c>
      <c r="AC88" s="191" t="str">
        <f>IF(OR(工资性费用预算!U90="",工资性费用预算!U90=0),"",$T88*$U88)</f>
        <v/>
      </c>
      <c r="AD88" s="191" t="str">
        <f>IF(OR(工资性费用预算!V90="",工资性费用预算!V90=0),"",$T88*$U88)</f>
        <v/>
      </c>
      <c r="AE88" s="191" t="str">
        <f>IF(OR(工资性费用预算!W90="",工资性费用预算!W90=0),"",$T88*$U88)</f>
        <v/>
      </c>
      <c r="AF88" s="191" t="str">
        <f>IF(OR(工资性费用预算!X90="",工资性费用预算!X90=0),"",$T88*$U88)</f>
        <v/>
      </c>
      <c r="AG88" s="191" t="str">
        <f>IF(OR(工资性费用预算!Y90="",工资性费用预算!Y90=0),"",$T88*$U88)</f>
        <v/>
      </c>
      <c r="AH88" s="193">
        <f t="shared" si="49"/>
        <v>0</v>
      </c>
      <c r="AI88" s="217" t="str">
        <f>IF($B88="","",VLOOKUP($B88,工资性费用预算!$B$7:$AJ$206,33,0))</f>
        <v/>
      </c>
      <c r="AJ88" s="218" t="str">
        <f>IF($B88="","",VLOOKUP($B88,工资性费用预算!$B$7:$AJ$206,35,0))</f>
        <v/>
      </c>
      <c r="AK88" s="215" t="str">
        <f>IF($B88="","",VLOOKUP($B88,工资性费用预算!$B$7:$AL$206,37,0))</f>
        <v/>
      </c>
      <c r="AL88" s="270" t="str">
        <f>IF(OR(工资性费用预算!N90="",工资性费用预算!N90=0),"",$AK88)</f>
        <v/>
      </c>
      <c r="AM88" s="201" t="str">
        <f>IF(OR(工资性费用预算!O90="",工资性费用预算!O90=0),"",$AK88)</f>
        <v/>
      </c>
      <c r="AN88" s="201" t="str">
        <f>IF(OR(工资性费用预算!P90="",工资性费用预算!P90=0),"",$AK88)</f>
        <v/>
      </c>
      <c r="AO88" s="201" t="str">
        <f>IF(OR(工资性费用预算!Q90="",工资性费用预算!Q90=0),"",$AK88)</f>
        <v/>
      </c>
      <c r="AP88" s="201" t="str">
        <f>IF(OR(工资性费用预算!R90="",工资性费用预算!R90=0),"",$AK88)</f>
        <v/>
      </c>
      <c r="AQ88" s="201" t="str">
        <f>IF(OR(工资性费用预算!S90="",工资性费用预算!S90=0),"",$AK88)</f>
        <v/>
      </c>
      <c r="AR88" s="201" t="str">
        <f>IF(OR(工资性费用预算!T90="",工资性费用预算!T90=0),"",$AK88)</f>
        <v/>
      </c>
      <c r="AS88" s="201" t="str">
        <f>IF(OR(工资性费用预算!U90="",工资性费用预算!U90=0),"",$AK88)</f>
        <v/>
      </c>
      <c r="AT88" s="201" t="str">
        <f>IF(OR(工资性费用预算!V90="",工资性费用预算!V90=0),"",$AK88)</f>
        <v/>
      </c>
      <c r="AU88" s="201" t="str">
        <f>IF(OR(工资性费用预算!W90="",工资性费用预算!W90=0),"",$AK88)</f>
        <v/>
      </c>
      <c r="AV88" s="201" t="str">
        <f>IF(OR(工资性费用预算!X90="",工资性费用预算!X90=0),"",$AK88)</f>
        <v/>
      </c>
      <c r="AW88" s="201" t="str">
        <f>IF(OR(工资性费用预算!Y90="",工资性费用预算!Y90=0),"",$AK88)</f>
        <v/>
      </c>
      <c r="AX88" s="220">
        <f t="shared" si="50"/>
        <v>0</v>
      </c>
      <c r="AY88" s="215" t="str">
        <f>IF($B88="","",VLOOKUP($B88,工资性费用预算!$B$7:$AN$206,39,0))</f>
        <v/>
      </c>
      <c r="AZ88" s="204"/>
      <c r="BA88" s="204"/>
      <c r="BB88" s="204"/>
      <c r="BC88" s="204"/>
      <c r="BD88" s="201"/>
      <c r="BE88" s="201" t="str">
        <f>IF(OR(工资性费用预算!S90="",工资性费用预算!S90=0),"",$AY88)</f>
        <v/>
      </c>
      <c r="BF88" s="201" t="str">
        <f>IF(OR(工资性费用预算!T90="",工资性费用预算!T90=0),"",$AY88)</f>
        <v/>
      </c>
      <c r="BG88" s="201" t="str">
        <f>IF(OR(工资性费用预算!U90="",工资性费用预算!U90=0),"",$AY88)</f>
        <v/>
      </c>
      <c r="BH88" s="201" t="str">
        <f>IF(OR(工资性费用预算!V90="",工资性费用预算!V90=0),"",$AY88)</f>
        <v/>
      </c>
      <c r="BI88" s="201" t="str">
        <f>IF(OR(工资性费用预算!W90="",工资性费用预算!W90=0),"",$AY88)</f>
        <v/>
      </c>
      <c r="BJ88" s="219"/>
      <c r="BK88" s="219"/>
      <c r="BL88" s="219">
        <f t="shared" si="51"/>
        <v>0</v>
      </c>
      <c r="BM88" s="215" t="str">
        <f>IF($B88="","",VLOOKUP($B88,工资性费用预算!$B$7:$AP$206,41,0))</f>
        <v/>
      </c>
      <c r="BN88" s="201" t="str">
        <f>IF(OR(工资性费用预算!N90="",工资性费用预算!N90=0),"",$BM88)</f>
        <v/>
      </c>
      <c r="BO88" s="201" t="str">
        <f>IF(OR(工资性费用预算!O90="",工资性费用预算!O90=0),"",$BM88)</f>
        <v/>
      </c>
      <c r="BP88" s="201" t="str">
        <f>IF(OR(工资性费用预算!P90="",工资性费用预算!P90=0),"",$BM88)</f>
        <v/>
      </c>
      <c r="BQ88" s="201"/>
      <c r="BR88" s="201" t="str">
        <f>IF(OR(工资性费用预算!Q90="",工资性费用预算!Q90=0),"",$BM88)</f>
        <v/>
      </c>
      <c r="BS88" s="201" t="str">
        <f>IF(OR(工资性费用预算!R90="",工资性费用预算!R90=0),"",$BM88)</f>
        <v/>
      </c>
      <c r="BT88" s="201" t="str">
        <f>IF(OR(工资性费用预算!S90="",工资性费用预算!S90=0),"",$BM88)</f>
        <v/>
      </c>
      <c r="BU88" s="201"/>
      <c r="BV88" s="201" t="str">
        <f>IF(OR(工资性费用预算!T90="",工资性费用预算!T90=0),"",$BM88)</f>
        <v/>
      </c>
      <c r="BW88" s="201" t="str">
        <f>IF(OR(工资性费用预算!U90="",工资性费用预算!U90=0),"",$BM88)</f>
        <v/>
      </c>
      <c r="BX88" s="201" t="str">
        <f>IF(OR(工资性费用预算!V90="",工资性费用预算!V90=0),"",$BM88)</f>
        <v/>
      </c>
      <c r="BY88" s="201"/>
      <c r="BZ88" s="201" t="str">
        <f>IF(OR(工资性费用预算!W90="",工资性费用预算!W90=0),"",$BM88)</f>
        <v/>
      </c>
      <c r="CA88" s="201" t="str">
        <f>IF(OR(工资性费用预算!X90="",工资性费用预算!X90=0),"",$BM88)</f>
        <v/>
      </c>
      <c r="CB88" s="201" t="str">
        <f>IF(OR(工资性费用预算!Y90="",工资性费用预算!Y90=0),"",$BM88)</f>
        <v/>
      </c>
      <c r="CC88" s="193">
        <f t="shared" si="52"/>
        <v>0</v>
      </c>
      <c r="CD88" s="215" t="str">
        <f>IF($B88="","",VLOOKUP($B88,工资性费用预算!$B$7:$AT$206,45,0))</f>
        <v/>
      </c>
      <c r="CE88" s="201" t="str">
        <f>IF(OR(工资性费用预算!N90="",工资性费用预算!N90=0),"",$CD88)</f>
        <v/>
      </c>
      <c r="CF88" s="201" t="str">
        <f>IF(OR(工资性费用预算!O90="",工资性费用预算!O90=0),"",$CD88)</f>
        <v/>
      </c>
      <c r="CG88" s="201" t="str">
        <f>IF(OR(工资性费用预算!P90="",工资性费用预算!P90=0),"",$CD88)</f>
        <v/>
      </c>
      <c r="CH88" s="201" t="str">
        <f>IF(OR(工资性费用预算!Q90="",工资性费用预算!Q90=0),"",$CD88)</f>
        <v/>
      </c>
      <c r="CI88" s="201" t="str">
        <f>IF(OR(工资性费用预算!R90="",工资性费用预算!R90=0),"",$CD88)</f>
        <v/>
      </c>
      <c r="CJ88" s="201" t="str">
        <f>IF(OR(工资性费用预算!S90="",工资性费用预算!S90=0),"",$CD88)</f>
        <v/>
      </c>
      <c r="CK88" s="201" t="str">
        <f>IF(OR(工资性费用预算!T90="",工资性费用预算!T90=0),"",$CD88)</f>
        <v/>
      </c>
      <c r="CL88" s="201" t="str">
        <f>IF(OR(工资性费用预算!U90="",工资性费用预算!U90=0),"",$CD88)</f>
        <v/>
      </c>
      <c r="CM88" s="201" t="str">
        <f>IF(OR(工资性费用预算!V90="",工资性费用预算!V90=0),"",$CD88)</f>
        <v/>
      </c>
      <c r="CN88" s="201" t="str">
        <f>IF(OR(工资性费用预算!W90="",工资性费用预算!W90=0),"",$CD88)</f>
        <v/>
      </c>
      <c r="CO88" s="201" t="str">
        <f>IF(OR(工资性费用预算!X90="",工资性费用预算!X90=0),"",$CD88)</f>
        <v/>
      </c>
      <c r="CP88" s="201" t="str">
        <f>IF(OR(工资性费用预算!Y90="",工资性费用预算!Y90=0),"",$CD88)</f>
        <v/>
      </c>
      <c r="CQ88" s="193">
        <f t="shared" si="53"/>
        <v>0</v>
      </c>
      <c r="CR88" s="215" t="str">
        <f>IF($B88="","",VLOOKUP($B88,工资性费用预算!$B$7:$AV$206,47,0))</f>
        <v/>
      </c>
      <c r="CS88" s="201" t="str">
        <f>IF(OR(工资性费用预算!N90="",工资性费用预算!N90=0),"",$CR88)</f>
        <v/>
      </c>
      <c r="CT88" s="201" t="str">
        <f>IF(OR(工资性费用预算!O90="",工资性费用预算!O90=0),"",$CR88)</f>
        <v/>
      </c>
      <c r="CU88" s="201" t="str">
        <f>IF(OR(工资性费用预算!P90="",工资性费用预算!P90=0),"",$CR88)</f>
        <v/>
      </c>
      <c r="CV88" s="201" t="str">
        <f>IF(OR(工资性费用预算!Q90="",工资性费用预算!Q90=0),"",$CR88)</f>
        <v/>
      </c>
      <c r="CW88" s="201" t="str">
        <f>IF(OR(工资性费用预算!R90="",工资性费用预算!R90=0),"",$CR88)</f>
        <v/>
      </c>
      <c r="CX88" s="201" t="str">
        <f>IF(OR(工资性费用预算!S90="",工资性费用预算!S90=0),"",$CR88)</f>
        <v/>
      </c>
      <c r="CY88" s="201" t="str">
        <f>IF(OR(工资性费用预算!T90="",工资性费用预算!T90=0),"",$CR88)</f>
        <v/>
      </c>
      <c r="CZ88" s="201" t="str">
        <f>IF(OR(工资性费用预算!U90="",工资性费用预算!U90=0),"",$CR88)</f>
        <v/>
      </c>
      <c r="DA88" s="201" t="str">
        <f>IF(OR(工资性费用预算!V90="",工资性费用预算!V90=0),"",$CR88)</f>
        <v/>
      </c>
      <c r="DB88" s="201" t="str">
        <f>IF(OR(工资性费用预算!W90="",工资性费用预算!W90=0),"",$CR88)</f>
        <v/>
      </c>
      <c r="DC88" s="201" t="str">
        <f>IF(OR(工资性费用预算!X90="",工资性费用预算!X90=0),"",$CR88)</f>
        <v/>
      </c>
      <c r="DD88" s="201" t="str">
        <f>IF(OR(工资性费用预算!Y90="",工资性费用预算!Y90=0),"",$CR88)</f>
        <v/>
      </c>
      <c r="DE88" s="193">
        <f t="shared" si="54"/>
        <v>0</v>
      </c>
      <c r="DF88" s="215" t="str">
        <f>IF($B88="","",VLOOKUP($B88,工资性费用预算!$B$7:$AR$206,43,0))</f>
        <v/>
      </c>
      <c r="DG88" s="215" t="str">
        <f>IF($B88="","",VLOOKUP($B88,工资性费用预算!$B$7:$AS$206,44,0))</f>
        <v/>
      </c>
      <c r="DH88" s="215" t="str">
        <f>IF($B88="","",VLOOKUP($B88,工资性费用预算!$B$7:$AX$206,49,0))</f>
        <v/>
      </c>
      <c r="DI88" s="215" t="str">
        <f>IF($B88="","",VLOOKUP($B88,工资性费用预算!$B$7:$AY$206,50,0))</f>
        <v/>
      </c>
      <c r="DJ88" s="215" t="str">
        <f>IF($B88="","",VLOOKUP($B88,工资性费用预算!$B$7:$BB$206,51,0))</f>
        <v/>
      </c>
      <c r="DK88" s="215" t="str">
        <f>IF($B88="","",VLOOKUP($B88,工资性费用预算!$B$7:$BB$206,52,0))</f>
        <v/>
      </c>
      <c r="DL88" s="225" t="str">
        <f>IF($B88="","",VLOOKUP($B88,工资性费用预算!$B$7:$BB$206,53,0))</f>
        <v/>
      </c>
      <c r="DM88" s="222">
        <f t="shared" si="55"/>
        <v>0</v>
      </c>
      <c r="DN88" s="191">
        <f t="shared" si="56"/>
        <v>0</v>
      </c>
      <c r="DO88" s="191">
        <f t="shared" si="57"/>
        <v>0</v>
      </c>
      <c r="DP88" s="191">
        <f t="shared" si="58"/>
        <v>0</v>
      </c>
      <c r="DQ88" s="191">
        <f t="shared" si="59"/>
        <v>0</v>
      </c>
      <c r="DR88" s="191">
        <f t="shared" si="60"/>
        <v>0</v>
      </c>
      <c r="DS88" s="191">
        <f t="shared" si="61"/>
        <v>0</v>
      </c>
      <c r="DT88" s="191">
        <f t="shared" si="62"/>
        <v>0</v>
      </c>
      <c r="DU88" s="191">
        <f t="shared" si="63"/>
        <v>0</v>
      </c>
      <c r="DV88" s="191">
        <f t="shared" si="64"/>
        <v>0</v>
      </c>
      <c r="DW88" s="191">
        <f t="shared" si="65"/>
        <v>0</v>
      </c>
      <c r="DX88" s="191">
        <f t="shared" si="66"/>
        <v>0</v>
      </c>
      <c r="DY88" s="227">
        <f t="shared" si="67"/>
        <v>0</v>
      </c>
      <c r="DZ88" s="191">
        <f t="shared" si="68"/>
        <v>0</v>
      </c>
      <c r="EA88" s="193">
        <f t="shared" si="69"/>
        <v>0</v>
      </c>
    </row>
    <row r="89" spans="1:131">
      <c r="A89" s="200" t="str">
        <f t="shared" si="47"/>
        <v/>
      </c>
      <c r="B89" s="191" t="str">
        <f>IF(工资性费用预算!A91="","",工资性费用预算!B91)</f>
        <v/>
      </c>
      <c r="C89" s="195" t="str">
        <f>IF(B89="","",VLOOKUP(B89,工资性费用预算!$B$7:$C$206,2,0))</f>
        <v/>
      </c>
      <c r="D89" s="276" t="str">
        <f>IF(工资性费用预算!BH91&gt;0,IF(工资性费用预算!BE91&gt;0,工资性费用预算!$BE$6,IF(工资性费用预算!BF91&gt;0,工资性费用预算!$BF$6,工资性费用预算!$BG$6)),"")</f>
        <v/>
      </c>
      <c r="E89" s="194" t="str">
        <f>IF($B89="","",VLOOKUP($B89,工资性费用预算!$B$7:$AC$206,27,0))</f>
        <v/>
      </c>
      <c r="F89" s="519">
        <f>IF($B89="",0,VLOOKUP($B89,社保费!$B$5:$Q$15,16,0))</f>
        <v>0</v>
      </c>
      <c r="G89" s="201" t="str">
        <f>IF(OR(工资性费用预算!N91="",工资性费用预算!N91=0),"",ROUND($E89*$F89,2))</f>
        <v/>
      </c>
      <c r="H89" s="201" t="str">
        <f>IF(OR(工资性费用预算!O91="",工资性费用预算!O91=0),"",ROUND($E89*$F89,2))</f>
        <v/>
      </c>
      <c r="I89" s="201" t="str">
        <f>IF(OR(工资性费用预算!P91="",工资性费用预算!P91=0),"",ROUND($E89*$F89,2))</f>
        <v/>
      </c>
      <c r="J89" s="201" t="str">
        <f>IF(OR(工资性费用预算!Q91="",工资性费用预算!Q91=0),"",ROUND($E89*$F89,2))</f>
        <v/>
      </c>
      <c r="K89" s="201" t="str">
        <f>IF(OR(工资性费用预算!R91="",工资性费用预算!R91=0),"",ROUND($E89*$F89,2))</f>
        <v/>
      </c>
      <c r="L89" s="201" t="str">
        <f>IF(OR(工资性费用预算!S91="",工资性费用预算!S91=0),"",ROUND($E89*$F89,2))</f>
        <v/>
      </c>
      <c r="M89" s="201" t="str">
        <f>IF(OR(工资性费用预算!T91="",工资性费用预算!T91=0),"",ROUND($E89*$F89,2))</f>
        <v/>
      </c>
      <c r="N89" s="201" t="str">
        <f>IF(OR(工资性费用预算!U91="",工资性费用预算!U91=0),"",ROUND($E89*$F89,2))</f>
        <v/>
      </c>
      <c r="O89" s="201" t="str">
        <f>IF(OR(工资性费用预算!V91="",工资性费用预算!V91=0),"",ROUND($E89*$F89,2))</f>
        <v/>
      </c>
      <c r="P89" s="201" t="str">
        <f>IF(OR(工资性费用预算!W91="",工资性费用预算!W91=0),"",ROUND($E89*$F89,2))</f>
        <v/>
      </c>
      <c r="Q89" s="201" t="str">
        <f>IF(OR(工资性费用预算!X91="",工资性费用预算!X91=0),"",ROUND($E89*$F89,2))</f>
        <v/>
      </c>
      <c r="R89" s="201" t="str">
        <f>IF(OR(工资性费用预算!Y91="",工资性费用预算!Y91=0),"",ROUND($E89*$F89,2))</f>
        <v/>
      </c>
      <c r="S89" s="193">
        <f t="shared" si="48"/>
        <v>0</v>
      </c>
      <c r="T89" s="199" t="str">
        <f>IF($B89="","",VLOOKUP($B89,工资性费用预算!$B$7:$AF$206,30,0))</f>
        <v/>
      </c>
      <c r="U89" s="197" t="str">
        <f>IF($B89="","",VLOOKUP($B89,工资性费用预算!$B$7:$AF$206,31,0))</f>
        <v/>
      </c>
      <c r="V89" s="191" t="str">
        <f>IF(OR(工资性费用预算!N91="",工资性费用预算!N91=0),"",$T89*$U89)</f>
        <v/>
      </c>
      <c r="W89" s="191" t="str">
        <f>IF(OR(工资性费用预算!O91="",工资性费用预算!O91=0),"",$T89*$U89)</f>
        <v/>
      </c>
      <c r="X89" s="191" t="str">
        <f>IF(OR(工资性费用预算!P91="",工资性费用预算!P91=0),"",$T89*$U89)</f>
        <v/>
      </c>
      <c r="Y89" s="191" t="str">
        <f>IF(OR(工资性费用预算!Q91="",工资性费用预算!Q91=0),"",$T89*$U89)</f>
        <v/>
      </c>
      <c r="Z89" s="191" t="str">
        <f>IF(OR(工资性费用预算!R91="",工资性费用预算!R91=0),"",$T89*$U89)</f>
        <v/>
      </c>
      <c r="AA89" s="191" t="str">
        <f>IF(OR(工资性费用预算!S91="",工资性费用预算!S91=0),"",$T89*$U89)</f>
        <v/>
      </c>
      <c r="AB89" s="191" t="str">
        <f>IF(OR(工资性费用预算!T91="",工资性费用预算!T91=0),"",$T89*$U89)</f>
        <v/>
      </c>
      <c r="AC89" s="191" t="str">
        <f>IF(OR(工资性费用预算!U91="",工资性费用预算!U91=0),"",$T89*$U89)</f>
        <v/>
      </c>
      <c r="AD89" s="191" t="str">
        <f>IF(OR(工资性费用预算!V91="",工资性费用预算!V91=0),"",$T89*$U89)</f>
        <v/>
      </c>
      <c r="AE89" s="191" t="str">
        <f>IF(OR(工资性费用预算!W91="",工资性费用预算!W91=0),"",$T89*$U89)</f>
        <v/>
      </c>
      <c r="AF89" s="191" t="str">
        <f>IF(OR(工资性费用预算!X91="",工资性费用预算!X91=0),"",$T89*$U89)</f>
        <v/>
      </c>
      <c r="AG89" s="191" t="str">
        <f>IF(OR(工资性费用预算!Y91="",工资性费用预算!Y91=0),"",$T89*$U89)</f>
        <v/>
      </c>
      <c r="AH89" s="193">
        <f t="shared" si="49"/>
        <v>0</v>
      </c>
      <c r="AI89" s="217" t="str">
        <f>IF($B89="","",VLOOKUP($B89,工资性费用预算!$B$7:$AJ$206,33,0))</f>
        <v/>
      </c>
      <c r="AJ89" s="218" t="str">
        <f>IF($B89="","",VLOOKUP($B89,工资性费用预算!$B$7:$AJ$206,35,0))</f>
        <v/>
      </c>
      <c r="AK89" s="215" t="str">
        <f>IF($B89="","",VLOOKUP($B89,工资性费用预算!$B$7:$AL$206,37,0))</f>
        <v/>
      </c>
      <c r="AL89" s="270" t="str">
        <f>IF(OR(工资性费用预算!N91="",工资性费用预算!N91=0),"",$AK89)</f>
        <v/>
      </c>
      <c r="AM89" s="201" t="str">
        <f>IF(OR(工资性费用预算!O91="",工资性费用预算!O91=0),"",$AK89)</f>
        <v/>
      </c>
      <c r="AN89" s="201" t="str">
        <f>IF(OR(工资性费用预算!P91="",工资性费用预算!P91=0),"",$AK89)</f>
        <v/>
      </c>
      <c r="AO89" s="201" t="str">
        <f>IF(OR(工资性费用预算!Q91="",工资性费用预算!Q91=0),"",$AK89)</f>
        <v/>
      </c>
      <c r="AP89" s="201" t="str">
        <f>IF(OR(工资性费用预算!R91="",工资性费用预算!R91=0),"",$AK89)</f>
        <v/>
      </c>
      <c r="AQ89" s="201" t="str">
        <f>IF(OR(工资性费用预算!S91="",工资性费用预算!S91=0),"",$AK89)</f>
        <v/>
      </c>
      <c r="AR89" s="201" t="str">
        <f>IF(OR(工资性费用预算!T91="",工资性费用预算!T91=0),"",$AK89)</f>
        <v/>
      </c>
      <c r="AS89" s="201" t="str">
        <f>IF(OR(工资性费用预算!U91="",工资性费用预算!U91=0),"",$AK89)</f>
        <v/>
      </c>
      <c r="AT89" s="201" t="str">
        <f>IF(OR(工资性费用预算!V91="",工资性费用预算!V91=0),"",$AK89)</f>
        <v/>
      </c>
      <c r="AU89" s="201" t="str">
        <f>IF(OR(工资性费用预算!W91="",工资性费用预算!W91=0),"",$AK89)</f>
        <v/>
      </c>
      <c r="AV89" s="201" t="str">
        <f>IF(OR(工资性费用预算!X91="",工资性费用预算!X91=0),"",$AK89)</f>
        <v/>
      </c>
      <c r="AW89" s="201" t="str">
        <f>IF(OR(工资性费用预算!Y91="",工资性费用预算!Y91=0),"",$AK89)</f>
        <v/>
      </c>
      <c r="AX89" s="220">
        <f t="shared" si="50"/>
        <v>0</v>
      </c>
      <c r="AY89" s="215" t="str">
        <f>IF($B89="","",VLOOKUP($B89,工资性费用预算!$B$7:$AN$206,39,0))</f>
        <v/>
      </c>
      <c r="AZ89" s="204"/>
      <c r="BA89" s="204"/>
      <c r="BB89" s="204"/>
      <c r="BC89" s="204"/>
      <c r="BD89" s="201"/>
      <c r="BE89" s="201" t="str">
        <f>IF(OR(工资性费用预算!S91="",工资性费用预算!S91=0),"",$AY89)</f>
        <v/>
      </c>
      <c r="BF89" s="201" t="str">
        <f>IF(OR(工资性费用预算!T91="",工资性费用预算!T91=0),"",$AY89)</f>
        <v/>
      </c>
      <c r="BG89" s="201" t="str">
        <f>IF(OR(工资性费用预算!U91="",工资性费用预算!U91=0),"",$AY89)</f>
        <v/>
      </c>
      <c r="BH89" s="201" t="str">
        <f>IF(OR(工资性费用预算!V91="",工资性费用预算!V91=0),"",$AY89)</f>
        <v/>
      </c>
      <c r="BI89" s="201" t="str">
        <f>IF(OR(工资性费用预算!W91="",工资性费用预算!W91=0),"",$AY89)</f>
        <v/>
      </c>
      <c r="BJ89" s="219"/>
      <c r="BK89" s="219"/>
      <c r="BL89" s="219">
        <f t="shared" si="51"/>
        <v>0</v>
      </c>
      <c r="BM89" s="215" t="str">
        <f>IF($B89="","",VLOOKUP($B89,工资性费用预算!$B$7:$AP$206,41,0))</f>
        <v/>
      </c>
      <c r="BN89" s="201" t="str">
        <f>IF(OR(工资性费用预算!N91="",工资性费用预算!N91=0),"",$BM89)</f>
        <v/>
      </c>
      <c r="BO89" s="201" t="str">
        <f>IF(OR(工资性费用预算!O91="",工资性费用预算!O91=0),"",$BM89)</f>
        <v/>
      </c>
      <c r="BP89" s="201" t="str">
        <f>IF(OR(工资性费用预算!P91="",工资性费用预算!P91=0),"",$BM89)</f>
        <v/>
      </c>
      <c r="BQ89" s="201"/>
      <c r="BR89" s="201" t="str">
        <f>IF(OR(工资性费用预算!Q91="",工资性费用预算!Q91=0),"",$BM89)</f>
        <v/>
      </c>
      <c r="BS89" s="201" t="str">
        <f>IF(OR(工资性费用预算!R91="",工资性费用预算!R91=0),"",$BM89)</f>
        <v/>
      </c>
      <c r="BT89" s="201" t="str">
        <f>IF(OR(工资性费用预算!S91="",工资性费用预算!S91=0),"",$BM89)</f>
        <v/>
      </c>
      <c r="BU89" s="201"/>
      <c r="BV89" s="201" t="str">
        <f>IF(OR(工资性费用预算!T91="",工资性费用预算!T91=0),"",$BM89)</f>
        <v/>
      </c>
      <c r="BW89" s="201" t="str">
        <f>IF(OR(工资性费用预算!U91="",工资性费用预算!U91=0),"",$BM89)</f>
        <v/>
      </c>
      <c r="BX89" s="201" t="str">
        <f>IF(OR(工资性费用预算!V91="",工资性费用预算!V91=0),"",$BM89)</f>
        <v/>
      </c>
      <c r="BY89" s="201"/>
      <c r="BZ89" s="201" t="str">
        <f>IF(OR(工资性费用预算!W91="",工资性费用预算!W91=0),"",$BM89)</f>
        <v/>
      </c>
      <c r="CA89" s="201" t="str">
        <f>IF(OR(工资性费用预算!X91="",工资性费用预算!X91=0),"",$BM89)</f>
        <v/>
      </c>
      <c r="CB89" s="201" t="str">
        <f>IF(OR(工资性费用预算!Y91="",工资性费用预算!Y91=0),"",$BM89)</f>
        <v/>
      </c>
      <c r="CC89" s="193">
        <f t="shared" si="52"/>
        <v>0</v>
      </c>
      <c r="CD89" s="215" t="str">
        <f>IF($B89="","",VLOOKUP($B89,工资性费用预算!$B$7:$AT$206,45,0))</f>
        <v/>
      </c>
      <c r="CE89" s="201" t="str">
        <f>IF(OR(工资性费用预算!N91="",工资性费用预算!N91=0),"",$CD89)</f>
        <v/>
      </c>
      <c r="CF89" s="201" t="str">
        <f>IF(OR(工资性费用预算!O91="",工资性费用预算!O91=0),"",$CD89)</f>
        <v/>
      </c>
      <c r="CG89" s="201" t="str">
        <f>IF(OR(工资性费用预算!P91="",工资性费用预算!P91=0),"",$CD89)</f>
        <v/>
      </c>
      <c r="CH89" s="201" t="str">
        <f>IF(OR(工资性费用预算!Q91="",工资性费用预算!Q91=0),"",$CD89)</f>
        <v/>
      </c>
      <c r="CI89" s="201" t="str">
        <f>IF(OR(工资性费用预算!R91="",工资性费用预算!R91=0),"",$CD89)</f>
        <v/>
      </c>
      <c r="CJ89" s="201" t="str">
        <f>IF(OR(工资性费用预算!S91="",工资性费用预算!S91=0),"",$CD89)</f>
        <v/>
      </c>
      <c r="CK89" s="201" t="str">
        <f>IF(OR(工资性费用预算!T91="",工资性费用预算!T91=0),"",$CD89)</f>
        <v/>
      </c>
      <c r="CL89" s="201" t="str">
        <f>IF(OR(工资性费用预算!U91="",工资性费用预算!U91=0),"",$CD89)</f>
        <v/>
      </c>
      <c r="CM89" s="201" t="str">
        <f>IF(OR(工资性费用预算!V91="",工资性费用预算!V91=0),"",$CD89)</f>
        <v/>
      </c>
      <c r="CN89" s="201" t="str">
        <f>IF(OR(工资性费用预算!W91="",工资性费用预算!W91=0),"",$CD89)</f>
        <v/>
      </c>
      <c r="CO89" s="201" t="str">
        <f>IF(OR(工资性费用预算!X91="",工资性费用预算!X91=0),"",$CD89)</f>
        <v/>
      </c>
      <c r="CP89" s="201" t="str">
        <f>IF(OR(工资性费用预算!Y91="",工资性费用预算!Y91=0),"",$CD89)</f>
        <v/>
      </c>
      <c r="CQ89" s="193">
        <f t="shared" si="53"/>
        <v>0</v>
      </c>
      <c r="CR89" s="215" t="str">
        <f>IF($B89="","",VLOOKUP($B89,工资性费用预算!$B$7:$AV$206,47,0))</f>
        <v/>
      </c>
      <c r="CS89" s="201" t="str">
        <f>IF(OR(工资性费用预算!N91="",工资性费用预算!N91=0),"",$CR89)</f>
        <v/>
      </c>
      <c r="CT89" s="201" t="str">
        <f>IF(OR(工资性费用预算!O91="",工资性费用预算!O91=0),"",$CR89)</f>
        <v/>
      </c>
      <c r="CU89" s="201" t="str">
        <f>IF(OR(工资性费用预算!P91="",工资性费用预算!P91=0),"",$CR89)</f>
        <v/>
      </c>
      <c r="CV89" s="201" t="str">
        <f>IF(OR(工资性费用预算!Q91="",工资性费用预算!Q91=0),"",$CR89)</f>
        <v/>
      </c>
      <c r="CW89" s="201" t="str">
        <f>IF(OR(工资性费用预算!R91="",工资性费用预算!R91=0),"",$CR89)</f>
        <v/>
      </c>
      <c r="CX89" s="201" t="str">
        <f>IF(OR(工资性费用预算!S91="",工资性费用预算!S91=0),"",$CR89)</f>
        <v/>
      </c>
      <c r="CY89" s="201" t="str">
        <f>IF(OR(工资性费用预算!T91="",工资性费用预算!T91=0),"",$CR89)</f>
        <v/>
      </c>
      <c r="CZ89" s="201" t="str">
        <f>IF(OR(工资性费用预算!U91="",工资性费用预算!U91=0),"",$CR89)</f>
        <v/>
      </c>
      <c r="DA89" s="201" t="str">
        <f>IF(OR(工资性费用预算!V91="",工资性费用预算!V91=0),"",$CR89)</f>
        <v/>
      </c>
      <c r="DB89" s="201" t="str">
        <f>IF(OR(工资性费用预算!W91="",工资性费用预算!W91=0),"",$CR89)</f>
        <v/>
      </c>
      <c r="DC89" s="201" t="str">
        <f>IF(OR(工资性费用预算!X91="",工资性费用预算!X91=0),"",$CR89)</f>
        <v/>
      </c>
      <c r="DD89" s="201" t="str">
        <f>IF(OR(工资性费用预算!Y91="",工资性费用预算!Y91=0),"",$CR89)</f>
        <v/>
      </c>
      <c r="DE89" s="193">
        <f t="shared" si="54"/>
        <v>0</v>
      </c>
      <c r="DF89" s="215" t="str">
        <f>IF($B89="","",VLOOKUP($B89,工资性费用预算!$B$7:$AR$206,43,0))</f>
        <v/>
      </c>
      <c r="DG89" s="215" t="str">
        <f>IF($B89="","",VLOOKUP($B89,工资性费用预算!$B$7:$AS$206,44,0))</f>
        <v/>
      </c>
      <c r="DH89" s="215" t="str">
        <f>IF($B89="","",VLOOKUP($B89,工资性费用预算!$B$7:$AX$206,49,0))</f>
        <v/>
      </c>
      <c r="DI89" s="215" t="str">
        <f>IF($B89="","",VLOOKUP($B89,工资性费用预算!$B$7:$AY$206,50,0))</f>
        <v/>
      </c>
      <c r="DJ89" s="215" t="str">
        <f>IF($B89="","",VLOOKUP($B89,工资性费用预算!$B$7:$BB$206,51,0))</f>
        <v/>
      </c>
      <c r="DK89" s="215" t="str">
        <f>IF($B89="","",VLOOKUP($B89,工资性费用预算!$B$7:$BB$206,52,0))</f>
        <v/>
      </c>
      <c r="DL89" s="225" t="str">
        <f>IF($B89="","",VLOOKUP($B89,工资性费用预算!$B$7:$BB$206,53,0))</f>
        <v/>
      </c>
      <c r="DM89" s="222">
        <f t="shared" si="55"/>
        <v>0</v>
      </c>
      <c r="DN89" s="191">
        <f t="shared" si="56"/>
        <v>0</v>
      </c>
      <c r="DO89" s="191">
        <f t="shared" si="57"/>
        <v>0</v>
      </c>
      <c r="DP89" s="191">
        <f t="shared" si="58"/>
        <v>0</v>
      </c>
      <c r="DQ89" s="191">
        <f t="shared" si="59"/>
        <v>0</v>
      </c>
      <c r="DR89" s="191">
        <f t="shared" si="60"/>
        <v>0</v>
      </c>
      <c r="DS89" s="191">
        <f t="shared" si="61"/>
        <v>0</v>
      </c>
      <c r="DT89" s="191">
        <f t="shared" si="62"/>
        <v>0</v>
      </c>
      <c r="DU89" s="191">
        <f t="shared" si="63"/>
        <v>0</v>
      </c>
      <c r="DV89" s="191">
        <f t="shared" si="64"/>
        <v>0</v>
      </c>
      <c r="DW89" s="191">
        <f t="shared" si="65"/>
        <v>0</v>
      </c>
      <c r="DX89" s="191">
        <f t="shared" si="66"/>
        <v>0</v>
      </c>
      <c r="DY89" s="227">
        <f t="shared" si="67"/>
        <v>0</v>
      </c>
      <c r="DZ89" s="191">
        <f t="shared" si="68"/>
        <v>0</v>
      </c>
      <c r="EA89" s="193">
        <f t="shared" si="69"/>
        <v>0</v>
      </c>
    </row>
    <row r="90" spans="1:131">
      <c r="A90" s="200" t="str">
        <f t="shared" si="47"/>
        <v/>
      </c>
      <c r="B90" s="191" t="str">
        <f>IF(工资性费用预算!A92="","",工资性费用预算!B92)</f>
        <v/>
      </c>
      <c r="C90" s="195" t="str">
        <f>IF(B90="","",VLOOKUP(B90,工资性费用预算!$B$7:$C$206,2,0))</f>
        <v/>
      </c>
      <c r="D90" s="276" t="str">
        <f>IF(工资性费用预算!BH92&gt;0,IF(工资性费用预算!BE92&gt;0,工资性费用预算!$BE$6,IF(工资性费用预算!BF92&gt;0,工资性费用预算!$BF$6,工资性费用预算!$BG$6)),"")</f>
        <v/>
      </c>
      <c r="E90" s="194" t="str">
        <f>IF($B90="","",VLOOKUP($B90,工资性费用预算!$B$7:$AC$206,27,0))</f>
        <v/>
      </c>
      <c r="F90" s="519">
        <f>IF($B90="",0,VLOOKUP($B90,社保费!$B$5:$Q$15,16,0))</f>
        <v>0</v>
      </c>
      <c r="G90" s="201" t="str">
        <f>IF(OR(工资性费用预算!N92="",工资性费用预算!N92=0),"",ROUND($E90*$F90,2))</f>
        <v/>
      </c>
      <c r="H90" s="201" t="str">
        <f>IF(OR(工资性费用预算!O92="",工资性费用预算!O92=0),"",ROUND($E90*$F90,2))</f>
        <v/>
      </c>
      <c r="I90" s="201" t="str">
        <f>IF(OR(工资性费用预算!P92="",工资性费用预算!P92=0),"",ROUND($E90*$F90,2))</f>
        <v/>
      </c>
      <c r="J90" s="201" t="str">
        <f>IF(OR(工资性费用预算!Q92="",工资性费用预算!Q92=0),"",ROUND($E90*$F90,2))</f>
        <v/>
      </c>
      <c r="K90" s="201" t="str">
        <f>IF(OR(工资性费用预算!R92="",工资性费用预算!R92=0),"",ROUND($E90*$F90,2))</f>
        <v/>
      </c>
      <c r="L90" s="201" t="str">
        <f>IF(OR(工资性费用预算!S92="",工资性费用预算!S92=0),"",ROUND($E90*$F90,2))</f>
        <v/>
      </c>
      <c r="M90" s="201" t="str">
        <f>IF(OR(工资性费用预算!T92="",工资性费用预算!T92=0),"",ROUND($E90*$F90,2))</f>
        <v/>
      </c>
      <c r="N90" s="201" t="str">
        <f>IF(OR(工资性费用预算!U92="",工资性费用预算!U92=0),"",ROUND($E90*$F90,2))</f>
        <v/>
      </c>
      <c r="O90" s="201" t="str">
        <f>IF(OR(工资性费用预算!V92="",工资性费用预算!V92=0),"",ROUND($E90*$F90,2))</f>
        <v/>
      </c>
      <c r="P90" s="201" t="str">
        <f>IF(OR(工资性费用预算!W92="",工资性费用预算!W92=0),"",ROUND($E90*$F90,2))</f>
        <v/>
      </c>
      <c r="Q90" s="201" t="str">
        <f>IF(OR(工资性费用预算!X92="",工资性费用预算!X92=0),"",ROUND($E90*$F90,2))</f>
        <v/>
      </c>
      <c r="R90" s="201" t="str">
        <f>IF(OR(工资性费用预算!Y92="",工资性费用预算!Y92=0),"",ROUND($E90*$F90,2))</f>
        <v/>
      </c>
      <c r="S90" s="193">
        <f t="shared" si="48"/>
        <v>0</v>
      </c>
      <c r="T90" s="199" t="str">
        <f>IF($B90="","",VLOOKUP($B90,工资性费用预算!$B$7:$AF$206,30,0))</f>
        <v/>
      </c>
      <c r="U90" s="197" t="str">
        <f>IF($B90="","",VLOOKUP($B90,工资性费用预算!$B$7:$AF$206,31,0))</f>
        <v/>
      </c>
      <c r="V90" s="191" t="str">
        <f>IF(OR(工资性费用预算!N92="",工资性费用预算!N92=0),"",$T90*$U90)</f>
        <v/>
      </c>
      <c r="W90" s="191" t="str">
        <f>IF(OR(工资性费用预算!O92="",工资性费用预算!O92=0),"",$T90*$U90)</f>
        <v/>
      </c>
      <c r="X90" s="191" t="str">
        <f>IF(OR(工资性费用预算!P92="",工资性费用预算!P92=0),"",$T90*$U90)</f>
        <v/>
      </c>
      <c r="Y90" s="191" t="str">
        <f>IF(OR(工资性费用预算!Q92="",工资性费用预算!Q92=0),"",$T90*$U90)</f>
        <v/>
      </c>
      <c r="Z90" s="191" t="str">
        <f>IF(OR(工资性费用预算!R92="",工资性费用预算!R92=0),"",$T90*$U90)</f>
        <v/>
      </c>
      <c r="AA90" s="191" t="str">
        <f>IF(OR(工资性费用预算!S92="",工资性费用预算!S92=0),"",$T90*$U90)</f>
        <v/>
      </c>
      <c r="AB90" s="191" t="str">
        <f>IF(OR(工资性费用预算!T92="",工资性费用预算!T92=0),"",$T90*$U90)</f>
        <v/>
      </c>
      <c r="AC90" s="191" t="str">
        <f>IF(OR(工资性费用预算!U92="",工资性费用预算!U92=0),"",$T90*$U90)</f>
        <v/>
      </c>
      <c r="AD90" s="191" t="str">
        <f>IF(OR(工资性费用预算!V92="",工资性费用预算!V92=0),"",$T90*$U90)</f>
        <v/>
      </c>
      <c r="AE90" s="191" t="str">
        <f>IF(OR(工资性费用预算!W92="",工资性费用预算!W92=0),"",$T90*$U90)</f>
        <v/>
      </c>
      <c r="AF90" s="191" t="str">
        <f>IF(OR(工资性费用预算!X92="",工资性费用预算!X92=0),"",$T90*$U90)</f>
        <v/>
      </c>
      <c r="AG90" s="191" t="str">
        <f>IF(OR(工资性费用预算!Y92="",工资性费用预算!Y92=0),"",$T90*$U90)</f>
        <v/>
      </c>
      <c r="AH90" s="193">
        <f t="shared" si="49"/>
        <v>0</v>
      </c>
      <c r="AI90" s="217" t="str">
        <f>IF($B90="","",VLOOKUP($B90,工资性费用预算!$B$7:$AJ$206,33,0))</f>
        <v/>
      </c>
      <c r="AJ90" s="218" t="str">
        <f>IF($B90="","",VLOOKUP($B90,工资性费用预算!$B$7:$AJ$206,35,0))</f>
        <v/>
      </c>
      <c r="AK90" s="215" t="str">
        <f>IF($B90="","",VLOOKUP($B90,工资性费用预算!$B$7:$AL$206,37,0))</f>
        <v/>
      </c>
      <c r="AL90" s="270" t="str">
        <f>IF(OR(工资性费用预算!N92="",工资性费用预算!N92=0),"",$AK90)</f>
        <v/>
      </c>
      <c r="AM90" s="201" t="str">
        <f>IF(OR(工资性费用预算!O92="",工资性费用预算!O92=0),"",$AK90)</f>
        <v/>
      </c>
      <c r="AN90" s="201" t="str">
        <f>IF(OR(工资性费用预算!P92="",工资性费用预算!P92=0),"",$AK90)</f>
        <v/>
      </c>
      <c r="AO90" s="201" t="str">
        <f>IF(OR(工资性费用预算!Q92="",工资性费用预算!Q92=0),"",$AK90)</f>
        <v/>
      </c>
      <c r="AP90" s="201" t="str">
        <f>IF(OR(工资性费用预算!R92="",工资性费用预算!R92=0),"",$AK90)</f>
        <v/>
      </c>
      <c r="AQ90" s="201" t="str">
        <f>IF(OR(工资性费用预算!S92="",工资性费用预算!S92=0),"",$AK90)</f>
        <v/>
      </c>
      <c r="AR90" s="201" t="str">
        <f>IF(OR(工资性费用预算!T92="",工资性费用预算!T92=0),"",$AK90)</f>
        <v/>
      </c>
      <c r="AS90" s="201" t="str">
        <f>IF(OR(工资性费用预算!U92="",工资性费用预算!U92=0),"",$AK90)</f>
        <v/>
      </c>
      <c r="AT90" s="201" t="str">
        <f>IF(OR(工资性费用预算!V92="",工资性费用预算!V92=0),"",$AK90)</f>
        <v/>
      </c>
      <c r="AU90" s="201" t="str">
        <f>IF(OR(工资性费用预算!W92="",工资性费用预算!W92=0),"",$AK90)</f>
        <v/>
      </c>
      <c r="AV90" s="201" t="str">
        <f>IF(OR(工资性费用预算!X92="",工资性费用预算!X92=0),"",$AK90)</f>
        <v/>
      </c>
      <c r="AW90" s="201" t="str">
        <f>IF(OR(工资性费用预算!Y92="",工资性费用预算!Y92=0),"",$AK90)</f>
        <v/>
      </c>
      <c r="AX90" s="220">
        <f t="shared" si="50"/>
        <v>0</v>
      </c>
      <c r="AY90" s="215" t="str">
        <f>IF($B90="","",VLOOKUP($B90,工资性费用预算!$B$7:$AN$206,39,0))</f>
        <v/>
      </c>
      <c r="AZ90" s="204"/>
      <c r="BA90" s="204"/>
      <c r="BB90" s="204"/>
      <c r="BC90" s="204"/>
      <c r="BD90" s="201"/>
      <c r="BE90" s="201" t="str">
        <f>IF(OR(工资性费用预算!S92="",工资性费用预算!S92=0),"",$AY90)</f>
        <v/>
      </c>
      <c r="BF90" s="201" t="str">
        <f>IF(OR(工资性费用预算!T92="",工资性费用预算!T92=0),"",$AY90)</f>
        <v/>
      </c>
      <c r="BG90" s="201" t="str">
        <f>IF(OR(工资性费用预算!U92="",工资性费用预算!U92=0),"",$AY90)</f>
        <v/>
      </c>
      <c r="BH90" s="201" t="str">
        <f>IF(OR(工资性费用预算!V92="",工资性费用预算!V92=0),"",$AY90)</f>
        <v/>
      </c>
      <c r="BI90" s="201" t="str">
        <f>IF(OR(工资性费用预算!W92="",工资性费用预算!W92=0),"",$AY90)</f>
        <v/>
      </c>
      <c r="BJ90" s="219"/>
      <c r="BK90" s="219"/>
      <c r="BL90" s="219">
        <f t="shared" si="51"/>
        <v>0</v>
      </c>
      <c r="BM90" s="215" t="str">
        <f>IF($B90="","",VLOOKUP($B90,工资性费用预算!$B$7:$AP$206,41,0))</f>
        <v/>
      </c>
      <c r="BN90" s="201" t="str">
        <f>IF(OR(工资性费用预算!N92="",工资性费用预算!N92=0),"",$BM90)</f>
        <v/>
      </c>
      <c r="BO90" s="201" t="str">
        <f>IF(OR(工资性费用预算!O92="",工资性费用预算!O92=0),"",$BM90)</f>
        <v/>
      </c>
      <c r="BP90" s="201" t="str">
        <f>IF(OR(工资性费用预算!P92="",工资性费用预算!P92=0),"",$BM90)</f>
        <v/>
      </c>
      <c r="BQ90" s="201"/>
      <c r="BR90" s="201" t="str">
        <f>IF(OR(工资性费用预算!Q92="",工资性费用预算!Q92=0),"",$BM90)</f>
        <v/>
      </c>
      <c r="BS90" s="201" t="str">
        <f>IF(OR(工资性费用预算!R92="",工资性费用预算!R92=0),"",$BM90)</f>
        <v/>
      </c>
      <c r="BT90" s="201" t="str">
        <f>IF(OR(工资性费用预算!S92="",工资性费用预算!S92=0),"",$BM90)</f>
        <v/>
      </c>
      <c r="BU90" s="201"/>
      <c r="BV90" s="201" t="str">
        <f>IF(OR(工资性费用预算!T92="",工资性费用预算!T92=0),"",$BM90)</f>
        <v/>
      </c>
      <c r="BW90" s="201" t="str">
        <f>IF(OR(工资性费用预算!U92="",工资性费用预算!U92=0),"",$BM90)</f>
        <v/>
      </c>
      <c r="BX90" s="201" t="str">
        <f>IF(OR(工资性费用预算!V92="",工资性费用预算!V92=0),"",$BM90)</f>
        <v/>
      </c>
      <c r="BY90" s="201"/>
      <c r="BZ90" s="201" t="str">
        <f>IF(OR(工资性费用预算!W92="",工资性费用预算!W92=0),"",$BM90)</f>
        <v/>
      </c>
      <c r="CA90" s="201" t="str">
        <f>IF(OR(工资性费用预算!X92="",工资性费用预算!X92=0),"",$BM90)</f>
        <v/>
      </c>
      <c r="CB90" s="201" t="str">
        <f>IF(OR(工资性费用预算!Y92="",工资性费用预算!Y92=0),"",$BM90)</f>
        <v/>
      </c>
      <c r="CC90" s="193">
        <f t="shared" si="52"/>
        <v>0</v>
      </c>
      <c r="CD90" s="215" t="str">
        <f>IF($B90="","",VLOOKUP($B90,工资性费用预算!$B$7:$AT$206,45,0))</f>
        <v/>
      </c>
      <c r="CE90" s="201" t="str">
        <f>IF(OR(工资性费用预算!N92="",工资性费用预算!N92=0),"",$CD90)</f>
        <v/>
      </c>
      <c r="CF90" s="201" t="str">
        <f>IF(OR(工资性费用预算!O92="",工资性费用预算!O92=0),"",$CD90)</f>
        <v/>
      </c>
      <c r="CG90" s="201" t="str">
        <f>IF(OR(工资性费用预算!P92="",工资性费用预算!P92=0),"",$CD90)</f>
        <v/>
      </c>
      <c r="CH90" s="201" t="str">
        <f>IF(OR(工资性费用预算!Q92="",工资性费用预算!Q92=0),"",$CD90)</f>
        <v/>
      </c>
      <c r="CI90" s="201" t="str">
        <f>IF(OR(工资性费用预算!R92="",工资性费用预算!R92=0),"",$CD90)</f>
        <v/>
      </c>
      <c r="CJ90" s="201" t="str">
        <f>IF(OR(工资性费用预算!S92="",工资性费用预算!S92=0),"",$CD90)</f>
        <v/>
      </c>
      <c r="CK90" s="201" t="str">
        <f>IF(OR(工资性费用预算!T92="",工资性费用预算!T92=0),"",$CD90)</f>
        <v/>
      </c>
      <c r="CL90" s="201" t="str">
        <f>IF(OR(工资性费用预算!U92="",工资性费用预算!U92=0),"",$CD90)</f>
        <v/>
      </c>
      <c r="CM90" s="201" t="str">
        <f>IF(OR(工资性费用预算!V92="",工资性费用预算!V92=0),"",$CD90)</f>
        <v/>
      </c>
      <c r="CN90" s="201" t="str">
        <f>IF(OR(工资性费用预算!W92="",工资性费用预算!W92=0),"",$CD90)</f>
        <v/>
      </c>
      <c r="CO90" s="201" t="str">
        <f>IF(OR(工资性费用预算!X92="",工资性费用预算!X92=0),"",$CD90)</f>
        <v/>
      </c>
      <c r="CP90" s="201" t="str">
        <f>IF(OR(工资性费用预算!Y92="",工资性费用预算!Y92=0),"",$CD90)</f>
        <v/>
      </c>
      <c r="CQ90" s="193">
        <f t="shared" si="53"/>
        <v>0</v>
      </c>
      <c r="CR90" s="215" t="str">
        <f>IF($B90="","",VLOOKUP($B90,工资性费用预算!$B$7:$AV$206,47,0))</f>
        <v/>
      </c>
      <c r="CS90" s="201" t="str">
        <f>IF(OR(工资性费用预算!N92="",工资性费用预算!N92=0),"",$CR90)</f>
        <v/>
      </c>
      <c r="CT90" s="201" t="str">
        <f>IF(OR(工资性费用预算!O92="",工资性费用预算!O92=0),"",$CR90)</f>
        <v/>
      </c>
      <c r="CU90" s="201" t="str">
        <f>IF(OR(工资性费用预算!P92="",工资性费用预算!P92=0),"",$CR90)</f>
        <v/>
      </c>
      <c r="CV90" s="201" t="str">
        <f>IF(OR(工资性费用预算!Q92="",工资性费用预算!Q92=0),"",$CR90)</f>
        <v/>
      </c>
      <c r="CW90" s="201" t="str">
        <f>IF(OR(工资性费用预算!R92="",工资性费用预算!R92=0),"",$CR90)</f>
        <v/>
      </c>
      <c r="CX90" s="201" t="str">
        <f>IF(OR(工资性费用预算!S92="",工资性费用预算!S92=0),"",$CR90)</f>
        <v/>
      </c>
      <c r="CY90" s="201" t="str">
        <f>IF(OR(工资性费用预算!T92="",工资性费用预算!T92=0),"",$CR90)</f>
        <v/>
      </c>
      <c r="CZ90" s="201" t="str">
        <f>IF(OR(工资性费用预算!U92="",工资性费用预算!U92=0),"",$CR90)</f>
        <v/>
      </c>
      <c r="DA90" s="201" t="str">
        <f>IF(OR(工资性费用预算!V92="",工资性费用预算!V92=0),"",$CR90)</f>
        <v/>
      </c>
      <c r="DB90" s="201" t="str">
        <f>IF(OR(工资性费用预算!W92="",工资性费用预算!W92=0),"",$CR90)</f>
        <v/>
      </c>
      <c r="DC90" s="201" t="str">
        <f>IF(OR(工资性费用预算!X92="",工资性费用预算!X92=0),"",$CR90)</f>
        <v/>
      </c>
      <c r="DD90" s="201" t="str">
        <f>IF(OR(工资性费用预算!Y92="",工资性费用预算!Y92=0),"",$CR90)</f>
        <v/>
      </c>
      <c r="DE90" s="193">
        <f t="shared" si="54"/>
        <v>0</v>
      </c>
      <c r="DF90" s="215" t="str">
        <f>IF($B90="","",VLOOKUP($B90,工资性费用预算!$B$7:$AR$206,43,0))</f>
        <v/>
      </c>
      <c r="DG90" s="215" t="str">
        <f>IF($B90="","",VLOOKUP($B90,工资性费用预算!$B$7:$AS$206,44,0))</f>
        <v/>
      </c>
      <c r="DH90" s="215" t="str">
        <f>IF($B90="","",VLOOKUP($B90,工资性费用预算!$B$7:$AX$206,49,0))</f>
        <v/>
      </c>
      <c r="DI90" s="215" t="str">
        <f>IF($B90="","",VLOOKUP($B90,工资性费用预算!$B$7:$AY$206,50,0))</f>
        <v/>
      </c>
      <c r="DJ90" s="215" t="str">
        <f>IF($B90="","",VLOOKUP($B90,工资性费用预算!$B$7:$BB$206,51,0))</f>
        <v/>
      </c>
      <c r="DK90" s="215" t="str">
        <f>IF($B90="","",VLOOKUP($B90,工资性费用预算!$B$7:$BB$206,52,0))</f>
        <v/>
      </c>
      <c r="DL90" s="225" t="str">
        <f>IF($B90="","",VLOOKUP($B90,工资性费用预算!$B$7:$BB$206,53,0))</f>
        <v/>
      </c>
      <c r="DM90" s="222">
        <f t="shared" si="55"/>
        <v>0</v>
      </c>
      <c r="DN90" s="191">
        <f t="shared" si="56"/>
        <v>0</v>
      </c>
      <c r="DO90" s="191">
        <f t="shared" si="57"/>
        <v>0</v>
      </c>
      <c r="DP90" s="191">
        <f t="shared" si="58"/>
        <v>0</v>
      </c>
      <c r="DQ90" s="191">
        <f t="shared" si="59"/>
        <v>0</v>
      </c>
      <c r="DR90" s="191">
        <f t="shared" si="60"/>
        <v>0</v>
      </c>
      <c r="DS90" s="191">
        <f t="shared" si="61"/>
        <v>0</v>
      </c>
      <c r="DT90" s="191">
        <f t="shared" si="62"/>
        <v>0</v>
      </c>
      <c r="DU90" s="191">
        <f t="shared" si="63"/>
        <v>0</v>
      </c>
      <c r="DV90" s="191">
        <f t="shared" si="64"/>
        <v>0</v>
      </c>
      <c r="DW90" s="191">
        <f t="shared" si="65"/>
        <v>0</v>
      </c>
      <c r="DX90" s="191">
        <f t="shared" si="66"/>
        <v>0</v>
      </c>
      <c r="DY90" s="227">
        <f t="shared" si="67"/>
        <v>0</v>
      </c>
      <c r="DZ90" s="191">
        <f t="shared" si="68"/>
        <v>0</v>
      </c>
      <c r="EA90" s="193">
        <f t="shared" si="69"/>
        <v>0</v>
      </c>
    </row>
    <row r="91" spans="1:131">
      <c r="A91" s="200" t="str">
        <f t="shared" si="47"/>
        <v/>
      </c>
      <c r="B91" s="191" t="str">
        <f>IF(工资性费用预算!A93="","",工资性费用预算!B93)</f>
        <v/>
      </c>
      <c r="C91" s="195" t="str">
        <f>IF(B91="","",VLOOKUP(B91,工资性费用预算!$B$7:$C$206,2,0))</f>
        <v/>
      </c>
      <c r="D91" s="276" t="str">
        <f>IF(工资性费用预算!BH93&gt;0,IF(工资性费用预算!BE93&gt;0,工资性费用预算!$BE$6,IF(工资性费用预算!BF93&gt;0,工资性费用预算!$BF$6,工资性费用预算!$BG$6)),"")</f>
        <v/>
      </c>
      <c r="E91" s="194" t="str">
        <f>IF($B91="","",VLOOKUP($B91,工资性费用预算!$B$7:$AC$206,27,0))</f>
        <v/>
      </c>
      <c r="F91" s="519">
        <f>IF($B91="",0,VLOOKUP($B91,社保费!$B$5:$Q$15,16,0))</f>
        <v>0</v>
      </c>
      <c r="G91" s="201" t="str">
        <f>IF(OR(工资性费用预算!N93="",工资性费用预算!N93=0),"",ROUND($E91*$F91,2))</f>
        <v/>
      </c>
      <c r="H91" s="201" t="str">
        <f>IF(OR(工资性费用预算!O93="",工资性费用预算!O93=0),"",ROUND($E91*$F91,2))</f>
        <v/>
      </c>
      <c r="I91" s="201" t="str">
        <f>IF(OR(工资性费用预算!P93="",工资性费用预算!P93=0),"",ROUND($E91*$F91,2))</f>
        <v/>
      </c>
      <c r="J91" s="201" t="str">
        <f>IF(OR(工资性费用预算!Q93="",工资性费用预算!Q93=0),"",ROUND($E91*$F91,2))</f>
        <v/>
      </c>
      <c r="K91" s="201" t="str">
        <f>IF(OR(工资性费用预算!R93="",工资性费用预算!R93=0),"",ROUND($E91*$F91,2))</f>
        <v/>
      </c>
      <c r="L91" s="201" t="str">
        <f>IF(OR(工资性费用预算!S93="",工资性费用预算!S93=0),"",ROUND($E91*$F91,2))</f>
        <v/>
      </c>
      <c r="M91" s="201" t="str">
        <f>IF(OR(工资性费用预算!T93="",工资性费用预算!T93=0),"",ROUND($E91*$F91,2))</f>
        <v/>
      </c>
      <c r="N91" s="201" t="str">
        <f>IF(OR(工资性费用预算!U93="",工资性费用预算!U93=0),"",ROUND($E91*$F91,2))</f>
        <v/>
      </c>
      <c r="O91" s="201" t="str">
        <f>IF(OR(工资性费用预算!V93="",工资性费用预算!V93=0),"",ROUND($E91*$F91,2))</f>
        <v/>
      </c>
      <c r="P91" s="201" t="str">
        <f>IF(OR(工资性费用预算!W93="",工资性费用预算!W93=0),"",ROUND($E91*$F91,2))</f>
        <v/>
      </c>
      <c r="Q91" s="201" t="str">
        <f>IF(OR(工资性费用预算!X93="",工资性费用预算!X93=0),"",ROUND($E91*$F91,2))</f>
        <v/>
      </c>
      <c r="R91" s="201" t="str">
        <f>IF(OR(工资性费用预算!Y93="",工资性费用预算!Y93=0),"",ROUND($E91*$F91,2))</f>
        <v/>
      </c>
      <c r="S91" s="193">
        <f t="shared" si="48"/>
        <v>0</v>
      </c>
      <c r="T91" s="199" t="str">
        <f>IF($B91="","",VLOOKUP($B91,工资性费用预算!$B$7:$AF$206,30,0))</f>
        <v/>
      </c>
      <c r="U91" s="197" t="str">
        <f>IF($B91="","",VLOOKUP($B91,工资性费用预算!$B$7:$AF$206,31,0))</f>
        <v/>
      </c>
      <c r="V91" s="191" t="str">
        <f>IF(OR(工资性费用预算!N93="",工资性费用预算!N93=0),"",$T91*$U91)</f>
        <v/>
      </c>
      <c r="W91" s="191" t="str">
        <f>IF(OR(工资性费用预算!O93="",工资性费用预算!O93=0),"",$T91*$U91)</f>
        <v/>
      </c>
      <c r="X91" s="191" t="str">
        <f>IF(OR(工资性费用预算!P93="",工资性费用预算!P93=0),"",$T91*$U91)</f>
        <v/>
      </c>
      <c r="Y91" s="191" t="str">
        <f>IF(OR(工资性费用预算!Q93="",工资性费用预算!Q93=0),"",$T91*$U91)</f>
        <v/>
      </c>
      <c r="Z91" s="191" t="str">
        <f>IF(OR(工资性费用预算!R93="",工资性费用预算!R93=0),"",$T91*$U91)</f>
        <v/>
      </c>
      <c r="AA91" s="191" t="str">
        <f>IF(OR(工资性费用预算!S93="",工资性费用预算!S93=0),"",$T91*$U91)</f>
        <v/>
      </c>
      <c r="AB91" s="191" t="str">
        <f>IF(OR(工资性费用预算!T93="",工资性费用预算!T93=0),"",$T91*$U91)</f>
        <v/>
      </c>
      <c r="AC91" s="191" t="str">
        <f>IF(OR(工资性费用预算!U93="",工资性费用预算!U93=0),"",$T91*$U91)</f>
        <v/>
      </c>
      <c r="AD91" s="191" t="str">
        <f>IF(OR(工资性费用预算!V93="",工资性费用预算!V93=0),"",$T91*$U91)</f>
        <v/>
      </c>
      <c r="AE91" s="191" t="str">
        <f>IF(OR(工资性费用预算!W93="",工资性费用预算!W93=0),"",$T91*$U91)</f>
        <v/>
      </c>
      <c r="AF91" s="191" t="str">
        <f>IF(OR(工资性费用预算!X93="",工资性费用预算!X93=0),"",$T91*$U91)</f>
        <v/>
      </c>
      <c r="AG91" s="191" t="str">
        <f>IF(OR(工资性费用预算!Y93="",工资性费用预算!Y93=0),"",$T91*$U91)</f>
        <v/>
      </c>
      <c r="AH91" s="193">
        <f t="shared" si="49"/>
        <v>0</v>
      </c>
      <c r="AI91" s="217" t="str">
        <f>IF($B91="","",VLOOKUP($B91,工资性费用预算!$B$7:$AJ$206,33,0))</f>
        <v/>
      </c>
      <c r="AJ91" s="218" t="str">
        <f>IF($B91="","",VLOOKUP($B91,工资性费用预算!$B$7:$AJ$206,35,0))</f>
        <v/>
      </c>
      <c r="AK91" s="215" t="str">
        <f>IF($B91="","",VLOOKUP($B91,工资性费用预算!$B$7:$AL$206,37,0))</f>
        <v/>
      </c>
      <c r="AL91" s="270" t="str">
        <f>IF(OR(工资性费用预算!N93="",工资性费用预算!N93=0),"",$AK91)</f>
        <v/>
      </c>
      <c r="AM91" s="201" t="str">
        <f>IF(OR(工资性费用预算!O93="",工资性费用预算!O93=0),"",$AK91)</f>
        <v/>
      </c>
      <c r="AN91" s="201" t="str">
        <f>IF(OR(工资性费用预算!P93="",工资性费用预算!P93=0),"",$AK91)</f>
        <v/>
      </c>
      <c r="AO91" s="201" t="str">
        <f>IF(OR(工资性费用预算!Q93="",工资性费用预算!Q93=0),"",$AK91)</f>
        <v/>
      </c>
      <c r="AP91" s="201" t="str">
        <f>IF(OR(工资性费用预算!R93="",工资性费用预算!R93=0),"",$AK91)</f>
        <v/>
      </c>
      <c r="AQ91" s="201" t="str">
        <f>IF(OR(工资性费用预算!S93="",工资性费用预算!S93=0),"",$AK91)</f>
        <v/>
      </c>
      <c r="AR91" s="201" t="str">
        <f>IF(OR(工资性费用预算!T93="",工资性费用预算!T93=0),"",$AK91)</f>
        <v/>
      </c>
      <c r="AS91" s="201" t="str">
        <f>IF(OR(工资性费用预算!U93="",工资性费用预算!U93=0),"",$AK91)</f>
        <v/>
      </c>
      <c r="AT91" s="201" t="str">
        <f>IF(OR(工资性费用预算!V93="",工资性费用预算!V93=0),"",$AK91)</f>
        <v/>
      </c>
      <c r="AU91" s="201" t="str">
        <f>IF(OR(工资性费用预算!W93="",工资性费用预算!W93=0),"",$AK91)</f>
        <v/>
      </c>
      <c r="AV91" s="201" t="str">
        <f>IF(OR(工资性费用预算!X93="",工资性费用预算!X93=0),"",$AK91)</f>
        <v/>
      </c>
      <c r="AW91" s="201" t="str">
        <f>IF(OR(工资性费用预算!Y93="",工资性费用预算!Y93=0),"",$AK91)</f>
        <v/>
      </c>
      <c r="AX91" s="220">
        <f t="shared" si="50"/>
        <v>0</v>
      </c>
      <c r="AY91" s="215" t="str">
        <f>IF($B91="","",VLOOKUP($B91,工资性费用预算!$B$7:$AN$206,39,0))</f>
        <v/>
      </c>
      <c r="AZ91" s="204"/>
      <c r="BA91" s="204"/>
      <c r="BB91" s="204"/>
      <c r="BC91" s="204"/>
      <c r="BD91" s="201"/>
      <c r="BE91" s="201" t="str">
        <f>IF(OR(工资性费用预算!S93="",工资性费用预算!S93=0),"",$AY91)</f>
        <v/>
      </c>
      <c r="BF91" s="201" t="str">
        <f>IF(OR(工资性费用预算!T93="",工资性费用预算!T93=0),"",$AY91)</f>
        <v/>
      </c>
      <c r="BG91" s="201" t="str">
        <f>IF(OR(工资性费用预算!U93="",工资性费用预算!U93=0),"",$AY91)</f>
        <v/>
      </c>
      <c r="BH91" s="201" t="str">
        <f>IF(OR(工资性费用预算!V93="",工资性费用预算!V93=0),"",$AY91)</f>
        <v/>
      </c>
      <c r="BI91" s="201" t="str">
        <f>IF(OR(工资性费用预算!W93="",工资性费用预算!W93=0),"",$AY91)</f>
        <v/>
      </c>
      <c r="BJ91" s="219"/>
      <c r="BK91" s="219"/>
      <c r="BL91" s="219">
        <f t="shared" si="51"/>
        <v>0</v>
      </c>
      <c r="BM91" s="215" t="str">
        <f>IF($B91="","",VLOOKUP($B91,工资性费用预算!$B$7:$AP$206,41,0))</f>
        <v/>
      </c>
      <c r="BN91" s="201" t="str">
        <f>IF(OR(工资性费用预算!N93="",工资性费用预算!N93=0),"",$BM91)</f>
        <v/>
      </c>
      <c r="BO91" s="201" t="str">
        <f>IF(OR(工资性费用预算!O93="",工资性费用预算!O93=0),"",$BM91)</f>
        <v/>
      </c>
      <c r="BP91" s="201" t="str">
        <f>IF(OR(工资性费用预算!P93="",工资性费用预算!P93=0),"",$BM91)</f>
        <v/>
      </c>
      <c r="BQ91" s="201"/>
      <c r="BR91" s="201" t="str">
        <f>IF(OR(工资性费用预算!Q93="",工资性费用预算!Q93=0),"",$BM91)</f>
        <v/>
      </c>
      <c r="BS91" s="201" t="str">
        <f>IF(OR(工资性费用预算!R93="",工资性费用预算!R93=0),"",$BM91)</f>
        <v/>
      </c>
      <c r="BT91" s="201" t="str">
        <f>IF(OR(工资性费用预算!S93="",工资性费用预算!S93=0),"",$BM91)</f>
        <v/>
      </c>
      <c r="BU91" s="201"/>
      <c r="BV91" s="201" t="str">
        <f>IF(OR(工资性费用预算!T93="",工资性费用预算!T93=0),"",$BM91)</f>
        <v/>
      </c>
      <c r="BW91" s="201" t="str">
        <f>IF(OR(工资性费用预算!U93="",工资性费用预算!U93=0),"",$BM91)</f>
        <v/>
      </c>
      <c r="BX91" s="201" t="str">
        <f>IF(OR(工资性费用预算!V93="",工资性费用预算!V93=0),"",$BM91)</f>
        <v/>
      </c>
      <c r="BY91" s="201"/>
      <c r="BZ91" s="201" t="str">
        <f>IF(OR(工资性费用预算!W93="",工资性费用预算!W93=0),"",$BM91)</f>
        <v/>
      </c>
      <c r="CA91" s="201" t="str">
        <f>IF(OR(工资性费用预算!X93="",工资性费用预算!X93=0),"",$BM91)</f>
        <v/>
      </c>
      <c r="CB91" s="201" t="str">
        <f>IF(OR(工资性费用预算!Y93="",工资性费用预算!Y93=0),"",$BM91)</f>
        <v/>
      </c>
      <c r="CC91" s="193">
        <f t="shared" si="52"/>
        <v>0</v>
      </c>
      <c r="CD91" s="215" t="str">
        <f>IF($B91="","",VLOOKUP($B91,工资性费用预算!$B$7:$AT$206,45,0))</f>
        <v/>
      </c>
      <c r="CE91" s="201" t="str">
        <f>IF(OR(工资性费用预算!N93="",工资性费用预算!N93=0),"",$CD91)</f>
        <v/>
      </c>
      <c r="CF91" s="201" t="str">
        <f>IF(OR(工资性费用预算!O93="",工资性费用预算!O93=0),"",$CD91)</f>
        <v/>
      </c>
      <c r="CG91" s="201" t="str">
        <f>IF(OR(工资性费用预算!P93="",工资性费用预算!P93=0),"",$CD91)</f>
        <v/>
      </c>
      <c r="CH91" s="201" t="str">
        <f>IF(OR(工资性费用预算!Q93="",工资性费用预算!Q93=0),"",$CD91)</f>
        <v/>
      </c>
      <c r="CI91" s="201" t="str">
        <f>IF(OR(工资性费用预算!R93="",工资性费用预算!R93=0),"",$CD91)</f>
        <v/>
      </c>
      <c r="CJ91" s="201" t="str">
        <f>IF(OR(工资性费用预算!S93="",工资性费用预算!S93=0),"",$CD91)</f>
        <v/>
      </c>
      <c r="CK91" s="201" t="str">
        <f>IF(OR(工资性费用预算!T93="",工资性费用预算!T93=0),"",$CD91)</f>
        <v/>
      </c>
      <c r="CL91" s="201" t="str">
        <f>IF(OR(工资性费用预算!U93="",工资性费用预算!U93=0),"",$CD91)</f>
        <v/>
      </c>
      <c r="CM91" s="201" t="str">
        <f>IF(OR(工资性费用预算!V93="",工资性费用预算!V93=0),"",$CD91)</f>
        <v/>
      </c>
      <c r="CN91" s="201" t="str">
        <f>IF(OR(工资性费用预算!W93="",工资性费用预算!W93=0),"",$CD91)</f>
        <v/>
      </c>
      <c r="CO91" s="201" t="str">
        <f>IF(OR(工资性费用预算!X93="",工资性费用预算!X93=0),"",$CD91)</f>
        <v/>
      </c>
      <c r="CP91" s="201" t="str">
        <f>IF(OR(工资性费用预算!Y93="",工资性费用预算!Y93=0),"",$CD91)</f>
        <v/>
      </c>
      <c r="CQ91" s="193">
        <f t="shared" si="53"/>
        <v>0</v>
      </c>
      <c r="CR91" s="215" t="str">
        <f>IF($B91="","",VLOOKUP($B91,工资性费用预算!$B$7:$AV$206,47,0))</f>
        <v/>
      </c>
      <c r="CS91" s="201" t="str">
        <f>IF(OR(工资性费用预算!N93="",工资性费用预算!N93=0),"",$CR91)</f>
        <v/>
      </c>
      <c r="CT91" s="201" t="str">
        <f>IF(OR(工资性费用预算!O93="",工资性费用预算!O93=0),"",$CR91)</f>
        <v/>
      </c>
      <c r="CU91" s="201" t="str">
        <f>IF(OR(工资性费用预算!P93="",工资性费用预算!P93=0),"",$CR91)</f>
        <v/>
      </c>
      <c r="CV91" s="201" t="str">
        <f>IF(OR(工资性费用预算!Q93="",工资性费用预算!Q93=0),"",$CR91)</f>
        <v/>
      </c>
      <c r="CW91" s="201" t="str">
        <f>IF(OR(工资性费用预算!R93="",工资性费用预算!R93=0),"",$CR91)</f>
        <v/>
      </c>
      <c r="CX91" s="201" t="str">
        <f>IF(OR(工资性费用预算!S93="",工资性费用预算!S93=0),"",$CR91)</f>
        <v/>
      </c>
      <c r="CY91" s="201" t="str">
        <f>IF(OR(工资性费用预算!T93="",工资性费用预算!T93=0),"",$CR91)</f>
        <v/>
      </c>
      <c r="CZ91" s="201" t="str">
        <f>IF(OR(工资性费用预算!U93="",工资性费用预算!U93=0),"",$CR91)</f>
        <v/>
      </c>
      <c r="DA91" s="201" t="str">
        <f>IF(OR(工资性费用预算!V93="",工资性费用预算!V93=0),"",$CR91)</f>
        <v/>
      </c>
      <c r="DB91" s="201" t="str">
        <f>IF(OR(工资性费用预算!W93="",工资性费用预算!W93=0),"",$CR91)</f>
        <v/>
      </c>
      <c r="DC91" s="201" t="str">
        <f>IF(OR(工资性费用预算!X93="",工资性费用预算!X93=0),"",$CR91)</f>
        <v/>
      </c>
      <c r="DD91" s="201" t="str">
        <f>IF(OR(工资性费用预算!Y93="",工资性费用预算!Y93=0),"",$CR91)</f>
        <v/>
      </c>
      <c r="DE91" s="193">
        <f t="shared" si="54"/>
        <v>0</v>
      </c>
      <c r="DF91" s="215" t="str">
        <f>IF($B91="","",VLOOKUP($B91,工资性费用预算!$B$7:$AR$206,43,0))</f>
        <v/>
      </c>
      <c r="DG91" s="215" t="str">
        <f>IF($B91="","",VLOOKUP($B91,工资性费用预算!$B$7:$AS$206,44,0))</f>
        <v/>
      </c>
      <c r="DH91" s="215" t="str">
        <f>IF($B91="","",VLOOKUP($B91,工资性费用预算!$B$7:$AX$206,49,0))</f>
        <v/>
      </c>
      <c r="DI91" s="215" t="str">
        <f>IF($B91="","",VLOOKUP($B91,工资性费用预算!$B$7:$AY$206,50,0))</f>
        <v/>
      </c>
      <c r="DJ91" s="215" t="str">
        <f>IF($B91="","",VLOOKUP($B91,工资性费用预算!$B$7:$BB$206,51,0))</f>
        <v/>
      </c>
      <c r="DK91" s="215" t="str">
        <f>IF($B91="","",VLOOKUP($B91,工资性费用预算!$B$7:$BB$206,52,0))</f>
        <v/>
      </c>
      <c r="DL91" s="225" t="str">
        <f>IF($B91="","",VLOOKUP($B91,工资性费用预算!$B$7:$BB$206,53,0))</f>
        <v/>
      </c>
      <c r="DM91" s="222">
        <f t="shared" si="55"/>
        <v>0</v>
      </c>
      <c r="DN91" s="191">
        <f t="shared" si="56"/>
        <v>0</v>
      </c>
      <c r="DO91" s="191">
        <f t="shared" si="57"/>
        <v>0</v>
      </c>
      <c r="DP91" s="191">
        <f t="shared" si="58"/>
        <v>0</v>
      </c>
      <c r="DQ91" s="191">
        <f t="shared" si="59"/>
        <v>0</v>
      </c>
      <c r="DR91" s="191">
        <f t="shared" si="60"/>
        <v>0</v>
      </c>
      <c r="DS91" s="191">
        <f t="shared" si="61"/>
        <v>0</v>
      </c>
      <c r="DT91" s="191">
        <f t="shared" si="62"/>
        <v>0</v>
      </c>
      <c r="DU91" s="191">
        <f t="shared" si="63"/>
        <v>0</v>
      </c>
      <c r="DV91" s="191">
        <f t="shared" si="64"/>
        <v>0</v>
      </c>
      <c r="DW91" s="191">
        <f t="shared" si="65"/>
        <v>0</v>
      </c>
      <c r="DX91" s="191">
        <f t="shared" si="66"/>
        <v>0</v>
      </c>
      <c r="DY91" s="227">
        <f t="shared" si="67"/>
        <v>0</v>
      </c>
      <c r="DZ91" s="191">
        <f t="shared" si="68"/>
        <v>0</v>
      </c>
      <c r="EA91" s="193">
        <f t="shared" si="69"/>
        <v>0</v>
      </c>
    </row>
    <row r="92" spans="1:131">
      <c r="A92" s="200" t="str">
        <f t="shared" si="47"/>
        <v/>
      </c>
      <c r="B92" s="191" t="str">
        <f>IF(工资性费用预算!A94="","",工资性费用预算!B94)</f>
        <v/>
      </c>
      <c r="C92" s="195" t="str">
        <f>IF(B92="","",VLOOKUP(B92,工资性费用预算!$B$7:$C$206,2,0))</f>
        <v/>
      </c>
      <c r="D92" s="276" t="str">
        <f>IF(工资性费用预算!BH94&gt;0,IF(工资性费用预算!BE94&gt;0,工资性费用预算!$BE$6,IF(工资性费用预算!BF94&gt;0,工资性费用预算!$BF$6,工资性费用预算!$BG$6)),"")</f>
        <v/>
      </c>
      <c r="E92" s="194" t="str">
        <f>IF($B92="","",VLOOKUP($B92,工资性费用预算!$B$7:$AC$206,27,0))</f>
        <v/>
      </c>
      <c r="F92" s="519">
        <f>IF($B92="",0,VLOOKUP($B92,社保费!$B$5:$Q$15,16,0))</f>
        <v>0</v>
      </c>
      <c r="G92" s="201" t="str">
        <f>IF(OR(工资性费用预算!N94="",工资性费用预算!N94=0),"",ROUND($E92*$F92,2))</f>
        <v/>
      </c>
      <c r="H92" s="201" t="str">
        <f>IF(OR(工资性费用预算!O94="",工资性费用预算!O94=0),"",ROUND($E92*$F92,2))</f>
        <v/>
      </c>
      <c r="I92" s="201" t="str">
        <f>IF(OR(工资性费用预算!P94="",工资性费用预算!P94=0),"",ROUND($E92*$F92,2))</f>
        <v/>
      </c>
      <c r="J92" s="201" t="str">
        <f>IF(OR(工资性费用预算!Q94="",工资性费用预算!Q94=0),"",ROUND($E92*$F92,2))</f>
        <v/>
      </c>
      <c r="K92" s="201" t="str">
        <f>IF(OR(工资性费用预算!R94="",工资性费用预算!R94=0),"",ROUND($E92*$F92,2))</f>
        <v/>
      </c>
      <c r="L92" s="201" t="str">
        <f>IF(OR(工资性费用预算!S94="",工资性费用预算!S94=0),"",ROUND($E92*$F92,2))</f>
        <v/>
      </c>
      <c r="M92" s="201" t="str">
        <f>IF(OR(工资性费用预算!T94="",工资性费用预算!T94=0),"",ROUND($E92*$F92,2))</f>
        <v/>
      </c>
      <c r="N92" s="201" t="str">
        <f>IF(OR(工资性费用预算!U94="",工资性费用预算!U94=0),"",ROUND($E92*$F92,2))</f>
        <v/>
      </c>
      <c r="O92" s="201" t="str">
        <f>IF(OR(工资性费用预算!V94="",工资性费用预算!V94=0),"",ROUND($E92*$F92,2))</f>
        <v/>
      </c>
      <c r="P92" s="201" t="str">
        <f>IF(OR(工资性费用预算!W94="",工资性费用预算!W94=0),"",ROUND($E92*$F92,2))</f>
        <v/>
      </c>
      <c r="Q92" s="201" t="str">
        <f>IF(OR(工资性费用预算!X94="",工资性费用预算!X94=0),"",ROUND($E92*$F92,2))</f>
        <v/>
      </c>
      <c r="R92" s="201" t="str">
        <f>IF(OR(工资性费用预算!Y94="",工资性费用预算!Y94=0),"",ROUND($E92*$F92,2))</f>
        <v/>
      </c>
      <c r="S92" s="193">
        <f t="shared" si="48"/>
        <v>0</v>
      </c>
      <c r="T92" s="199" t="str">
        <f>IF($B92="","",VLOOKUP($B92,工资性费用预算!$B$7:$AF$206,30,0))</f>
        <v/>
      </c>
      <c r="U92" s="197" t="str">
        <f>IF($B92="","",VLOOKUP($B92,工资性费用预算!$B$7:$AF$206,31,0))</f>
        <v/>
      </c>
      <c r="V92" s="191" t="str">
        <f>IF(OR(工资性费用预算!N94="",工资性费用预算!N94=0),"",$T92*$U92)</f>
        <v/>
      </c>
      <c r="W92" s="191" t="str">
        <f>IF(OR(工资性费用预算!O94="",工资性费用预算!O94=0),"",$T92*$U92)</f>
        <v/>
      </c>
      <c r="X92" s="191" t="str">
        <f>IF(OR(工资性费用预算!P94="",工资性费用预算!P94=0),"",$T92*$U92)</f>
        <v/>
      </c>
      <c r="Y92" s="191" t="str">
        <f>IF(OR(工资性费用预算!Q94="",工资性费用预算!Q94=0),"",$T92*$U92)</f>
        <v/>
      </c>
      <c r="Z92" s="191" t="str">
        <f>IF(OR(工资性费用预算!R94="",工资性费用预算!R94=0),"",$T92*$U92)</f>
        <v/>
      </c>
      <c r="AA92" s="191" t="str">
        <f>IF(OR(工资性费用预算!S94="",工资性费用预算!S94=0),"",$T92*$U92)</f>
        <v/>
      </c>
      <c r="AB92" s="191" t="str">
        <f>IF(OR(工资性费用预算!T94="",工资性费用预算!T94=0),"",$T92*$U92)</f>
        <v/>
      </c>
      <c r="AC92" s="191" t="str">
        <f>IF(OR(工资性费用预算!U94="",工资性费用预算!U94=0),"",$T92*$U92)</f>
        <v/>
      </c>
      <c r="AD92" s="191" t="str">
        <f>IF(OR(工资性费用预算!V94="",工资性费用预算!V94=0),"",$T92*$U92)</f>
        <v/>
      </c>
      <c r="AE92" s="191" t="str">
        <f>IF(OR(工资性费用预算!W94="",工资性费用预算!W94=0),"",$T92*$U92)</f>
        <v/>
      </c>
      <c r="AF92" s="191" t="str">
        <f>IF(OR(工资性费用预算!X94="",工资性费用预算!X94=0),"",$T92*$U92)</f>
        <v/>
      </c>
      <c r="AG92" s="191" t="str">
        <f>IF(OR(工资性费用预算!Y94="",工资性费用预算!Y94=0),"",$T92*$U92)</f>
        <v/>
      </c>
      <c r="AH92" s="193">
        <f t="shared" si="49"/>
        <v>0</v>
      </c>
      <c r="AI92" s="217" t="str">
        <f>IF($B92="","",VLOOKUP($B92,工资性费用预算!$B$7:$AJ$206,33,0))</f>
        <v/>
      </c>
      <c r="AJ92" s="218" t="str">
        <f>IF($B92="","",VLOOKUP($B92,工资性费用预算!$B$7:$AJ$206,35,0))</f>
        <v/>
      </c>
      <c r="AK92" s="215" t="str">
        <f>IF($B92="","",VLOOKUP($B92,工资性费用预算!$B$7:$AL$206,37,0))</f>
        <v/>
      </c>
      <c r="AL92" s="270" t="str">
        <f>IF(OR(工资性费用预算!N94="",工资性费用预算!N94=0),"",$AK92)</f>
        <v/>
      </c>
      <c r="AM92" s="201" t="str">
        <f>IF(OR(工资性费用预算!O94="",工资性费用预算!O94=0),"",$AK92)</f>
        <v/>
      </c>
      <c r="AN92" s="201" t="str">
        <f>IF(OR(工资性费用预算!P94="",工资性费用预算!P94=0),"",$AK92)</f>
        <v/>
      </c>
      <c r="AO92" s="201" t="str">
        <f>IF(OR(工资性费用预算!Q94="",工资性费用预算!Q94=0),"",$AK92)</f>
        <v/>
      </c>
      <c r="AP92" s="201" t="str">
        <f>IF(OR(工资性费用预算!R94="",工资性费用预算!R94=0),"",$AK92)</f>
        <v/>
      </c>
      <c r="AQ92" s="201" t="str">
        <f>IF(OR(工资性费用预算!S94="",工资性费用预算!S94=0),"",$AK92)</f>
        <v/>
      </c>
      <c r="AR92" s="201" t="str">
        <f>IF(OR(工资性费用预算!T94="",工资性费用预算!T94=0),"",$AK92)</f>
        <v/>
      </c>
      <c r="AS92" s="201" t="str">
        <f>IF(OR(工资性费用预算!U94="",工资性费用预算!U94=0),"",$AK92)</f>
        <v/>
      </c>
      <c r="AT92" s="201" t="str">
        <f>IF(OR(工资性费用预算!V94="",工资性费用预算!V94=0),"",$AK92)</f>
        <v/>
      </c>
      <c r="AU92" s="201" t="str">
        <f>IF(OR(工资性费用预算!W94="",工资性费用预算!W94=0),"",$AK92)</f>
        <v/>
      </c>
      <c r="AV92" s="201" t="str">
        <f>IF(OR(工资性费用预算!X94="",工资性费用预算!X94=0),"",$AK92)</f>
        <v/>
      </c>
      <c r="AW92" s="201" t="str">
        <f>IF(OR(工资性费用预算!Y94="",工资性费用预算!Y94=0),"",$AK92)</f>
        <v/>
      </c>
      <c r="AX92" s="220">
        <f t="shared" si="50"/>
        <v>0</v>
      </c>
      <c r="AY92" s="215" t="str">
        <f>IF($B92="","",VLOOKUP($B92,工资性费用预算!$B$7:$AN$206,39,0))</f>
        <v/>
      </c>
      <c r="AZ92" s="204"/>
      <c r="BA92" s="204"/>
      <c r="BB92" s="204"/>
      <c r="BC92" s="204"/>
      <c r="BD92" s="201"/>
      <c r="BE92" s="201" t="str">
        <f>IF(OR(工资性费用预算!S94="",工资性费用预算!S94=0),"",$AY92)</f>
        <v/>
      </c>
      <c r="BF92" s="201" t="str">
        <f>IF(OR(工资性费用预算!T94="",工资性费用预算!T94=0),"",$AY92)</f>
        <v/>
      </c>
      <c r="BG92" s="201" t="str">
        <f>IF(OR(工资性费用预算!U94="",工资性费用预算!U94=0),"",$AY92)</f>
        <v/>
      </c>
      <c r="BH92" s="201" t="str">
        <f>IF(OR(工资性费用预算!V94="",工资性费用预算!V94=0),"",$AY92)</f>
        <v/>
      </c>
      <c r="BI92" s="201" t="str">
        <f>IF(OR(工资性费用预算!W94="",工资性费用预算!W94=0),"",$AY92)</f>
        <v/>
      </c>
      <c r="BJ92" s="219"/>
      <c r="BK92" s="219"/>
      <c r="BL92" s="219">
        <f t="shared" si="51"/>
        <v>0</v>
      </c>
      <c r="BM92" s="215" t="str">
        <f>IF($B92="","",VLOOKUP($B92,工资性费用预算!$B$7:$AP$206,41,0))</f>
        <v/>
      </c>
      <c r="BN92" s="201" t="str">
        <f>IF(OR(工资性费用预算!N94="",工资性费用预算!N94=0),"",$BM92)</f>
        <v/>
      </c>
      <c r="BO92" s="201" t="str">
        <f>IF(OR(工资性费用预算!O94="",工资性费用预算!O94=0),"",$BM92)</f>
        <v/>
      </c>
      <c r="BP92" s="201" t="str">
        <f>IF(OR(工资性费用预算!P94="",工资性费用预算!P94=0),"",$BM92)</f>
        <v/>
      </c>
      <c r="BQ92" s="201"/>
      <c r="BR92" s="201" t="str">
        <f>IF(OR(工资性费用预算!Q94="",工资性费用预算!Q94=0),"",$BM92)</f>
        <v/>
      </c>
      <c r="BS92" s="201" t="str">
        <f>IF(OR(工资性费用预算!R94="",工资性费用预算!R94=0),"",$BM92)</f>
        <v/>
      </c>
      <c r="BT92" s="201" t="str">
        <f>IF(OR(工资性费用预算!S94="",工资性费用预算!S94=0),"",$BM92)</f>
        <v/>
      </c>
      <c r="BU92" s="201"/>
      <c r="BV92" s="201" t="str">
        <f>IF(OR(工资性费用预算!T94="",工资性费用预算!T94=0),"",$BM92)</f>
        <v/>
      </c>
      <c r="BW92" s="201" t="str">
        <f>IF(OR(工资性费用预算!U94="",工资性费用预算!U94=0),"",$BM92)</f>
        <v/>
      </c>
      <c r="BX92" s="201" t="str">
        <f>IF(OR(工资性费用预算!V94="",工资性费用预算!V94=0),"",$BM92)</f>
        <v/>
      </c>
      <c r="BY92" s="201"/>
      <c r="BZ92" s="201" t="str">
        <f>IF(OR(工资性费用预算!W94="",工资性费用预算!W94=0),"",$BM92)</f>
        <v/>
      </c>
      <c r="CA92" s="201" t="str">
        <f>IF(OR(工资性费用预算!X94="",工资性费用预算!X94=0),"",$BM92)</f>
        <v/>
      </c>
      <c r="CB92" s="201" t="str">
        <f>IF(OR(工资性费用预算!Y94="",工资性费用预算!Y94=0),"",$BM92)</f>
        <v/>
      </c>
      <c r="CC92" s="193">
        <f t="shared" si="52"/>
        <v>0</v>
      </c>
      <c r="CD92" s="215" t="str">
        <f>IF($B92="","",VLOOKUP($B92,工资性费用预算!$B$7:$AT$206,45,0))</f>
        <v/>
      </c>
      <c r="CE92" s="201" t="str">
        <f>IF(OR(工资性费用预算!N94="",工资性费用预算!N94=0),"",$CD92)</f>
        <v/>
      </c>
      <c r="CF92" s="201" t="str">
        <f>IF(OR(工资性费用预算!O94="",工资性费用预算!O94=0),"",$CD92)</f>
        <v/>
      </c>
      <c r="CG92" s="201" t="str">
        <f>IF(OR(工资性费用预算!P94="",工资性费用预算!P94=0),"",$CD92)</f>
        <v/>
      </c>
      <c r="CH92" s="201" t="str">
        <f>IF(OR(工资性费用预算!Q94="",工资性费用预算!Q94=0),"",$CD92)</f>
        <v/>
      </c>
      <c r="CI92" s="201" t="str">
        <f>IF(OR(工资性费用预算!R94="",工资性费用预算!R94=0),"",$CD92)</f>
        <v/>
      </c>
      <c r="CJ92" s="201" t="str">
        <f>IF(OR(工资性费用预算!S94="",工资性费用预算!S94=0),"",$CD92)</f>
        <v/>
      </c>
      <c r="CK92" s="201" t="str">
        <f>IF(OR(工资性费用预算!T94="",工资性费用预算!T94=0),"",$CD92)</f>
        <v/>
      </c>
      <c r="CL92" s="201" t="str">
        <f>IF(OR(工资性费用预算!U94="",工资性费用预算!U94=0),"",$CD92)</f>
        <v/>
      </c>
      <c r="CM92" s="201" t="str">
        <f>IF(OR(工资性费用预算!V94="",工资性费用预算!V94=0),"",$CD92)</f>
        <v/>
      </c>
      <c r="CN92" s="201" t="str">
        <f>IF(OR(工资性费用预算!W94="",工资性费用预算!W94=0),"",$CD92)</f>
        <v/>
      </c>
      <c r="CO92" s="201" t="str">
        <f>IF(OR(工资性费用预算!X94="",工资性费用预算!X94=0),"",$CD92)</f>
        <v/>
      </c>
      <c r="CP92" s="201" t="str">
        <f>IF(OR(工资性费用预算!Y94="",工资性费用预算!Y94=0),"",$CD92)</f>
        <v/>
      </c>
      <c r="CQ92" s="193">
        <f t="shared" si="53"/>
        <v>0</v>
      </c>
      <c r="CR92" s="215" t="str">
        <f>IF($B92="","",VLOOKUP($B92,工资性费用预算!$B$7:$AV$206,47,0))</f>
        <v/>
      </c>
      <c r="CS92" s="201" t="str">
        <f>IF(OR(工资性费用预算!N94="",工资性费用预算!N94=0),"",$CR92)</f>
        <v/>
      </c>
      <c r="CT92" s="201" t="str">
        <f>IF(OR(工资性费用预算!O94="",工资性费用预算!O94=0),"",$CR92)</f>
        <v/>
      </c>
      <c r="CU92" s="201" t="str">
        <f>IF(OR(工资性费用预算!P94="",工资性费用预算!P94=0),"",$CR92)</f>
        <v/>
      </c>
      <c r="CV92" s="201" t="str">
        <f>IF(OR(工资性费用预算!Q94="",工资性费用预算!Q94=0),"",$CR92)</f>
        <v/>
      </c>
      <c r="CW92" s="201" t="str">
        <f>IF(OR(工资性费用预算!R94="",工资性费用预算!R94=0),"",$CR92)</f>
        <v/>
      </c>
      <c r="CX92" s="201" t="str">
        <f>IF(OR(工资性费用预算!S94="",工资性费用预算!S94=0),"",$CR92)</f>
        <v/>
      </c>
      <c r="CY92" s="201" t="str">
        <f>IF(OR(工资性费用预算!T94="",工资性费用预算!T94=0),"",$CR92)</f>
        <v/>
      </c>
      <c r="CZ92" s="201" t="str">
        <f>IF(OR(工资性费用预算!U94="",工资性费用预算!U94=0),"",$CR92)</f>
        <v/>
      </c>
      <c r="DA92" s="201" t="str">
        <f>IF(OR(工资性费用预算!V94="",工资性费用预算!V94=0),"",$CR92)</f>
        <v/>
      </c>
      <c r="DB92" s="201" t="str">
        <f>IF(OR(工资性费用预算!W94="",工资性费用预算!W94=0),"",$CR92)</f>
        <v/>
      </c>
      <c r="DC92" s="201" t="str">
        <f>IF(OR(工资性费用预算!X94="",工资性费用预算!X94=0),"",$CR92)</f>
        <v/>
      </c>
      <c r="DD92" s="201" t="str">
        <f>IF(OR(工资性费用预算!Y94="",工资性费用预算!Y94=0),"",$CR92)</f>
        <v/>
      </c>
      <c r="DE92" s="193">
        <f t="shared" si="54"/>
        <v>0</v>
      </c>
      <c r="DF92" s="215" t="str">
        <f>IF($B92="","",VLOOKUP($B92,工资性费用预算!$B$7:$AR$206,43,0))</f>
        <v/>
      </c>
      <c r="DG92" s="215" t="str">
        <f>IF($B92="","",VLOOKUP($B92,工资性费用预算!$B$7:$AS$206,44,0))</f>
        <v/>
      </c>
      <c r="DH92" s="215" t="str">
        <f>IF($B92="","",VLOOKUP($B92,工资性费用预算!$B$7:$AX$206,49,0))</f>
        <v/>
      </c>
      <c r="DI92" s="215" t="str">
        <f>IF($B92="","",VLOOKUP($B92,工资性费用预算!$B$7:$AY$206,50,0))</f>
        <v/>
      </c>
      <c r="DJ92" s="215" t="str">
        <f>IF($B92="","",VLOOKUP($B92,工资性费用预算!$B$7:$BB$206,51,0))</f>
        <v/>
      </c>
      <c r="DK92" s="215" t="str">
        <f>IF($B92="","",VLOOKUP($B92,工资性费用预算!$B$7:$BB$206,52,0))</f>
        <v/>
      </c>
      <c r="DL92" s="225" t="str">
        <f>IF($B92="","",VLOOKUP($B92,工资性费用预算!$B$7:$BB$206,53,0))</f>
        <v/>
      </c>
      <c r="DM92" s="222">
        <f t="shared" si="55"/>
        <v>0</v>
      </c>
      <c r="DN92" s="191">
        <f t="shared" si="56"/>
        <v>0</v>
      </c>
      <c r="DO92" s="191">
        <f t="shared" si="57"/>
        <v>0</v>
      </c>
      <c r="DP92" s="191">
        <f t="shared" si="58"/>
        <v>0</v>
      </c>
      <c r="DQ92" s="191">
        <f t="shared" si="59"/>
        <v>0</v>
      </c>
      <c r="DR92" s="191">
        <f t="shared" si="60"/>
        <v>0</v>
      </c>
      <c r="DS92" s="191">
        <f t="shared" si="61"/>
        <v>0</v>
      </c>
      <c r="DT92" s="191">
        <f t="shared" si="62"/>
        <v>0</v>
      </c>
      <c r="DU92" s="191">
        <f t="shared" si="63"/>
        <v>0</v>
      </c>
      <c r="DV92" s="191">
        <f t="shared" si="64"/>
        <v>0</v>
      </c>
      <c r="DW92" s="191">
        <f t="shared" si="65"/>
        <v>0</v>
      </c>
      <c r="DX92" s="191">
        <f t="shared" si="66"/>
        <v>0</v>
      </c>
      <c r="DY92" s="227">
        <f t="shared" si="67"/>
        <v>0</v>
      </c>
      <c r="DZ92" s="191">
        <f t="shared" si="68"/>
        <v>0</v>
      </c>
      <c r="EA92" s="193">
        <f t="shared" si="69"/>
        <v>0</v>
      </c>
    </row>
    <row r="93" spans="1:131">
      <c r="A93" s="200" t="str">
        <f t="shared" si="47"/>
        <v/>
      </c>
      <c r="B93" s="191" t="str">
        <f>IF(工资性费用预算!A95="","",工资性费用预算!B95)</f>
        <v/>
      </c>
      <c r="C93" s="195" t="str">
        <f>IF(B93="","",VLOOKUP(B93,工资性费用预算!$B$7:$C$206,2,0))</f>
        <v/>
      </c>
      <c r="D93" s="276" t="str">
        <f>IF(工资性费用预算!BH95&gt;0,IF(工资性费用预算!BE95&gt;0,工资性费用预算!$BE$6,IF(工资性费用预算!BF95&gt;0,工资性费用预算!$BF$6,工资性费用预算!$BG$6)),"")</f>
        <v/>
      </c>
      <c r="E93" s="194" t="str">
        <f>IF($B93="","",VLOOKUP($B93,工资性费用预算!$B$7:$AC$206,27,0))</f>
        <v/>
      </c>
      <c r="F93" s="519">
        <f>IF($B93="",0,VLOOKUP($B93,社保费!$B$5:$Q$15,16,0))</f>
        <v>0</v>
      </c>
      <c r="G93" s="201" t="str">
        <f>IF(OR(工资性费用预算!N95="",工资性费用预算!N95=0),"",ROUND($E93*$F93,2))</f>
        <v/>
      </c>
      <c r="H93" s="201" t="str">
        <f>IF(OR(工资性费用预算!O95="",工资性费用预算!O95=0),"",ROUND($E93*$F93,2))</f>
        <v/>
      </c>
      <c r="I93" s="201" t="str">
        <f>IF(OR(工资性费用预算!P95="",工资性费用预算!P95=0),"",ROUND($E93*$F93,2))</f>
        <v/>
      </c>
      <c r="J93" s="201" t="str">
        <f>IF(OR(工资性费用预算!Q95="",工资性费用预算!Q95=0),"",ROUND($E93*$F93,2))</f>
        <v/>
      </c>
      <c r="K93" s="201" t="str">
        <f>IF(OR(工资性费用预算!R95="",工资性费用预算!R95=0),"",ROUND($E93*$F93,2))</f>
        <v/>
      </c>
      <c r="L93" s="201" t="str">
        <f>IF(OR(工资性费用预算!S95="",工资性费用预算!S95=0),"",ROUND($E93*$F93,2))</f>
        <v/>
      </c>
      <c r="M93" s="201" t="str">
        <f>IF(OR(工资性费用预算!T95="",工资性费用预算!T95=0),"",ROUND($E93*$F93,2))</f>
        <v/>
      </c>
      <c r="N93" s="201" t="str">
        <f>IF(OR(工资性费用预算!U95="",工资性费用预算!U95=0),"",ROUND($E93*$F93,2))</f>
        <v/>
      </c>
      <c r="O93" s="201" t="str">
        <f>IF(OR(工资性费用预算!V95="",工资性费用预算!V95=0),"",ROUND($E93*$F93,2))</f>
        <v/>
      </c>
      <c r="P93" s="201" t="str">
        <f>IF(OR(工资性费用预算!W95="",工资性费用预算!W95=0),"",ROUND($E93*$F93,2))</f>
        <v/>
      </c>
      <c r="Q93" s="201" t="str">
        <f>IF(OR(工资性费用预算!X95="",工资性费用预算!X95=0),"",ROUND($E93*$F93,2))</f>
        <v/>
      </c>
      <c r="R93" s="201" t="str">
        <f>IF(OR(工资性费用预算!Y95="",工资性费用预算!Y95=0),"",ROUND($E93*$F93,2))</f>
        <v/>
      </c>
      <c r="S93" s="193">
        <f t="shared" si="48"/>
        <v>0</v>
      </c>
      <c r="T93" s="199" t="str">
        <f>IF($B93="","",VLOOKUP($B93,工资性费用预算!$B$7:$AF$206,30,0))</f>
        <v/>
      </c>
      <c r="U93" s="197" t="str">
        <f>IF($B93="","",VLOOKUP($B93,工资性费用预算!$B$7:$AF$206,31,0))</f>
        <v/>
      </c>
      <c r="V93" s="191" t="str">
        <f>IF(OR(工资性费用预算!N95="",工资性费用预算!N95=0),"",$T93*$U93)</f>
        <v/>
      </c>
      <c r="W93" s="191" t="str">
        <f>IF(OR(工资性费用预算!O95="",工资性费用预算!O95=0),"",$T93*$U93)</f>
        <v/>
      </c>
      <c r="X93" s="191" t="str">
        <f>IF(OR(工资性费用预算!P95="",工资性费用预算!P95=0),"",$T93*$U93)</f>
        <v/>
      </c>
      <c r="Y93" s="191" t="str">
        <f>IF(OR(工资性费用预算!Q95="",工资性费用预算!Q95=0),"",$T93*$U93)</f>
        <v/>
      </c>
      <c r="Z93" s="191" t="str">
        <f>IF(OR(工资性费用预算!R95="",工资性费用预算!R95=0),"",$T93*$U93)</f>
        <v/>
      </c>
      <c r="AA93" s="191" t="str">
        <f>IF(OR(工资性费用预算!S95="",工资性费用预算!S95=0),"",$T93*$U93)</f>
        <v/>
      </c>
      <c r="AB93" s="191" t="str">
        <f>IF(OR(工资性费用预算!T95="",工资性费用预算!T95=0),"",$T93*$U93)</f>
        <v/>
      </c>
      <c r="AC93" s="191" t="str">
        <f>IF(OR(工资性费用预算!U95="",工资性费用预算!U95=0),"",$T93*$U93)</f>
        <v/>
      </c>
      <c r="AD93" s="191" t="str">
        <f>IF(OR(工资性费用预算!V95="",工资性费用预算!V95=0),"",$T93*$U93)</f>
        <v/>
      </c>
      <c r="AE93" s="191" t="str">
        <f>IF(OR(工资性费用预算!W95="",工资性费用预算!W95=0),"",$T93*$U93)</f>
        <v/>
      </c>
      <c r="AF93" s="191" t="str">
        <f>IF(OR(工资性费用预算!X95="",工资性费用预算!X95=0),"",$T93*$U93)</f>
        <v/>
      </c>
      <c r="AG93" s="191" t="str">
        <f>IF(OR(工资性费用预算!Y95="",工资性费用预算!Y95=0),"",$T93*$U93)</f>
        <v/>
      </c>
      <c r="AH93" s="193">
        <f t="shared" si="49"/>
        <v>0</v>
      </c>
      <c r="AI93" s="217" t="str">
        <f>IF($B93="","",VLOOKUP($B93,工资性费用预算!$B$7:$AJ$206,33,0))</f>
        <v/>
      </c>
      <c r="AJ93" s="218" t="str">
        <f>IF($B93="","",VLOOKUP($B93,工资性费用预算!$B$7:$AJ$206,35,0))</f>
        <v/>
      </c>
      <c r="AK93" s="215" t="str">
        <f>IF($B93="","",VLOOKUP($B93,工资性费用预算!$B$7:$AL$206,37,0))</f>
        <v/>
      </c>
      <c r="AL93" s="270" t="str">
        <f>IF(OR(工资性费用预算!N95="",工资性费用预算!N95=0),"",$AK93)</f>
        <v/>
      </c>
      <c r="AM93" s="201" t="str">
        <f>IF(OR(工资性费用预算!O95="",工资性费用预算!O95=0),"",$AK93)</f>
        <v/>
      </c>
      <c r="AN93" s="201" t="str">
        <f>IF(OR(工资性费用预算!P95="",工资性费用预算!P95=0),"",$AK93)</f>
        <v/>
      </c>
      <c r="AO93" s="201" t="str">
        <f>IF(OR(工资性费用预算!Q95="",工资性费用预算!Q95=0),"",$AK93)</f>
        <v/>
      </c>
      <c r="AP93" s="201" t="str">
        <f>IF(OR(工资性费用预算!R95="",工资性费用预算!R95=0),"",$AK93)</f>
        <v/>
      </c>
      <c r="AQ93" s="201" t="str">
        <f>IF(OR(工资性费用预算!S95="",工资性费用预算!S95=0),"",$AK93)</f>
        <v/>
      </c>
      <c r="AR93" s="201" t="str">
        <f>IF(OR(工资性费用预算!T95="",工资性费用预算!T95=0),"",$AK93)</f>
        <v/>
      </c>
      <c r="AS93" s="201" t="str">
        <f>IF(OR(工资性费用预算!U95="",工资性费用预算!U95=0),"",$AK93)</f>
        <v/>
      </c>
      <c r="AT93" s="201" t="str">
        <f>IF(OR(工资性费用预算!V95="",工资性费用预算!V95=0),"",$AK93)</f>
        <v/>
      </c>
      <c r="AU93" s="201" t="str">
        <f>IF(OR(工资性费用预算!W95="",工资性费用预算!W95=0),"",$AK93)</f>
        <v/>
      </c>
      <c r="AV93" s="201" t="str">
        <f>IF(OR(工资性费用预算!X95="",工资性费用预算!X95=0),"",$AK93)</f>
        <v/>
      </c>
      <c r="AW93" s="201" t="str">
        <f>IF(OR(工资性费用预算!Y95="",工资性费用预算!Y95=0),"",$AK93)</f>
        <v/>
      </c>
      <c r="AX93" s="220">
        <f t="shared" si="50"/>
        <v>0</v>
      </c>
      <c r="AY93" s="215" t="str">
        <f>IF($B93="","",VLOOKUP($B93,工资性费用预算!$B$7:$AN$206,39,0))</f>
        <v/>
      </c>
      <c r="AZ93" s="204"/>
      <c r="BA93" s="204"/>
      <c r="BB93" s="204"/>
      <c r="BC93" s="204"/>
      <c r="BD93" s="201"/>
      <c r="BE93" s="201" t="str">
        <f>IF(OR(工资性费用预算!S95="",工资性费用预算!S95=0),"",$AY93)</f>
        <v/>
      </c>
      <c r="BF93" s="201" t="str">
        <f>IF(OR(工资性费用预算!T95="",工资性费用预算!T95=0),"",$AY93)</f>
        <v/>
      </c>
      <c r="BG93" s="201" t="str">
        <f>IF(OR(工资性费用预算!U95="",工资性费用预算!U95=0),"",$AY93)</f>
        <v/>
      </c>
      <c r="BH93" s="201" t="str">
        <f>IF(OR(工资性费用预算!V95="",工资性费用预算!V95=0),"",$AY93)</f>
        <v/>
      </c>
      <c r="BI93" s="201" t="str">
        <f>IF(OR(工资性费用预算!W95="",工资性费用预算!W95=0),"",$AY93)</f>
        <v/>
      </c>
      <c r="BJ93" s="219"/>
      <c r="BK93" s="219"/>
      <c r="BL93" s="219">
        <f t="shared" si="51"/>
        <v>0</v>
      </c>
      <c r="BM93" s="215" t="str">
        <f>IF($B93="","",VLOOKUP($B93,工资性费用预算!$B$7:$AP$206,41,0))</f>
        <v/>
      </c>
      <c r="BN93" s="201" t="str">
        <f>IF(OR(工资性费用预算!N95="",工资性费用预算!N95=0),"",$BM93)</f>
        <v/>
      </c>
      <c r="BO93" s="201" t="str">
        <f>IF(OR(工资性费用预算!O95="",工资性费用预算!O95=0),"",$BM93)</f>
        <v/>
      </c>
      <c r="BP93" s="201" t="str">
        <f>IF(OR(工资性费用预算!P95="",工资性费用预算!P95=0),"",$BM93)</f>
        <v/>
      </c>
      <c r="BQ93" s="201"/>
      <c r="BR93" s="201" t="str">
        <f>IF(OR(工资性费用预算!Q95="",工资性费用预算!Q95=0),"",$BM93)</f>
        <v/>
      </c>
      <c r="BS93" s="201" t="str">
        <f>IF(OR(工资性费用预算!R95="",工资性费用预算!R95=0),"",$BM93)</f>
        <v/>
      </c>
      <c r="BT93" s="201" t="str">
        <f>IF(OR(工资性费用预算!S95="",工资性费用预算!S95=0),"",$BM93)</f>
        <v/>
      </c>
      <c r="BU93" s="201"/>
      <c r="BV93" s="201" t="str">
        <f>IF(OR(工资性费用预算!T95="",工资性费用预算!T95=0),"",$BM93)</f>
        <v/>
      </c>
      <c r="BW93" s="201" t="str">
        <f>IF(OR(工资性费用预算!U95="",工资性费用预算!U95=0),"",$BM93)</f>
        <v/>
      </c>
      <c r="BX93" s="201" t="str">
        <f>IF(OR(工资性费用预算!V95="",工资性费用预算!V95=0),"",$BM93)</f>
        <v/>
      </c>
      <c r="BY93" s="201"/>
      <c r="BZ93" s="201" t="str">
        <f>IF(OR(工资性费用预算!W95="",工资性费用预算!W95=0),"",$BM93)</f>
        <v/>
      </c>
      <c r="CA93" s="201" t="str">
        <f>IF(OR(工资性费用预算!X95="",工资性费用预算!X95=0),"",$BM93)</f>
        <v/>
      </c>
      <c r="CB93" s="201" t="str">
        <f>IF(OR(工资性费用预算!Y95="",工资性费用预算!Y95=0),"",$BM93)</f>
        <v/>
      </c>
      <c r="CC93" s="193">
        <f t="shared" si="52"/>
        <v>0</v>
      </c>
      <c r="CD93" s="215" t="str">
        <f>IF($B93="","",VLOOKUP($B93,工资性费用预算!$B$7:$AT$206,45,0))</f>
        <v/>
      </c>
      <c r="CE93" s="201" t="str">
        <f>IF(OR(工资性费用预算!N95="",工资性费用预算!N95=0),"",$CD93)</f>
        <v/>
      </c>
      <c r="CF93" s="201" t="str">
        <f>IF(OR(工资性费用预算!O95="",工资性费用预算!O95=0),"",$CD93)</f>
        <v/>
      </c>
      <c r="CG93" s="201" t="str">
        <f>IF(OR(工资性费用预算!P95="",工资性费用预算!P95=0),"",$CD93)</f>
        <v/>
      </c>
      <c r="CH93" s="201" t="str">
        <f>IF(OR(工资性费用预算!Q95="",工资性费用预算!Q95=0),"",$CD93)</f>
        <v/>
      </c>
      <c r="CI93" s="201" t="str">
        <f>IF(OR(工资性费用预算!R95="",工资性费用预算!R95=0),"",$CD93)</f>
        <v/>
      </c>
      <c r="CJ93" s="201" t="str">
        <f>IF(OR(工资性费用预算!S95="",工资性费用预算!S95=0),"",$CD93)</f>
        <v/>
      </c>
      <c r="CK93" s="201" t="str">
        <f>IF(OR(工资性费用预算!T95="",工资性费用预算!T95=0),"",$CD93)</f>
        <v/>
      </c>
      <c r="CL93" s="201" t="str">
        <f>IF(OR(工资性费用预算!U95="",工资性费用预算!U95=0),"",$CD93)</f>
        <v/>
      </c>
      <c r="CM93" s="201" t="str">
        <f>IF(OR(工资性费用预算!V95="",工资性费用预算!V95=0),"",$CD93)</f>
        <v/>
      </c>
      <c r="CN93" s="201" t="str">
        <f>IF(OR(工资性费用预算!W95="",工资性费用预算!W95=0),"",$CD93)</f>
        <v/>
      </c>
      <c r="CO93" s="201" t="str">
        <f>IF(OR(工资性费用预算!X95="",工资性费用预算!X95=0),"",$CD93)</f>
        <v/>
      </c>
      <c r="CP93" s="201" t="str">
        <f>IF(OR(工资性费用预算!Y95="",工资性费用预算!Y95=0),"",$CD93)</f>
        <v/>
      </c>
      <c r="CQ93" s="193">
        <f t="shared" si="53"/>
        <v>0</v>
      </c>
      <c r="CR93" s="215" t="str">
        <f>IF($B93="","",VLOOKUP($B93,工资性费用预算!$B$7:$AV$206,47,0))</f>
        <v/>
      </c>
      <c r="CS93" s="201" t="str">
        <f>IF(OR(工资性费用预算!N95="",工资性费用预算!N95=0),"",$CR93)</f>
        <v/>
      </c>
      <c r="CT93" s="201" t="str">
        <f>IF(OR(工资性费用预算!O95="",工资性费用预算!O95=0),"",$CR93)</f>
        <v/>
      </c>
      <c r="CU93" s="201" t="str">
        <f>IF(OR(工资性费用预算!P95="",工资性费用预算!P95=0),"",$CR93)</f>
        <v/>
      </c>
      <c r="CV93" s="201" t="str">
        <f>IF(OR(工资性费用预算!Q95="",工资性费用预算!Q95=0),"",$CR93)</f>
        <v/>
      </c>
      <c r="CW93" s="201" t="str">
        <f>IF(OR(工资性费用预算!R95="",工资性费用预算!R95=0),"",$CR93)</f>
        <v/>
      </c>
      <c r="CX93" s="201" t="str">
        <f>IF(OR(工资性费用预算!S95="",工资性费用预算!S95=0),"",$CR93)</f>
        <v/>
      </c>
      <c r="CY93" s="201" t="str">
        <f>IF(OR(工资性费用预算!T95="",工资性费用预算!T95=0),"",$CR93)</f>
        <v/>
      </c>
      <c r="CZ93" s="201" t="str">
        <f>IF(OR(工资性费用预算!U95="",工资性费用预算!U95=0),"",$CR93)</f>
        <v/>
      </c>
      <c r="DA93" s="201" t="str">
        <f>IF(OR(工资性费用预算!V95="",工资性费用预算!V95=0),"",$CR93)</f>
        <v/>
      </c>
      <c r="DB93" s="201" t="str">
        <f>IF(OR(工资性费用预算!W95="",工资性费用预算!W95=0),"",$CR93)</f>
        <v/>
      </c>
      <c r="DC93" s="201" t="str">
        <f>IF(OR(工资性费用预算!X95="",工资性费用预算!X95=0),"",$CR93)</f>
        <v/>
      </c>
      <c r="DD93" s="201" t="str">
        <f>IF(OR(工资性费用预算!Y95="",工资性费用预算!Y95=0),"",$CR93)</f>
        <v/>
      </c>
      <c r="DE93" s="193">
        <f t="shared" si="54"/>
        <v>0</v>
      </c>
      <c r="DF93" s="215" t="str">
        <f>IF($B93="","",VLOOKUP($B93,工资性费用预算!$B$7:$AR$206,43,0))</f>
        <v/>
      </c>
      <c r="DG93" s="215" t="str">
        <f>IF($B93="","",VLOOKUP($B93,工资性费用预算!$B$7:$AS$206,44,0))</f>
        <v/>
      </c>
      <c r="DH93" s="215" t="str">
        <f>IF($B93="","",VLOOKUP($B93,工资性费用预算!$B$7:$AX$206,49,0))</f>
        <v/>
      </c>
      <c r="DI93" s="215" t="str">
        <f>IF($B93="","",VLOOKUP($B93,工资性费用预算!$B$7:$AY$206,50,0))</f>
        <v/>
      </c>
      <c r="DJ93" s="215" t="str">
        <f>IF($B93="","",VLOOKUP($B93,工资性费用预算!$B$7:$BB$206,51,0))</f>
        <v/>
      </c>
      <c r="DK93" s="215" t="str">
        <f>IF($B93="","",VLOOKUP($B93,工资性费用预算!$B$7:$BB$206,52,0))</f>
        <v/>
      </c>
      <c r="DL93" s="225" t="str">
        <f>IF($B93="","",VLOOKUP($B93,工资性费用预算!$B$7:$BB$206,53,0))</f>
        <v/>
      </c>
      <c r="DM93" s="222">
        <f t="shared" si="55"/>
        <v>0</v>
      </c>
      <c r="DN93" s="191">
        <f t="shared" si="56"/>
        <v>0</v>
      </c>
      <c r="DO93" s="191">
        <f t="shared" si="57"/>
        <v>0</v>
      </c>
      <c r="DP93" s="191">
        <f t="shared" si="58"/>
        <v>0</v>
      </c>
      <c r="DQ93" s="191">
        <f t="shared" si="59"/>
        <v>0</v>
      </c>
      <c r="DR93" s="191">
        <f t="shared" si="60"/>
        <v>0</v>
      </c>
      <c r="DS93" s="191">
        <f t="shared" si="61"/>
        <v>0</v>
      </c>
      <c r="DT93" s="191">
        <f t="shared" si="62"/>
        <v>0</v>
      </c>
      <c r="DU93" s="191">
        <f t="shared" si="63"/>
        <v>0</v>
      </c>
      <c r="DV93" s="191">
        <f t="shared" si="64"/>
        <v>0</v>
      </c>
      <c r="DW93" s="191">
        <f t="shared" si="65"/>
        <v>0</v>
      </c>
      <c r="DX93" s="191">
        <f t="shared" si="66"/>
        <v>0</v>
      </c>
      <c r="DY93" s="227">
        <f t="shared" si="67"/>
        <v>0</v>
      </c>
      <c r="DZ93" s="191">
        <f t="shared" si="68"/>
        <v>0</v>
      </c>
      <c r="EA93" s="193">
        <f t="shared" si="69"/>
        <v>0</v>
      </c>
    </row>
    <row r="94" spans="1:131">
      <c r="A94" s="200" t="str">
        <f t="shared" si="47"/>
        <v/>
      </c>
      <c r="B94" s="191" t="str">
        <f>IF(工资性费用预算!A96="","",工资性费用预算!B96)</f>
        <v/>
      </c>
      <c r="C94" s="195" t="str">
        <f>IF(B94="","",VLOOKUP(B94,工资性费用预算!$B$7:$C$206,2,0))</f>
        <v/>
      </c>
      <c r="D94" s="276" t="str">
        <f>IF(工资性费用预算!BH96&gt;0,IF(工资性费用预算!BE96&gt;0,工资性费用预算!$BE$6,IF(工资性费用预算!BF96&gt;0,工资性费用预算!$BF$6,工资性费用预算!$BG$6)),"")</f>
        <v/>
      </c>
      <c r="E94" s="194" t="str">
        <f>IF($B94="","",VLOOKUP($B94,工资性费用预算!$B$7:$AC$206,27,0))</f>
        <v/>
      </c>
      <c r="F94" s="519">
        <f>IF($B94="",0,VLOOKUP($B94,社保费!$B$5:$Q$15,16,0))</f>
        <v>0</v>
      </c>
      <c r="G94" s="201" t="str">
        <f>IF(OR(工资性费用预算!N96="",工资性费用预算!N96=0),"",ROUND($E94*$F94,2))</f>
        <v/>
      </c>
      <c r="H94" s="201" t="str">
        <f>IF(OR(工资性费用预算!O96="",工资性费用预算!O96=0),"",ROUND($E94*$F94,2))</f>
        <v/>
      </c>
      <c r="I94" s="201" t="str">
        <f>IF(OR(工资性费用预算!P96="",工资性费用预算!P96=0),"",ROUND($E94*$F94,2))</f>
        <v/>
      </c>
      <c r="J94" s="201" t="str">
        <f>IF(OR(工资性费用预算!Q96="",工资性费用预算!Q96=0),"",ROUND($E94*$F94,2))</f>
        <v/>
      </c>
      <c r="K94" s="201" t="str">
        <f>IF(OR(工资性费用预算!R96="",工资性费用预算!R96=0),"",ROUND($E94*$F94,2))</f>
        <v/>
      </c>
      <c r="L94" s="201" t="str">
        <f>IF(OR(工资性费用预算!S96="",工资性费用预算!S96=0),"",ROUND($E94*$F94,2))</f>
        <v/>
      </c>
      <c r="M94" s="201" t="str">
        <f>IF(OR(工资性费用预算!T96="",工资性费用预算!T96=0),"",ROUND($E94*$F94,2))</f>
        <v/>
      </c>
      <c r="N94" s="201" t="str">
        <f>IF(OR(工资性费用预算!U96="",工资性费用预算!U96=0),"",ROUND($E94*$F94,2))</f>
        <v/>
      </c>
      <c r="O94" s="201" t="str">
        <f>IF(OR(工资性费用预算!V96="",工资性费用预算!V96=0),"",ROUND($E94*$F94,2))</f>
        <v/>
      </c>
      <c r="P94" s="201" t="str">
        <f>IF(OR(工资性费用预算!W96="",工资性费用预算!W96=0),"",ROUND($E94*$F94,2))</f>
        <v/>
      </c>
      <c r="Q94" s="201" t="str">
        <f>IF(OR(工资性费用预算!X96="",工资性费用预算!X96=0),"",ROUND($E94*$F94,2))</f>
        <v/>
      </c>
      <c r="R94" s="201" t="str">
        <f>IF(OR(工资性费用预算!Y96="",工资性费用预算!Y96=0),"",ROUND($E94*$F94,2))</f>
        <v/>
      </c>
      <c r="S94" s="193">
        <f t="shared" si="48"/>
        <v>0</v>
      </c>
      <c r="T94" s="199" t="str">
        <f>IF($B94="","",VLOOKUP($B94,工资性费用预算!$B$7:$AF$206,30,0))</f>
        <v/>
      </c>
      <c r="U94" s="197" t="str">
        <f>IF($B94="","",VLOOKUP($B94,工资性费用预算!$B$7:$AF$206,31,0))</f>
        <v/>
      </c>
      <c r="V94" s="191" t="str">
        <f>IF(OR(工资性费用预算!N96="",工资性费用预算!N96=0),"",$T94*$U94)</f>
        <v/>
      </c>
      <c r="W94" s="191" t="str">
        <f>IF(OR(工资性费用预算!O96="",工资性费用预算!O96=0),"",$T94*$U94)</f>
        <v/>
      </c>
      <c r="X94" s="191" t="str">
        <f>IF(OR(工资性费用预算!P96="",工资性费用预算!P96=0),"",$T94*$U94)</f>
        <v/>
      </c>
      <c r="Y94" s="191" t="str">
        <f>IF(OR(工资性费用预算!Q96="",工资性费用预算!Q96=0),"",$T94*$U94)</f>
        <v/>
      </c>
      <c r="Z94" s="191" t="str">
        <f>IF(OR(工资性费用预算!R96="",工资性费用预算!R96=0),"",$T94*$U94)</f>
        <v/>
      </c>
      <c r="AA94" s="191" t="str">
        <f>IF(OR(工资性费用预算!S96="",工资性费用预算!S96=0),"",$T94*$U94)</f>
        <v/>
      </c>
      <c r="AB94" s="191" t="str">
        <f>IF(OR(工资性费用预算!T96="",工资性费用预算!T96=0),"",$T94*$U94)</f>
        <v/>
      </c>
      <c r="AC94" s="191" t="str">
        <f>IF(OR(工资性费用预算!U96="",工资性费用预算!U96=0),"",$T94*$U94)</f>
        <v/>
      </c>
      <c r="AD94" s="191" t="str">
        <f>IF(OR(工资性费用预算!V96="",工资性费用预算!V96=0),"",$T94*$U94)</f>
        <v/>
      </c>
      <c r="AE94" s="191" t="str">
        <f>IF(OR(工资性费用预算!W96="",工资性费用预算!W96=0),"",$T94*$U94)</f>
        <v/>
      </c>
      <c r="AF94" s="191" t="str">
        <f>IF(OR(工资性费用预算!X96="",工资性费用预算!X96=0),"",$T94*$U94)</f>
        <v/>
      </c>
      <c r="AG94" s="191" t="str">
        <f>IF(OR(工资性费用预算!Y96="",工资性费用预算!Y96=0),"",$T94*$U94)</f>
        <v/>
      </c>
      <c r="AH94" s="193">
        <f t="shared" si="49"/>
        <v>0</v>
      </c>
      <c r="AI94" s="217" t="str">
        <f>IF($B94="","",VLOOKUP($B94,工资性费用预算!$B$7:$AJ$206,33,0))</f>
        <v/>
      </c>
      <c r="AJ94" s="218" t="str">
        <f>IF($B94="","",VLOOKUP($B94,工资性费用预算!$B$7:$AJ$206,35,0))</f>
        <v/>
      </c>
      <c r="AK94" s="215" t="str">
        <f>IF($B94="","",VLOOKUP($B94,工资性费用预算!$B$7:$AL$206,37,0))</f>
        <v/>
      </c>
      <c r="AL94" s="270" t="str">
        <f>IF(OR(工资性费用预算!N96="",工资性费用预算!N96=0),"",$AK94)</f>
        <v/>
      </c>
      <c r="AM94" s="201" t="str">
        <f>IF(OR(工资性费用预算!O96="",工资性费用预算!O96=0),"",$AK94)</f>
        <v/>
      </c>
      <c r="AN94" s="201" t="str">
        <f>IF(OR(工资性费用预算!P96="",工资性费用预算!P96=0),"",$AK94)</f>
        <v/>
      </c>
      <c r="AO94" s="201" t="str">
        <f>IF(OR(工资性费用预算!Q96="",工资性费用预算!Q96=0),"",$AK94)</f>
        <v/>
      </c>
      <c r="AP94" s="201" t="str">
        <f>IF(OR(工资性费用预算!R96="",工资性费用预算!R96=0),"",$AK94)</f>
        <v/>
      </c>
      <c r="AQ94" s="201" t="str">
        <f>IF(OR(工资性费用预算!S96="",工资性费用预算!S96=0),"",$AK94)</f>
        <v/>
      </c>
      <c r="AR94" s="201" t="str">
        <f>IF(OR(工资性费用预算!T96="",工资性费用预算!T96=0),"",$AK94)</f>
        <v/>
      </c>
      <c r="AS94" s="201" t="str">
        <f>IF(OR(工资性费用预算!U96="",工资性费用预算!U96=0),"",$AK94)</f>
        <v/>
      </c>
      <c r="AT94" s="201" t="str">
        <f>IF(OR(工资性费用预算!V96="",工资性费用预算!V96=0),"",$AK94)</f>
        <v/>
      </c>
      <c r="AU94" s="201" t="str">
        <f>IF(OR(工资性费用预算!W96="",工资性费用预算!W96=0),"",$AK94)</f>
        <v/>
      </c>
      <c r="AV94" s="201" t="str">
        <f>IF(OR(工资性费用预算!X96="",工资性费用预算!X96=0),"",$AK94)</f>
        <v/>
      </c>
      <c r="AW94" s="201" t="str">
        <f>IF(OR(工资性费用预算!Y96="",工资性费用预算!Y96=0),"",$AK94)</f>
        <v/>
      </c>
      <c r="AX94" s="220">
        <f t="shared" si="50"/>
        <v>0</v>
      </c>
      <c r="AY94" s="215" t="str">
        <f>IF($B94="","",VLOOKUP($B94,工资性费用预算!$B$7:$AN$206,39,0))</f>
        <v/>
      </c>
      <c r="AZ94" s="204"/>
      <c r="BA94" s="204"/>
      <c r="BB94" s="204"/>
      <c r="BC94" s="204"/>
      <c r="BD94" s="201"/>
      <c r="BE94" s="201" t="str">
        <f>IF(OR(工资性费用预算!S96="",工资性费用预算!S96=0),"",$AY94)</f>
        <v/>
      </c>
      <c r="BF94" s="201" t="str">
        <f>IF(OR(工资性费用预算!T96="",工资性费用预算!T96=0),"",$AY94)</f>
        <v/>
      </c>
      <c r="BG94" s="201" t="str">
        <f>IF(OR(工资性费用预算!U96="",工资性费用预算!U96=0),"",$AY94)</f>
        <v/>
      </c>
      <c r="BH94" s="201" t="str">
        <f>IF(OR(工资性费用预算!V96="",工资性费用预算!V96=0),"",$AY94)</f>
        <v/>
      </c>
      <c r="BI94" s="201" t="str">
        <f>IF(OR(工资性费用预算!W96="",工资性费用预算!W96=0),"",$AY94)</f>
        <v/>
      </c>
      <c r="BJ94" s="219"/>
      <c r="BK94" s="219"/>
      <c r="BL94" s="219">
        <f t="shared" si="51"/>
        <v>0</v>
      </c>
      <c r="BM94" s="215" t="str">
        <f>IF($B94="","",VLOOKUP($B94,工资性费用预算!$B$7:$AP$206,41,0))</f>
        <v/>
      </c>
      <c r="BN94" s="201" t="str">
        <f>IF(OR(工资性费用预算!N96="",工资性费用预算!N96=0),"",$BM94)</f>
        <v/>
      </c>
      <c r="BO94" s="201" t="str">
        <f>IF(OR(工资性费用预算!O96="",工资性费用预算!O96=0),"",$BM94)</f>
        <v/>
      </c>
      <c r="BP94" s="201" t="str">
        <f>IF(OR(工资性费用预算!P96="",工资性费用预算!P96=0),"",$BM94)</f>
        <v/>
      </c>
      <c r="BQ94" s="201"/>
      <c r="BR94" s="201" t="str">
        <f>IF(OR(工资性费用预算!Q96="",工资性费用预算!Q96=0),"",$BM94)</f>
        <v/>
      </c>
      <c r="BS94" s="201" t="str">
        <f>IF(OR(工资性费用预算!R96="",工资性费用预算!R96=0),"",$BM94)</f>
        <v/>
      </c>
      <c r="BT94" s="201" t="str">
        <f>IF(OR(工资性费用预算!S96="",工资性费用预算!S96=0),"",$BM94)</f>
        <v/>
      </c>
      <c r="BU94" s="201"/>
      <c r="BV94" s="201" t="str">
        <f>IF(OR(工资性费用预算!T96="",工资性费用预算!T96=0),"",$BM94)</f>
        <v/>
      </c>
      <c r="BW94" s="201" t="str">
        <f>IF(OR(工资性费用预算!U96="",工资性费用预算!U96=0),"",$BM94)</f>
        <v/>
      </c>
      <c r="BX94" s="201" t="str">
        <f>IF(OR(工资性费用预算!V96="",工资性费用预算!V96=0),"",$BM94)</f>
        <v/>
      </c>
      <c r="BY94" s="201"/>
      <c r="BZ94" s="201" t="str">
        <f>IF(OR(工资性费用预算!W96="",工资性费用预算!W96=0),"",$BM94)</f>
        <v/>
      </c>
      <c r="CA94" s="201" t="str">
        <f>IF(OR(工资性费用预算!X96="",工资性费用预算!X96=0),"",$BM94)</f>
        <v/>
      </c>
      <c r="CB94" s="201" t="str">
        <f>IF(OR(工资性费用预算!Y96="",工资性费用预算!Y96=0),"",$BM94)</f>
        <v/>
      </c>
      <c r="CC94" s="193">
        <f t="shared" si="52"/>
        <v>0</v>
      </c>
      <c r="CD94" s="215" t="str">
        <f>IF($B94="","",VLOOKUP($B94,工资性费用预算!$B$7:$AT$206,45,0))</f>
        <v/>
      </c>
      <c r="CE94" s="201" t="str">
        <f>IF(OR(工资性费用预算!N96="",工资性费用预算!N96=0),"",$CD94)</f>
        <v/>
      </c>
      <c r="CF94" s="201" t="str">
        <f>IF(OR(工资性费用预算!O96="",工资性费用预算!O96=0),"",$CD94)</f>
        <v/>
      </c>
      <c r="CG94" s="201" t="str">
        <f>IF(OR(工资性费用预算!P96="",工资性费用预算!P96=0),"",$CD94)</f>
        <v/>
      </c>
      <c r="CH94" s="201" t="str">
        <f>IF(OR(工资性费用预算!Q96="",工资性费用预算!Q96=0),"",$CD94)</f>
        <v/>
      </c>
      <c r="CI94" s="201" t="str">
        <f>IF(OR(工资性费用预算!R96="",工资性费用预算!R96=0),"",$CD94)</f>
        <v/>
      </c>
      <c r="CJ94" s="201" t="str">
        <f>IF(OR(工资性费用预算!S96="",工资性费用预算!S96=0),"",$CD94)</f>
        <v/>
      </c>
      <c r="CK94" s="201" t="str">
        <f>IF(OR(工资性费用预算!T96="",工资性费用预算!T96=0),"",$CD94)</f>
        <v/>
      </c>
      <c r="CL94" s="201" t="str">
        <f>IF(OR(工资性费用预算!U96="",工资性费用预算!U96=0),"",$CD94)</f>
        <v/>
      </c>
      <c r="CM94" s="201" t="str">
        <f>IF(OR(工资性费用预算!V96="",工资性费用预算!V96=0),"",$CD94)</f>
        <v/>
      </c>
      <c r="CN94" s="201" t="str">
        <f>IF(OR(工资性费用预算!W96="",工资性费用预算!W96=0),"",$CD94)</f>
        <v/>
      </c>
      <c r="CO94" s="201" t="str">
        <f>IF(OR(工资性费用预算!X96="",工资性费用预算!X96=0),"",$CD94)</f>
        <v/>
      </c>
      <c r="CP94" s="201" t="str">
        <f>IF(OR(工资性费用预算!Y96="",工资性费用预算!Y96=0),"",$CD94)</f>
        <v/>
      </c>
      <c r="CQ94" s="193">
        <f t="shared" si="53"/>
        <v>0</v>
      </c>
      <c r="CR94" s="215" t="str">
        <f>IF($B94="","",VLOOKUP($B94,工资性费用预算!$B$7:$AV$206,47,0))</f>
        <v/>
      </c>
      <c r="CS94" s="201" t="str">
        <f>IF(OR(工资性费用预算!N96="",工资性费用预算!N96=0),"",$CR94)</f>
        <v/>
      </c>
      <c r="CT94" s="201" t="str">
        <f>IF(OR(工资性费用预算!O96="",工资性费用预算!O96=0),"",$CR94)</f>
        <v/>
      </c>
      <c r="CU94" s="201" t="str">
        <f>IF(OR(工资性费用预算!P96="",工资性费用预算!P96=0),"",$CR94)</f>
        <v/>
      </c>
      <c r="CV94" s="201" t="str">
        <f>IF(OR(工资性费用预算!Q96="",工资性费用预算!Q96=0),"",$CR94)</f>
        <v/>
      </c>
      <c r="CW94" s="201" t="str">
        <f>IF(OR(工资性费用预算!R96="",工资性费用预算!R96=0),"",$CR94)</f>
        <v/>
      </c>
      <c r="CX94" s="201" t="str">
        <f>IF(OR(工资性费用预算!S96="",工资性费用预算!S96=0),"",$CR94)</f>
        <v/>
      </c>
      <c r="CY94" s="201" t="str">
        <f>IF(OR(工资性费用预算!T96="",工资性费用预算!T96=0),"",$CR94)</f>
        <v/>
      </c>
      <c r="CZ94" s="201" t="str">
        <f>IF(OR(工资性费用预算!U96="",工资性费用预算!U96=0),"",$CR94)</f>
        <v/>
      </c>
      <c r="DA94" s="201" t="str">
        <f>IF(OR(工资性费用预算!V96="",工资性费用预算!V96=0),"",$CR94)</f>
        <v/>
      </c>
      <c r="DB94" s="201" t="str">
        <f>IF(OR(工资性费用预算!W96="",工资性费用预算!W96=0),"",$CR94)</f>
        <v/>
      </c>
      <c r="DC94" s="201" t="str">
        <f>IF(OR(工资性费用预算!X96="",工资性费用预算!X96=0),"",$CR94)</f>
        <v/>
      </c>
      <c r="DD94" s="201" t="str">
        <f>IF(OR(工资性费用预算!Y96="",工资性费用预算!Y96=0),"",$CR94)</f>
        <v/>
      </c>
      <c r="DE94" s="193">
        <f t="shared" si="54"/>
        <v>0</v>
      </c>
      <c r="DF94" s="215" t="str">
        <f>IF($B94="","",VLOOKUP($B94,工资性费用预算!$B$7:$AR$206,43,0))</f>
        <v/>
      </c>
      <c r="DG94" s="215" t="str">
        <f>IF($B94="","",VLOOKUP($B94,工资性费用预算!$B$7:$AS$206,44,0))</f>
        <v/>
      </c>
      <c r="DH94" s="215" t="str">
        <f>IF($B94="","",VLOOKUP($B94,工资性费用预算!$B$7:$AX$206,49,0))</f>
        <v/>
      </c>
      <c r="DI94" s="215" t="str">
        <f>IF($B94="","",VLOOKUP($B94,工资性费用预算!$B$7:$AY$206,50,0))</f>
        <v/>
      </c>
      <c r="DJ94" s="215" t="str">
        <f>IF($B94="","",VLOOKUP($B94,工资性费用预算!$B$7:$BB$206,51,0))</f>
        <v/>
      </c>
      <c r="DK94" s="215" t="str">
        <f>IF($B94="","",VLOOKUP($B94,工资性费用预算!$B$7:$BB$206,52,0))</f>
        <v/>
      </c>
      <c r="DL94" s="225" t="str">
        <f>IF($B94="","",VLOOKUP($B94,工资性费用预算!$B$7:$BB$206,53,0))</f>
        <v/>
      </c>
      <c r="DM94" s="222">
        <f t="shared" si="55"/>
        <v>0</v>
      </c>
      <c r="DN94" s="191">
        <f t="shared" si="56"/>
        <v>0</v>
      </c>
      <c r="DO94" s="191">
        <f t="shared" si="57"/>
        <v>0</v>
      </c>
      <c r="DP94" s="191">
        <f t="shared" si="58"/>
        <v>0</v>
      </c>
      <c r="DQ94" s="191">
        <f t="shared" si="59"/>
        <v>0</v>
      </c>
      <c r="DR94" s="191">
        <f t="shared" si="60"/>
        <v>0</v>
      </c>
      <c r="DS94" s="191">
        <f t="shared" si="61"/>
        <v>0</v>
      </c>
      <c r="DT94" s="191">
        <f t="shared" si="62"/>
        <v>0</v>
      </c>
      <c r="DU94" s="191">
        <f t="shared" si="63"/>
        <v>0</v>
      </c>
      <c r="DV94" s="191">
        <f t="shared" si="64"/>
        <v>0</v>
      </c>
      <c r="DW94" s="191">
        <f t="shared" si="65"/>
        <v>0</v>
      </c>
      <c r="DX94" s="191">
        <f t="shared" si="66"/>
        <v>0</v>
      </c>
      <c r="DY94" s="227">
        <f t="shared" si="67"/>
        <v>0</v>
      </c>
      <c r="DZ94" s="191">
        <f t="shared" si="68"/>
        <v>0</v>
      </c>
      <c r="EA94" s="193">
        <f t="shared" si="69"/>
        <v>0</v>
      </c>
    </row>
    <row r="95" spans="1:131">
      <c r="A95" s="200" t="str">
        <f t="shared" si="47"/>
        <v/>
      </c>
      <c r="B95" s="191" t="str">
        <f>IF(工资性费用预算!A97="","",工资性费用预算!B97)</f>
        <v/>
      </c>
      <c r="C95" s="195" t="str">
        <f>IF(B95="","",VLOOKUP(B95,工资性费用预算!$B$7:$C$206,2,0))</f>
        <v/>
      </c>
      <c r="D95" s="276" t="str">
        <f>IF(工资性费用预算!BH97&gt;0,IF(工资性费用预算!BE97&gt;0,工资性费用预算!$BE$6,IF(工资性费用预算!BF97&gt;0,工资性费用预算!$BF$6,工资性费用预算!$BG$6)),"")</f>
        <v/>
      </c>
      <c r="E95" s="194" t="str">
        <f>IF($B95="","",VLOOKUP($B95,工资性费用预算!$B$7:$AC$206,27,0))</f>
        <v/>
      </c>
      <c r="F95" s="519">
        <f>IF($B95="",0,VLOOKUP($B95,社保费!$B$5:$Q$15,16,0))</f>
        <v>0</v>
      </c>
      <c r="G95" s="201" t="str">
        <f>IF(OR(工资性费用预算!N97="",工资性费用预算!N97=0),"",ROUND($E95*$F95,2))</f>
        <v/>
      </c>
      <c r="H95" s="201" t="str">
        <f>IF(OR(工资性费用预算!O97="",工资性费用预算!O97=0),"",ROUND($E95*$F95,2))</f>
        <v/>
      </c>
      <c r="I95" s="201" t="str">
        <f>IF(OR(工资性费用预算!P97="",工资性费用预算!P97=0),"",ROUND($E95*$F95,2))</f>
        <v/>
      </c>
      <c r="J95" s="201" t="str">
        <f>IF(OR(工资性费用预算!Q97="",工资性费用预算!Q97=0),"",ROUND($E95*$F95,2))</f>
        <v/>
      </c>
      <c r="K95" s="201" t="str">
        <f>IF(OR(工资性费用预算!R97="",工资性费用预算!R97=0),"",ROUND($E95*$F95,2))</f>
        <v/>
      </c>
      <c r="L95" s="201" t="str">
        <f>IF(OR(工资性费用预算!S97="",工资性费用预算!S97=0),"",ROUND($E95*$F95,2))</f>
        <v/>
      </c>
      <c r="M95" s="201" t="str">
        <f>IF(OR(工资性费用预算!T97="",工资性费用预算!T97=0),"",ROUND($E95*$F95,2))</f>
        <v/>
      </c>
      <c r="N95" s="201" t="str">
        <f>IF(OR(工资性费用预算!U97="",工资性费用预算!U97=0),"",ROUND($E95*$F95,2))</f>
        <v/>
      </c>
      <c r="O95" s="201" t="str">
        <f>IF(OR(工资性费用预算!V97="",工资性费用预算!V97=0),"",ROUND($E95*$F95,2))</f>
        <v/>
      </c>
      <c r="P95" s="201" t="str">
        <f>IF(OR(工资性费用预算!W97="",工资性费用预算!W97=0),"",ROUND($E95*$F95,2))</f>
        <v/>
      </c>
      <c r="Q95" s="201" t="str">
        <f>IF(OR(工资性费用预算!X97="",工资性费用预算!X97=0),"",ROUND($E95*$F95,2))</f>
        <v/>
      </c>
      <c r="R95" s="201" t="str">
        <f>IF(OR(工资性费用预算!Y97="",工资性费用预算!Y97=0),"",ROUND($E95*$F95,2))</f>
        <v/>
      </c>
      <c r="S95" s="193">
        <f t="shared" si="48"/>
        <v>0</v>
      </c>
      <c r="T95" s="199" t="str">
        <f>IF($B95="","",VLOOKUP($B95,工资性费用预算!$B$7:$AF$206,30,0))</f>
        <v/>
      </c>
      <c r="U95" s="197" t="str">
        <f>IF($B95="","",VLOOKUP($B95,工资性费用预算!$B$7:$AF$206,31,0))</f>
        <v/>
      </c>
      <c r="V95" s="191" t="str">
        <f>IF(OR(工资性费用预算!N97="",工资性费用预算!N97=0),"",$T95*$U95)</f>
        <v/>
      </c>
      <c r="W95" s="191" t="str">
        <f>IF(OR(工资性费用预算!O97="",工资性费用预算!O97=0),"",$T95*$U95)</f>
        <v/>
      </c>
      <c r="X95" s="191" t="str">
        <f>IF(OR(工资性费用预算!P97="",工资性费用预算!P97=0),"",$T95*$U95)</f>
        <v/>
      </c>
      <c r="Y95" s="191" t="str">
        <f>IF(OR(工资性费用预算!Q97="",工资性费用预算!Q97=0),"",$T95*$U95)</f>
        <v/>
      </c>
      <c r="Z95" s="191" t="str">
        <f>IF(OR(工资性费用预算!R97="",工资性费用预算!R97=0),"",$T95*$U95)</f>
        <v/>
      </c>
      <c r="AA95" s="191" t="str">
        <f>IF(OR(工资性费用预算!S97="",工资性费用预算!S97=0),"",$T95*$U95)</f>
        <v/>
      </c>
      <c r="AB95" s="191" t="str">
        <f>IF(OR(工资性费用预算!T97="",工资性费用预算!T97=0),"",$T95*$U95)</f>
        <v/>
      </c>
      <c r="AC95" s="191" t="str">
        <f>IF(OR(工资性费用预算!U97="",工资性费用预算!U97=0),"",$T95*$U95)</f>
        <v/>
      </c>
      <c r="AD95" s="191" t="str">
        <f>IF(OR(工资性费用预算!V97="",工资性费用预算!V97=0),"",$T95*$U95)</f>
        <v/>
      </c>
      <c r="AE95" s="191" t="str">
        <f>IF(OR(工资性费用预算!W97="",工资性费用预算!W97=0),"",$T95*$U95)</f>
        <v/>
      </c>
      <c r="AF95" s="191" t="str">
        <f>IF(OR(工资性费用预算!X97="",工资性费用预算!X97=0),"",$T95*$U95)</f>
        <v/>
      </c>
      <c r="AG95" s="191" t="str">
        <f>IF(OR(工资性费用预算!Y97="",工资性费用预算!Y97=0),"",$T95*$U95)</f>
        <v/>
      </c>
      <c r="AH95" s="193">
        <f t="shared" si="49"/>
        <v>0</v>
      </c>
      <c r="AI95" s="217" t="str">
        <f>IF($B95="","",VLOOKUP($B95,工资性费用预算!$B$7:$AJ$206,33,0))</f>
        <v/>
      </c>
      <c r="AJ95" s="218" t="str">
        <f>IF($B95="","",VLOOKUP($B95,工资性费用预算!$B$7:$AJ$206,35,0))</f>
        <v/>
      </c>
      <c r="AK95" s="215" t="str">
        <f>IF($B95="","",VLOOKUP($B95,工资性费用预算!$B$7:$AL$206,37,0))</f>
        <v/>
      </c>
      <c r="AL95" s="270" t="str">
        <f>IF(OR(工资性费用预算!N97="",工资性费用预算!N97=0),"",$AK95)</f>
        <v/>
      </c>
      <c r="AM95" s="201" t="str">
        <f>IF(OR(工资性费用预算!O97="",工资性费用预算!O97=0),"",$AK95)</f>
        <v/>
      </c>
      <c r="AN95" s="201" t="str">
        <f>IF(OR(工资性费用预算!P97="",工资性费用预算!P97=0),"",$AK95)</f>
        <v/>
      </c>
      <c r="AO95" s="201" t="str">
        <f>IF(OR(工资性费用预算!Q97="",工资性费用预算!Q97=0),"",$AK95)</f>
        <v/>
      </c>
      <c r="AP95" s="201" t="str">
        <f>IF(OR(工资性费用预算!R97="",工资性费用预算!R97=0),"",$AK95)</f>
        <v/>
      </c>
      <c r="AQ95" s="201" t="str">
        <f>IF(OR(工资性费用预算!S97="",工资性费用预算!S97=0),"",$AK95)</f>
        <v/>
      </c>
      <c r="AR95" s="201" t="str">
        <f>IF(OR(工资性费用预算!T97="",工资性费用预算!T97=0),"",$AK95)</f>
        <v/>
      </c>
      <c r="AS95" s="201" t="str">
        <f>IF(OR(工资性费用预算!U97="",工资性费用预算!U97=0),"",$AK95)</f>
        <v/>
      </c>
      <c r="AT95" s="201" t="str">
        <f>IF(OR(工资性费用预算!V97="",工资性费用预算!V97=0),"",$AK95)</f>
        <v/>
      </c>
      <c r="AU95" s="201" t="str">
        <f>IF(OR(工资性费用预算!W97="",工资性费用预算!W97=0),"",$AK95)</f>
        <v/>
      </c>
      <c r="AV95" s="201" t="str">
        <f>IF(OR(工资性费用预算!X97="",工资性费用预算!X97=0),"",$AK95)</f>
        <v/>
      </c>
      <c r="AW95" s="201" t="str">
        <f>IF(OR(工资性费用预算!Y97="",工资性费用预算!Y97=0),"",$AK95)</f>
        <v/>
      </c>
      <c r="AX95" s="220">
        <f t="shared" si="50"/>
        <v>0</v>
      </c>
      <c r="AY95" s="215" t="str">
        <f>IF($B95="","",VLOOKUP($B95,工资性费用预算!$B$7:$AN$206,39,0))</f>
        <v/>
      </c>
      <c r="AZ95" s="204"/>
      <c r="BA95" s="204"/>
      <c r="BB95" s="204"/>
      <c r="BC95" s="204"/>
      <c r="BD95" s="201"/>
      <c r="BE95" s="201" t="str">
        <f>IF(OR(工资性费用预算!S97="",工资性费用预算!S97=0),"",$AY95)</f>
        <v/>
      </c>
      <c r="BF95" s="201" t="str">
        <f>IF(OR(工资性费用预算!T97="",工资性费用预算!T97=0),"",$AY95)</f>
        <v/>
      </c>
      <c r="BG95" s="201" t="str">
        <f>IF(OR(工资性费用预算!U97="",工资性费用预算!U97=0),"",$AY95)</f>
        <v/>
      </c>
      <c r="BH95" s="201" t="str">
        <f>IF(OR(工资性费用预算!V97="",工资性费用预算!V97=0),"",$AY95)</f>
        <v/>
      </c>
      <c r="BI95" s="201" t="str">
        <f>IF(OR(工资性费用预算!W97="",工资性费用预算!W97=0),"",$AY95)</f>
        <v/>
      </c>
      <c r="BJ95" s="219"/>
      <c r="BK95" s="219"/>
      <c r="BL95" s="219">
        <f t="shared" si="51"/>
        <v>0</v>
      </c>
      <c r="BM95" s="215" t="str">
        <f>IF($B95="","",VLOOKUP($B95,工资性费用预算!$B$7:$AP$206,41,0))</f>
        <v/>
      </c>
      <c r="BN95" s="201" t="str">
        <f>IF(OR(工资性费用预算!N97="",工资性费用预算!N97=0),"",$BM95)</f>
        <v/>
      </c>
      <c r="BO95" s="201" t="str">
        <f>IF(OR(工资性费用预算!O97="",工资性费用预算!O97=0),"",$BM95)</f>
        <v/>
      </c>
      <c r="BP95" s="201" t="str">
        <f>IF(OR(工资性费用预算!P97="",工资性费用预算!P97=0),"",$BM95)</f>
        <v/>
      </c>
      <c r="BQ95" s="201"/>
      <c r="BR95" s="201" t="str">
        <f>IF(OR(工资性费用预算!Q97="",工资性费用预算!Q97=0),"",$BM95)</f>
        <v/>
      </c>
      <c r="BS95" s="201" t="str">
        <f>IF(OR(工资性费用预算!R97="",工资性费用预算!R97=0),"",$BM95)</f>
        <v/>
      </c>
      <c r="BT95" s="201" t="str">
        <f>IF(OR(工资性费用预算!S97="",工资性费用预算!S97=0),"",$BM95)</f>
        <v/>
      </c>
      <c r="BU95" s="201"/>
      <c r="BV95" s="201" t="str">
        <f>IF(OR(工资性费用预算!T97="",工资性费用预算!T97=0),"",$BM95)</f>
        <v/>
      </c>
      <c r="BW95" s="201" t="str">
        <f>IF(OR(工资性费用预算!U97="",工资性费用预算!U97=0),"",$BM95)</f>
        <v/>
      </c>
      <c r="BX95" s="201" t="str">
        <f>IF(OR(工资性费用预算!V97="",工资性费用预算!V97=0),"",$BM95)</f>
        <v/>
      </c>
      <c r="BY95" s="201"/>
      <c r="BZ95" s="201" t="str">
        <f>IF(OR(工资性费用预算!W97="",工资性费用预算!W97=0),"",$BM95)</f>
        <v/>
      </c>
      <c r="CA95" s="201" t="str">
        <f>IF(OR(工资性费用预算!X97="",工资性费用预算!X97=0),"",$BM95)</f>
        <v/>
      </c>
      <c r="CB95" s="201" t="str">
        <f>IF(OR(工资性费用预算!Y97="",工资性费用预算!Y97=0),"",$BM95)</f>
        <v/>
      </c>
      <c r="CC95" s="193">
        <f t="shared" si="52"/>
        <v>0</v>
      </c>
      <c r="CD95" s="215" t="str">
        <f>IF($B95="","",VLOOKUP($B95,工资性费用预算!$B$7:$AT$206,45,0))</f>
        <v/>
      </c>
      <c r="CE95" s="201" t="str">
        <f>IF(OR(工资性费用预算!N97="",工资性费用预算!N97=0),"",$CD95)</f>
        <v/>
      </c>
      <c r="CF95" s="201" t="str">
        <f>IF(OR(工资性费用预算!O97="",工资性费用预算!O97=0),"",$CD95)</f>
        <v/>
      </c>
      <c r="CG95" s="201" t="str">
        <f>IF(OR(工资性费用预算!P97="",工资性费用预算!P97=0),"",$CD95)</f>
        <v/>
      </c>
      <c r="CH95" s="201" t="str">
        <f>IF(OR(工资性费用预算!Q97="",工资性费用预算!Q97=0),"",$CD95)</f>
        <v/>
      </c>
      <c r="CI95" s="201" t="str">
        <f>IF(OR(工资性费用预算!R97="",工资性费用预算!R97=0),"",$CD95)</f>
        <v/>
      </c>
      <c r="CJ95" s="201" t="str">
        <f>IF(OR(工资性费用预算!S97="",工资性费用预算!S97=0),"",$CD95)</f>
        <v/>
      </c>
      <c r="CK95" s="201" t="str">
        <f>IF(OR(工资性费用预算!T97="",工资性费用预算!T97=0),"",$CD95)</f>
        <v/>
      </c>
      <c r="CL95" s="201" t="str">
        <f>IF(OR(工资性费用预算!U97="",工资性费用预算!U97=0),"",$CD95)</f>
        <v/>
      </c>
      <c r="CM95" s="201" t="str">
        <f>IF(OR(工资性费用预算!V97="",工资性费用预算!V97=0),"",$CD95)</f>
        <v/>
      </c>
      <c r="CN95" s="201" t="str">
        <f>IF(OR(工资性费用预算!W97="",工资性费用预算!W97=0),"",$CD95)</f>
        <v/>
      </c>
      <c r="CO95" s="201" t="str">
        <f>IF(OR(工资性费用预算!X97="",工资性费用预算!X97=0),"",$CD95)</f>
        <v/>
      </c>
      <c r="CP95" s="201" t="str">
        <f>IF(OR(工资性费用预算!Y97="",工资性费用预算!Y97=0),"",$CD95)</f>
        <v/>
      </c>
      <c r="CQ95" s="193">
        <f t="shared" si="53"/>
        <v>0</v>
      </c>
      <c r="CR95" s="215" t="str">
        <f>IF($B95="","",VLOOKUP($B95,工资性费用预算!$B$7:$AV$206,47,0))</f>
        <v/>
      </c>
      <c r="CS95" s="201" t="str">
        <f>IF(OR(工资性费用预算!N97="",工资性费用预算!N97=0),"",$CR95)</f>
        <v/>
      </c>
      <c r="CT95" s="201" t="str">
        <f>IF(OR(工资性费用预算!O97="",工资性费用预算!O97=0),"",$CR95)</f>
        <v/>
      </c>
      <c r="CU95" s="201" t="str">
        <f>IF(OR(工资性费用预算!P97="",工资性费用预算!P97=0),"",$CR95)</f>
        <v/>
      </c>
      <c r="CV95" s="201" t="str">
        <f>IF(OR(工资性费用预算!Q97="",工资性费用预算!Q97=0),"",$CR95)</f>
        <v/>
      </c>
      <c r="CW95" s="201" t="str">
        <f>IF(OR(工资性费用预算!R97="",工资性费用预算!R97=0),"",$CR95)</f>
        <v/>
      </c>
      <c r="CX95" s="201" t="str">
        <f>IF(OR(工资性费用预算!S97="",工资性费用预算!S97=0),"",$CR95)</f>
        <v/>
      </c>
      <c r="CY95" s="201" t="str">
        <f>IF(OR(工资性费用预算!T97="",工资性费用预算!T97=0),"",$CR95)</f>
        <v/>
      </c>
      <c r="CZ95" s="201" t="str">
        <f>IF(OR(工资性费用预算!U97="",工资性费用预算!U97=0),"",$CR95)</f>
        <v/>
      </c>
      <c r="DA95" s="201" t="str">
        <f>IF(OR(工资性费用预算!V97="",工资性费用预算!V97=0),"",$CR95)</f>
        <v/>
      </c>
      <c r="DB95" s="201" t="str">
        <f>IF(OR(工资性费用预算!W97="",工资性费用预算!W97=0),"",$CR95)</f>
        <v/>
      </c>
      <c r="DC95" s="201" t="str">
        <f>IF(OR(工资性费用预算!X97="",工资性费用预算!X97=0),"",$CR95)</f>
        <v/>
      </c>
      <c r="DD95" s="201" t="str">
        <f>IF(OR(工资性费用预算!Y97="",工资性费用预算!Y97=0),"",$CR95)</f>
        <v/>
      </c>
      <c r="DE95" s="193">
        <f t="shared" si="54"/>
        <v>0</v>
      </c>
      <c r="DF95" s="215" t="str">
        <f>IF($B95="","",VLOOKUP($B95,工资性费用预算!$B$7:$AR$206,43,0))</f>
        <v/>
      </c>
      <c r="DG95" s="215" t="str">
        <f>IF($B95="","",VLOOKUP($B95,工资性费用预算!$B$7:$AS$206,44,0))</f>
        <v/>
      </c>
      <c r="DH95" s="215" t="str">
        <f>IF($B95="","",VLOOKUP($B95,工资性费用预算!$B$7:$AX$206,49,0))</f>
        <v/>
      </c>
      <c r="DI95" s="215" t="str">
        <f>IF($B95="","",VLOOKUP($B95,工资性费用预算!$B$7:$AY$206,50,0))</f>
        <v/>
      </c>
      <c r="DJ95" s="215" t="str">
        <f>IF($B95="","",VLOOKUP($B95,工资性费用预算!$B$7:$BB$206,51,0))</f>
        <v/>
      </c>
      <c r="DK95" s="215" t="str">
        <f>IF($B95="","",VLOOKUP($B95,工资性费用预算!$B$7:$BB$206,52,0))</f>
        <v/>
      </c>
      <c r="DL95" s="225" t="str">
        <f>IF($B95="","",VLOOKUP($B95,工资性费用预算!$B$7:$BB$206,53,0))</f>
        <v/>
      </c>
      <c r="DM95" s="222">
        <f t="shared" si="55"/>
        <v>0</v>
      </c>
      <c r="DN95" s="191">
        <f t="shared" si="56"/>
        <v>0</v>
      </c>
      <c r="DO95" s="191">
        <f t="shared" si="57"/>
        <v>0</v>
      </c>
      <c r="DP95" s="191">
        <f t="shared" si="58"/>
        <v>0</v>
      </c>
      <c r="DQ95" s="191">
        <f t="shared" si="59"/>
        <v>0</v>
      </c>
      <c r="DR95" s="191">
        <f t="shared" si="60"/>
        <v>0</v>
      </c>
      <c r="DS95" s="191">
        <f t="shared" si="61"/>
        <v>0</v>
      </c>
      <c r="DT95" s="191">
        <f t="shared" si="62"/>
        <v>0</v>
      </c>
      <c r="DU95" s="191">
        <f t="shared" si="63"/>
        <v>0</v>
      </c>
      <c r="DV95" s="191">
        <f t="shared" si="64"/>
        <v>0</v>
      </c>
      <c r="DW95" s="191">
        <f t="shared" si="65"/>
        <v>0</v>
      </c>
      <c r="DX95" s="191">
        <f t="shared" si="66"/>
        <v>0</v>
      </c>
      <c r="DY95" s="227">
        <f t="shared" si="67"/>
        <v>0</v>
      </c>
      <c r="DZ95" s="191">
        <f t="shared" si="68"/>
        <v>0</v>
      </c>
      <c r="EA95" s="193">
        <f t="shared" si="69"/>
        <v>0</v>
      </c>
    </row>
    <row r="96" spans="1:131">
      <c r="A96" s="200" t="str">
        <f t="shared" si="47"/>
        <v/>
      </c>
      <c r="B96" s="191" t="str">
        <f>IF(工资性费用预算!A98="","",工资性费用预算!B98)</f>
        <v/>
      </c>
      <c r="C96" s="195" t="str">
        <f>IF(B96="","",VLOOKUP(B96,工资性费用预算!$B$7:$C$206,2,0))</f>
        <v/>
      </c>
      <c r="D96" s="276" t="str">
        <f>IF(工资性费用预算!BH98&gt;0,IF(工资性费用预算!BE98&gt;0,工资性费用预算!$BE$6,IF(工资性费用预算!BF98&gt;0,工资性费用预算!$BF$6,工资性费用预算!$BG$6)),"")</f>
        <v/>
      </c>
      <c r="E96" s="194" t="str">
        <f>IF($B96="","",VLOOKUP($B96,工资性费用预算!$B$7:$AC$206,27,0))</f>
        <v/>
      </c>
      <c r="F96" s="519">
        <f>IF($B96="",0,VLOOKUP($B96,社保费!$B$5:$Q$15,16,0))</f>
        <v>0</v>
      </c>
      <c r="G96" s="201" t="str">
        <f>IF(OR(工资性费用预算!N98="",工资性费用预算!N98=0),"",ROUND($E96*$F96,2))</f>
        <v/>
      </c>
      <c r="H96" s="201" t="str">
        <f>IF(OR(工资性费用预算!O98="",工资性费用预算!O98=0),"",ROUND($E96*$F96,2))</f>
        <v/>
      </c>
      <c r="I96" s="201" t="str">
        <f>IF(OR(工资性费用预算!P98="",工资性费用预算!P98=0),"",ROUND($E96*$F96,2))</f>
        <v/>
      </c>
      <c r="J96" s="201" t="str">
        <f>IF(OR(工资性费用预算!Q98="",工资性费用预算!Q98=0),"",ROUND($E96*$F96,2))</f>
        <v/>
      </c>
      <c r="K96" s="201" t="str">
        <f>IF(OR(工资性费用预算!R98="",工资性费用预算!R98=0),"",ROUND($E96*$F96,2))</f>
        <v/>
      </c>
      <c r="L96" s="201" t="str">
        <f>IF(OR(工资性费用预算!S98="",工资性费用预算!S98=0),"",ROUND($E96*$F96,2))</f>
        <v/>
      </c>
      <c r="M96" s="201" t="str">
        <f>IF(OR(工资性费用预算!T98="",工资性费用预算!T98=0),"",ROUND($E96*$F96,2))</f>
        <v/>
      </c>
      <c r="N96" s="201" t="str">
        <f>IF(OR(工资性费用预算!U98="",工资性费用预算!U98=0),"",ROUND($E96*$F96,2))</f>
        <v/>
      </c>
      <c r="O96" s="201" t="str">
        <f>IF(OR(工资性费用预算!V98="",工资性费用预算!V98=0),"",ROUND($E96*$F96,2))</f>
        <v/>
      </c>
      <c r="P96" s="201" t="str">
        <f>IF(OR(工资性费用预算!W98="",工资性费用预算!W98=0),"",ROUND($E96*$F96,2))</f>
        <v/>
      </c>
      <c r="Q96" s="201" t="str">
        <f>IF(OR(工资性费用预算!X98="",工资性费用预算!X98=0),"",ROUND($E96*$F96,2))</f>
        <v/>
      </c>
      <c r="R96" s="201" t="str">
        <f>IF(OR(工资性费用预算!Y98="",工资性费用预算!Y98=0),"",ROUND($E96*$F96,2))</f>
        <v/>
      </c>
      <c r="S96" s="193">
        <f t="shared" si="48"/>
        <v>0</v>
      </c>
      <c r="T96" s="199" t="str">
        <f>IF($B96="","",VLOOKUP($B96,工资性费用预算!$B$7:$AF$206,30,0))</f>
        <v/>
      </c>
      <c r="U96" s="197" t="str">
        <f>IF($B96="","",VLOOKUP($B96,工资性费用预算!$B$7:$AF$206,31,0))</f>
        <v/>
      </c>
      <c r="V96" s="191" t="str">
        <f>IF(OR(工资性费用预算!N98="",工资性费用预算!N98=0),"",$T96*$U96)</f>
        <v/>
      </c>
      <c r="W96" s="191" t="str">
        <f>IF(OR(工资性费用预算!O98="",工资性费用预算!O98=0),"",$T96*$U96)</f>
        <v/>
      </c>
      <c r="X96" s="191" t="str">
        <f>IF(OR(工资性费用预算!P98="",工资性费用预算!P98=0),"",$T96*$U96)</f>
        <v/>
      </c>
      <c r="Y96" s="191" t="str">
        <f>IF(OR(工资性费用预算!Q98="",工资性费用预算!Q98=0),"",$T96*$U96)</f>
        <v/>
      </c>
      <c r="Z96" s="191" t="str">
        <f>IF(OR(工资性费用预算!R98="",工资性费用预算!R98=0),"",$T96*$U96)</f>
        <v/>
      </c>
      <c r="AA96" s="191" t="str">
        <f>IF(OR(工资性费用预算!S98="",工资性费用预算!S98=0),"",$T96*$U96)</f>
        <v/>
      </c>
      <c r="AB96" s="191" t="str">
        <f>IF(OR(工资性费用预算!T98="",工资性费用预算!T98=0),"",$T96*$U96)</f>
        <v/>
      </c>
      <c r="AC96" s="191" t="str">
        <f>IF(OR(工资性费用预算!U98="",工资性费用预算!U98=0),"",$T96*$U96)</f>
        <v/>
      </c>
      <c r="AD96" s="191" t="str">
        <f>IF(OR(工资性费用预算!V98="",工资性费用预算!V98=0),"",$T96*$U96)</f>
        <v/>
      </c>
      <c r="AE96" s="191" t="str">
        <f>IF(OR(工资性费用预算!W98="",工资性费用预算!W98=0),"",$T96*$U96)</f>
        <v/>
      </c>
      <c r="AF96" s="191" t="str">
        <f>IF(OR(工资性费用预算!X98="",工资性费用预算!X98=0),"",$T96*$U96)</f>
        <v/>
      </c>
      <c r="AG96" s="191" t="str">
        <f>IF(OR(工资性费用预算!Y98="",工资性费用预算!Y98=0),"",$T96*$U96)</f>
        <v/>
      </c>
      <c r="AH96" s="193">
        <f t="shared" si="49"/>
        <v>0</v>
      </c>
      <c r="AI96" s="217" t="str">
        <f>IF($B96="","",VLOOKUP($B96,工资性费用预算!$B$7:$AJ$206,33,0))</f>
        <v/>
      </c>
      <c r="AJ96" s="218" t="str">
        <f>IF($B96="","",VLOOKUP($B96,工资性费用预算!$B$7:$AJ$206,35,0))</f>
        <v/>
      </c>
      <c r="AK96" s="215" t="str">
        <f>IF($B96="","",VLOOKUP($B96,工资性费用预算!$B$7:$AL$206,37,0))</f>
        <v/>
      </c>
      <c r="AL96" s="270" t="str">
        <f>IF(OR(工资性费用预算!N98="",工资性费用预算!N98=0),"",$AK96)</f>
        <v/>
      </c>
      <c r="AM96" s="201" t="str">
        <f>IF(OR(工资性费用预算!O98="",工资性费用预算!O98=0),"",$AK96)</f>
        <v/>
      </c>
      <c r="AN96" s="201" t="str">
        <f>IF(OR(工资性费用预算!P98="",工资性费用预算!P98=0),"",$AK96)</f>
        <v/>
      </c>
      <c r="AO96" s="201" t="str">
        <f>IF(OR(工资性费用预算!Q98="",工资性费用预算!Q98=0),"",$AK96)</f>
        <v/>
      </c>
      <c r="AP96" s="201" t="str">
        <f>IF(OR(工资性费用预算!R98="",工资性费用预算!R98=0),"",$AK96)</f>
        <v/>
      </c>
      <c r="AQ96" s="201" t="str">
        <f>IF(OR(工资性费用预算!S98="",工资性费用预算!S98=0),"",$AK96)</f>
        <v/>
      </c>
      <c r="AR96" s="201" t="str">
        <f>IF(OR(工资性费用预算!T98="",工资性费用预算!T98=0),"",$AK96)</f>
        <v/>
      </c>
      <c r="AS96" s="201" t="str">
        <f>IF(OR(工资性费用预算!U98="",工资性费用预算!U98=0),"",$AK96)</f>
        <v/>
      </c>
      <c r="AT96" s="201" t="str">
        <f>IF(OR(工资性费用预算!V98="",工资性费用预算!V98=0),"",$AK96)</f>
        <v/>
      </c>
      <c r="AU96" s="201" t="str">
        <f>IF(OR(工资性费用预算!W98="",工资性费用预算!W98=0),"",$AK96)</f>
        <v/>
      </c>
      <c r="AV96" s="201" t="str">
        <f>IF(OR(工资性费用预算!X98="",工资性费用预算!X98=0),"",$AK96)</f>
        <v/>
      </c>
      <c r="AW96" s="201" t="str">
        <f>IF(OR(工资性费用预算!Y98="",工资性费用预算!Y98=0),"",$AK96)</f>
        <v/>
      </c>
      <c r="AX96" s="220">
        <f t="shared" si="50"/>
        <v>0</v>
      </c>
      <c r="AY96" s="215" t="str">
        <f>IF($B96="","",VLOOKUP($B96,工资性费用预算!$B$7:$AN$206,39,0))</f>
        <v/>
      </c>
      <c r="AZ96" s="204"/>
      <c r="BA96" s="204"/>
      <c r="BB96" s="204"/>
      <c r="BC96" s="204"/>
      <c r="BD96" s="201"/>
      <c r="BE96" s="201" t="str">
        <f>IF(OR(工资性费用预算!S98="",工资性费用预算!S98=0),"",$AY96)</f>
        <v/>
      </c>
      <c r="BF96" s="201" t="str">
        <f>IF(OR(工资性费用预算!T98="",工资性费用预算!T98=0),"",$AY96)</f>
        <v/>
      </c>
      <c r="BG96" s="201" t="str">
        <f>IF(OR(工资性费用预算!U98="",工资性费用预算!U98=0),"",$AY96)</f>
        <v/>
      </c>
      <c r="BH96" s="201" t="str">
        <f>IF(OR(工资性费用预算!V98="",工资性费用预算!V98=0),"",$AY96)</f>
        <v/>
      </c>
      <c r="BI96" s="201" t="str">
        <f>IF(OR(工资性费用预算!W98="",工资性费用预算!W98=0),"",$AY96)</f>
        <v/>
      </c>
      <c r="BJ96" s="219"/>
      <c r="BK96" s="219"/>
      <c r="BL96" s="219">
        <f t="shared" si="51"/>
        <v>0</v>
      </c>
      <c r="BM96" s="215" t="str">
        <f>IF($B96="","",VLOOKUP($B96,工资性费用预算!$B$7:$AP$206,41,0))</f>
        <v/>
      </c>
      <c r="BN96" s="201" t="str">
        <f>IF(OR(工资性费用预算!N98="",工资性费用预算!N98=0),"",$BM96)</f>
        <v/>
      </c>
      <c r="BO96" s="201" t="str">
        <f>IF(OR(工资性费用预算!O98="",工资性费用预算!O98=0),"",$BM96)</f>
        <v/>
      </c>
      <c r="BP96" s="201" t="str">
        <f>IF(OR(工资性费用预算!P98="",工资性费用预算!P98=0),"",$BM96)</f>
        <v/>
      </c>
      <c r="BQ96" s="201"/>
      <c r="BR96" s="201" t="str">
        <f>IF(OR(工资性费用预算!Q98="",工资性费用预算!Q98=0),"",$BM96)</f>
        <v/>
      </c>
      <c r="BS96" s="201" t="str">
        <f>IF(OR(工资性费用预算!R98="",工资性费用预算!R98=0),"",$BM96)</f>
        <v/>
      </c>
      <c r="BT96" s="201" t="str">
        <f>IF(OR(工资性费用预算!S98="",工资性费用预算!S98=0),"",$BM96)</f>
        <v/>
      </c>
      <c r="BU96" s="201"/>
      <c r="BV96" s="201" t="str">
        <f>IF(OR(工资性费用预算!T98="",工资性费用预算!T98=0),"",$BM96)</f>
        <v/>
      </c>
      <c r="BW96" s="201" t="str">
        <f>IF(OR(工资性费用预算!U98="",工资性费用预算!U98=0),"",$BM96)</f>
        <v/>
      </c>
      <c r="BX96" s="201" t="str">
        <f>IF(OR(工资性费用预算!V98="",工资性费用预算!V98=0),"",$BM96)</f>
        <v/>
      </c>
      <c r="BY96" s="201"/>
      <c r="BZ96" s="201" t="str">
        <f>IF(OR(工资性费用预算!W98="",工资性费用预算!W98=0),"",$BM96)</f>
        <v/>
      </c>
      <c r="CA96" s="201" t="str">
        <f>IF(OR(工资性费用预算!X98="",工资性费用预算!X98=0),"",$BM96)</f>
        <v/>
      </c>
      <c r="CB96" s="201" t="str">
        <f>IF(OR(工资性费用预算!Y98="",工资性费用预算!Y98=0),"",$BM96)</f>
        <v/>
      </c>
      <c r="CC96" s="193">
        <f t="shared" si="52"/>
        <v>0</v>
      </c>
      <c r="CD96" s="215" t="str">
        <f>IF($B96="","",VLOOKUP($B96,工资性费用预算!$B$7:$AT$206,45,0))</f>
        <v/>
      </c>
      <c r="CE96" s="201" t="str">
        <f>IF(OR(工资性费用预算!N98="",工资性费用预算!N98=0),"",$CD96)</f>
        <v/>
      </c>
      <c r="CF96" s="201" t="str">
        <f>IF(OR(工资性费用预算!O98="",工资性费用预算!O98=0),"",$CD96)</f>
        <v/>
      </c>
      <c r="CG96" s="201" t="str">
        <f>IF(OR(工资性费用预算!P98="",工资性费用预算!P98=0),"",$CD96)</f>
        <v/>
      </c>
      <c r="CH96" s="201" t="str">
        <f>IF(OR(工资性费用预算!Q98="",工资性费用预算!Q98=0),"",$CD96)</f>
        <v/>
      </c>
      <c r="CI96" s="201" t="str">
        <f>IF(OR(工资性费用预算!R98="",工资性费用预算!R98=0),"",$CD96)</f>
        <v/>
      </c>
      <c r="CJ96" s="201" t="str">
        <f>IF(OR(工资性费用预算!S98="",工资性费用预算!S98=0),"",$CD96)</f>
        <v/>
      </c>
      <c r="CK96" s="201" t="str">
        <f>IF(OR(工资性费用预算!T98="",工资性费用预算!T98=0),"",$CD96)</f>
        <v/>
      </c>
      <c r="CL96" s="201" t="str">
        <f>IF(OR(工资性费用预算!U98="",工资性费用预算!U98=0),"",$CD96)</f>
        <v/>
      </c>
      <c r="CM96" s="201" t="str">
        <f>IF(OR(工资性费用预算!V98="",工资性费用预算!V98=0),"",$CD96)</f>
        <v/>
      </c>
      <c r="CN96" s="201" t="str">
        <f>IF(OR(工资性费用预算!W98="",工资性费用预算!W98=0),"",$CD96)</f>
        <v/>
      </c>
      <c r="CO96" s="201" t="str">
        <f>IF(OR(工资性费用预算!X98="",工资性费用预算!X98=0),"",$CD96)</f>
        <v/>
      </c>
      <c r="CP96" s="201" t="str">
        <f>IF(OR(工资性费用预算!Y98="",工资性费用预算!Y98=0),"",$CD96)</f>
        <v/>
      </c>
      <c r="CQ96" s="193">
        <f t="shared" si="53"/>
        <v>0</v>
      </c>
      <c r="CR96" s="215" t="str">
        <f>IF($B96="","",VLOOKUP($B96,工资性费用预算!$B$7:$AV$206,47,0))</f>
        <v/>
      </c>
      <c r="CS96" s="201" t="str">
        <f>IF(OR(工资性费用预算!N98="",工资性费用预算!N98=0),"",$CR96)</f>
        <v/>
      </c>
      <c r="CT96" s="201" t="str">
        <f>IF(OR(工资性费用预算!O98="",工资性费用预算!O98=0),"",$CR96)</f>
        <v/>
      </c>
      <c r="CU96" s="201" t="str">
        <f>IF(OR(工资性费用预算!P98="",工资性费用预算!P98=0),"",$CR96)</f>
        <v/>
      </c>
      <c r="CV96" s="201" t="str">
        <f>IF(OR(工资性费用预算!Q98="",工资性费用预算!Q98=0),"",$CR96)</f>
        <v/>
      </c>
      <c r="CW96" s="201" t="str">
        <f>IF(OR(工资性费用预算!R98="",工资性费用预算!R98=0),"",$CR96)</f>
        <v/>
      </c>
      <c r="CX96" s="201" t="str">
        <f>IF(OR(工资性费用预算!S98="",工资性费用预算!S98=0),"",$CR96)</f>
        <v/>
      </c>
      <c r="CY96" s="201" t="str">
        <f>IF(OR(工资性费用预算!T98="",工资性费用预算!T98=0),"",$CR96)</f>
        <v/>
      </c>
      <c r="CZ96" s="201" t="str">
        <f>IF(OR(工资性费用预算!U98="",工资性费用预算!U98=0),"",$CR96)</f>
        <v/>
      </c>
      <c r="DA96" s="201" t="str">
        <f>IF(OR(工资性费用预算!V98="",工资性费用预算!V98=0),"",$CR96)</f>
        <v/>
      </c>
      <c r="DB96" s="201" t="str">
        <f>IF(OR(工资性费用预算!W98="",工资性费用预算!W98=0),"",$CR96)</f>
        <v/>
      </c>
      <c r="DC96" s="201" t="str">
        <f>IF(OR(工资性费用预算!X98="",工资性费用预算!X98=0),"",$CR96)</f>
        <v/>
      </c>
      <c r="DD96" s="201" t="str">
        <f>IF(OR(工资性费用预算!Y98="",工资性费用预算!Y98=0),"",$CR96)</f>
        <v/>
      </c>
      <c r="DE96" s="193">
        <f t="shared" si="54"/>
        <v>0</v>
      </c>
      <c r="DF96" s="215" t="str">
        <f>IF($B96="","",VLOOKUP($B96,工资性费用预算!$B$7:$AR$206,43,0))</f>
        <v/>
      </c>
      <c r="DG96" s="215" t="str">
        <f>IF($B96="","",VLOOKUP($B96,工资性费用预算!$B$7:$AS$206,44,0))</f>
        <v/>
      </c>
      <c r="DH96" s="215" t="str">
        <f>IF($B96="","",VLOOKUP($B96,工资性费用预算!$B$7:$AX$206,49,0))</f>
        <v/>
      </c>
      <c r="DI96" s="215" t="str">
        <f>IF($B96="","",VLOOKUP($B96,工资性费用预算!$B$7:$AY$206,50,0))</f>
        <v/>
      </c>
      <c r="DJ96" s="215" t="str">
        <f>IF($B96="","",VLOOKUP($B96,工资性费用预算!$B$7:$BB$206,51,0))</f>
        <v/>
      </c>
      <c r="DK96" s="215" t="str">
        <f>IF($B96="","",VLOOKUP($B96,工资性费用预算!$B$7:$BB$206,52,0))</f>
        <v/>
      </c>
      <c r="DL96" s="225" t="str">
        <f>IF($B96="","",VLOOKUP($B96,工资性费用预算!$B$7:$BB$206,53,0))</f>
        <v/>
      </c>
      <c r="DM96" s="222">
        <f t="shared" si="55"/>
        <v>0</v>
      </c>
      <c r="DN96" s="191">
        <f t="shared" si="56"/>
        <v>0</v>
      </c>
      <c r="DO96" s="191">
        <f t="shared" si="57"/>
        <v>0</v>
      </c>
      <c r="DP96" s="191">
        <f t="shared" si="58"/>
        <v>0</v>
      </c>
      <c r="DQ96" s="191">
        <f t="shared" si="59"/>
        <v>0</v>
      </c>
      <c r="DR96" s="191">
        <f t="shared" si="60"/>
        <v>0</v>
      </c>
      <c r="DS96" s="191">
        <f t="shared" si="61"/>
        <v>0</v>
      </c>
      <c r="DT96" s="191">
        <f t="shared" si="62"/>
        <v>0</v>
      </c>
      <c r="DU96" s="191">
        <f t="shared" si="63"/>
        <v>0</v>
      </c>
      <c r="DV96" s="191">
        <f t="shared" si="64"/>
        <v>0</v>
      </c>
      <c r="DW96" s="191">
        <f t="shared" si="65"/>
        <v>0</v>
      </c>
      <c r="DX96" s="191">
        <f t="shared" si="66"/>
        <v>0</v>
      </c>
      <c r="DY96" s="227">
        <f t="shared" si="67"/>
        <v>0</v>
      </c>
      <c r="DZ96" s="191">
        <f t="shared" si="68"/>
        <v>0</v>
      </c>
      <c r="EA96" s="193">
        <f t="shared" si="69"/>
        <v>0</v>
      </c>
    </row>
    <row r="97" spans="1:131">
      <c r="A97" s="200" t="str">
        <f t="shared" si="47"/>
        <v/>
      </c>
      <c r="B97" s="191" t="str">
        <f>IF(工资性费用预算!A99="","",工资性费用预算!B99)</f>
        <v/>
      </c>
      <c r="C97" s="195" t="str">
        <f>IF(B97="","",VLOOKUP(B97,工资性费用预算!$B$7:$C$206,2,0))</f>
        <v/>
      </c>
      <c r="D97" s="276" t="str">
        <f>IF(工资性费用预算!BH99&gt;0,IF(工资性费用预算!BE99&gt;0,工资性费用预算!$BE$6,IF(工资性费用预算!BF99&gt;0,工资性费用预算!$BF$6,工资性费用预算!$BG$6)),"")</f>
        <v/>
      </c>
      <c r="E97" s="194" t="str">
        <f>IF($B97="","",VLOOKUP($B97,工资性费用预算!$B$7:$AC$206,27,0))</f>
        <v/>
      </c>
      <c r="F97" s="519">
        <f>IF($B97="",0,VLOOKUP($B97,社保费!$B$5:$Q$15,16,0))</f>
        <v>0</v>
      </c>
      <c r="G97" s="201" t="str">
        <f>IF(OR(工资性费用预算!N99="",工资性费用预算!N99=0),"",ROUND($E97*$F97,2))</f>
        <v/>
      </c>
      <c r="H97" s="201" t="str">
        <f>IF(OR(工资性费用预算!O99="",工资性费用预算!O99=0),"",ROUND($E97*$F97,2))</f>
        <v/>
      </c>
      <c r="I97" s="201" t="str">
        <f>IF(OR(工资性费用预算!P99="",工资性费用预算!P99=0),"",ROUND($E97*$F97,2))</f>
        <v/>
      </c>
      <c r="J97" s="201" t="str">
        <f>IF(OR(工资性费用预算!Q99="",工资性费用预算!Q99=0),"",ROUND($E97*$F97,2))</f>
        <v/>
      </c>
      <c r="K97" s="201" t="str">
        <f>IF(OR(工资性费用预算!R99="",工资性费用预算!R99=0),"",ROUND($E97*$F97,2))</f>
        <v/>
      </c>
      <c r="L97" s="201" t="str">
        <f>IF(OR(工资性费用预算!S99="",工资性费用预算!S99=0),"",ROUND($E97*$F97,2))</f>
        <v/>
      </c>
      <c r="M97" s="201" t="str">
        <f>IF(OR(工资性费用预算!T99="",工资性费用预算!T99=0),"",ROUND($E97*$F97,2))</f>
        <v/>
      </c>
      <c r="N97" s="201" t="str">
        <f>IF(OR(工资性费用预算!U99="",工资性费用预算!U99=0),"",ROUND($E97*$F97,2))</f>
        <v/>
      </c>
      <c r="O97" s="201" t="str">
        <f>IF(OR(工资性费用预算!V99="",工资性费用预算!V99=0),"",ROUND($E97*$F97,2))</f>
        <v/>
      </c>
      <c r="P97" s="201" t="str">
        <f>IF(OR(工资性费用预算!W99="",工资性费用预算!W99=0),"",ROUND($E97*$F97,2))</f>
        <v/>
      </c>
      <c r="Q97" s="201" t="str">
        <f>IF(OR(工资性费用预算!X99="",工资性费用预算!X99=0),"",ROUND($E97*$F97,2))</f>
        <v/>
      </c>
      <c r="R97" s="201" t="str">
        <f>IF(OR(工资性费用预算!Y99="",工资性费用预算!Y99=0),"",ROUND($E97*$F97,2))</f>
        <v/>
      </c>
      <c r="S97" s="193">
        <f t="shared" si="48"/>
        <v>0</v>
      </c>
      <c r="T97" s="199" t="str">
        <f>IF($B97="","",VLOOKUP($B97,工资性费用预算!$B$7:$AF$206,30,0))</f>
        <v/>
      </c>
      <c r="U97" s="197" t="str">
        <f>IF($B97="","",VLOOKUP($B97,工资性费用预算!$B$7:$AF$206,31,0))</f>
        <v/>
      </c>
      <c r="V97" s="191" t="str">
        <f>IF(OR(工资性费用预算!N99="",工资性费用预算!N99=0),"",$T97*$U97)</f>
        <v/>
      </c>
      <c r="W97" s="191" t="str">
        <f>IF(OR(工资性费用预算!O99="",工资性费用预算!O99=0),"",$T97*$U97)</f>
        <v/>
      </c>
      <c r="X97" s="191" t="str">
        <f>IF(OR(工资性费用预算!P99="",工资性费用预算!P99=0),"",$T97*$U97)</f>
        <v/>
      </c>
      <c r="Y97" s="191" t="str">
        <f>IF(OR(工资性费用预算!Q99="",工资性费用预算!Q99=0),"",$T97*$U97)</f>
        <v/>
      </c>
      <c r="Z97" s="191" t="str">
        <f>IF(OR(工资性费用预算!R99="",工资性费用预算!R99=0),"",$T97*$U97)</f>
        <v/>
      </c>
      <c r="AA97" s="191" t="str">
        <f>IF(OR(工资性费用预算!S99="",工资性费用预算!S99=0),"",$T97*$U97)</f>
        <v/>
      </c>
      <c r="AB97" s="191" t="str">
        <f>IF(OR(工资性费用预算!T99="",工资性费用预算!T99=0),"",$T97*$U97)</f>
        <v/>
      </c>
      <c r="AC97" s="191" t="str">
        <f>IF(OR(工资性费用预算!U99="",工资性费用预算!U99=0),"",$T97*$U97)</f>
        <v/>
      </c>
      <c r="AD97" s="191" t="str">
        <f>IF(OR(工资性费用预算!V99="",工资性费用预算!V99=0),"",$T97*$U97)</f>
        <v/>
      </c>
      <c r="AE97" s="191" t="str">
        <f>IF(OR(工资性费用预算!W99="",工资性费用预算!W99=0),"",$T97*$U97)</f>
        <v/>
      </c>
      <c r="AF97" s="191" t="str">
        <f>IF(OR(工资性费用预算!X99="",工资性费用预算!X99=0),"",$T97*$U97)</f>
        <v/>
      </c>
      <c r="AG97" s="191" t="str">
        <f>IF(OR(工资性费用预算!Y99="",工资性费用预算!Y99=0),"",$T97*$U97)</f>
        <v/>
      </c>
      <c r="AH97" s="193">
        <f t="shared" si="49"/>
        <v>0</v>
      </c>
      <c r="AI97" s="217" t="str">
        <f>IF($B97="","",VLOOKUP($B97,工资性费用预算!$B$7:$AJ$206,33,0))</f>
        <v/>
      </c>
      <c r="AJ97" s="218" t="str">
        <f>IF($B97="","",VLOOKUP($B97,工资性费用预算!$B$7:$AJ$206,35,0))</f>
        <v/>
      </c>
      <c r="AK97" s="215" t="str">
        <f>IF($B97="","",VLOOKUP($B97,工资性费用预算!$B$7:$AL$206,37,0))</f>
        <v/>
      </c>
      <c r="AL97" s="270" t="str">
        <f>IF(OR(工资性费用预算!N99="",工资性费用预算!N99=0),"",$AK97)</f>
        <v/>
      </c>
      <c r="AM97" s="201" t="str">
        <f>IF(OR(工资性费用预算!O99="",工资性费用预算!O99=0),"",$AK97)</f>
        <v/>
      </c>
      <c r="AN97" s="201" t="str">
        <f>IF(OR(工资性费用预算!P99="",工资性费用预算!P99=0),"",$AK97)</f>
        <v/>
      </c>
      <c r="AO97" s="201" t="str">
        <f>IF(OR(工资性费用预算!Q99="",工资性费用预算!Q99=0),"",$AK97)</f>
        <v/>
      </c>
      <c r="AP97" s="201" t="str">
        <f>IF(OR(工资性费用预算!R99="",工资性费用预算!R99=0),"",$AK97)</f>
        <v/>
      </c>
      <c r="AQ97" s="201" t="str">
        <f>IF(OR(工资性费用预算!S99="",工资性费用预算!S99=0),"",$AK97)</f>
        <v/>
      </c>
      <c r="AR97" s="201" t="str">
        <f>IF(OR(工资性费用预算!T99="",工资性费用预算!T99=0),"",$AK97)</f>
        <v/>
      </c>
      <c r="AS97" s="201" t="str">
        <f>IF(OR(工资性费用预算!U99="",工资性费用预算!U99=0),"",$AK97)</f>
        <v/>
      </c>
      <c r="AT97" s="201" t="str">
        <f>IF(OR(工资性费用预算!V99="",工资性费用预算!V99=0),"",$AK97)</f>
        <v/>
      </c>
      <c r="AU97" s="201" t="str">
        <f>IF(OR(工资性费用预算!W99="",工资性费用预算!W99=0),"",$AK97)</f>
        <v/>
      </c>
      <c r="AV97" s="201" t="str">
        <f>IF(OR(工资性费用预算!X99="",工资性费用预算!X99=0),"",$AK97)</f>
        <v/>
      </c>
      <c r="AW97" s="201" t="str">
        <f>IF(OR(工资性费用预算!Y99="",工资性费用预算!Y99=0),"",$AK97)</f>
        <v/>
      </c>
      <c r="AX97" s="220">
        <f t="shared" si="50"/>
        <v>0</v>
      </c>
      <c r="AY97" s="215" t="str">
        <f>IF($B97="","",VLOOKUP($B97,工资性费用预算!$B$7:$AN$206,39,0))</f>
        <v/>
      </c>
      <c r="AZ97" s="204"/>
      <c r="BA97" s="204"/>
      <c r="BB97" s="204"/>
      <c r="BC97" s="204"/>
      <c r="BD97" s="201"/>
      <c r="BE97" s="201" t="str">
        <f>IF(OR(工资性费用预算!S99="",工资性费用预算!S99=0),"",$AY97)</f>
        <v/>
      </c>
      <c r="BF97" s="201" t="str">
        <f>IF(OR(工资性费用预算!T99="",工资性费用预算!T99=0),"",$AY97)</f>
        <v/>
      </c>
      <c r="BG97" s="201" t="str">
        <f>IF(OR(工资性费用预算!U99="",工资性费用预算!U99=0),"",$AY97)</f>
        <v/>
      </c>
      <c r="BH97" s="201" t="str">
        <f>IF(OR(工资性费用预算!V99="",工资性费用预算!V99=0),"",$AY97)</f>
        <v/>
      </c>
      <c r="BI97" s="201" t="str">
        <f>IF(OR(工资性费用预算!W99="",工资性费用预算!W99=0),"",$AY97)</f>
        <v/>
      </c>
      <c r="BJ97" s="219"/>
      <c r="BK97" s="219"/>
      <c r="BL97" s="219">
        <f t="shared" si="51"/>
        <v>0</v>
      </c>
      <c r="BM97" s="215" t="str">
        <f>IF($B97="","",VLOOKUP($B97,工资性费用预算!$B$7:$AP$206,41,0))</f>
        <v/>
      </c>
      <c r="BN97" s="201" t="str">
        <f>IF(OR(工资性费用预算!N99="",工资性费用预算!N99=0),"",$BM97)</f>
        <v/>
      </c>
      <c r="BO97" s="201" t="str">
        <f>IF(OR(工资性费用预算!O99="",工资性费用预算!O99=0),"",$BM97)</f>
        <v/>
      </c>
      <c r="BP97" s="201" t="str">
        <f>IF(OR(工资性费用预算!P99="",工资性费用预算!P99=0),"",$BM97)</f>
        <v/>
      </c>
      <c r="BQ97" s="201"/>
      <c r="BR97" s="201" t="str">
        <f>IF(OR(工资性费用预算!Q99="",工资性费用预算!Q99=0),"",$BM97)</f>
        <v/>
      </c>
      <c r="BS97" s="201" t="str">
        <f>IF(OR(工资性费用预算!R99="",工资性费用预算!R99=0),"",$BM97)</f>
        <v/>
      </c>
      <c r="BT97" s="201" t="str">
        <f>IF(OR(工资性费用预算!S99="",工资性费用预算!S99=0),"",$BM97)</f>
        <v/>
      </c>
      <c r="BU97" s="201"/>
      <c r="BV97" s="201" t="str">
        <f>IF(OR(工资性费用预算!T99="",工资性费用预算!T99=0),"",$BM97)</f>
        <v/>
      </c>
      <c r="BW97" s="201" t="str">
        <f>IF(OR(工资性费用预算!U99="",工资性费用预算!U99=0),"",$BM97)</f>
        <v/>
      </c>
      <c r="BX97" s="201" t="str">
        <f>IF(OR(工资性费用预算!V99="",工资性费用预算!V99=0),"",$BM97)</f>
        <v/>
      </c>
      <c r="BY97" s="201"/>
      <c r="BZ97" s="201" t="str">
        <f>IF(OR(工资性费用预算!W99="",工资性费用预算!W99=0),"",$BM97)</f>
        <v/>
      </c>
      <c r="CA97" s="201" t="str">
        <f>IF(OR(工资性费用预算!X99="",工资性费用预算!X99=0),"",$BM97)</f>
        <v/>
      </c>
      <c r="CB97" s="201" t="str">
        <f>IF(OR(工资性费用预算!Y99="",工资性费用预算!Y99=0),"",$BM97)</f>
        <v/>
      </c>
      <c r="CC97" s="193">
        <f t="shared" si="52"/>
        <v>0</v>
      </c>
      <c r="CD97" s="215" t="str">
        <f>IF($B97="","",VLOOKUP($B97,工资性费用预算!$B$7:$AT$206,45,0))</f>
        <v/>
      </c>
      <c r="CE97" s="201" t="str">
        <f>IF(OR(工资性费用预算!N99="",工资性费用预算!N99=0),"",$CD97)</f>
        <v/>
      </c>
      <c r="CF97" s="201" t="str">
        <f>IF(OR(工资性费用预算!O99="",工资性费用预算!O99=0),"",$CD97)</f>
        <v/>
      </c>
      <c r="CG97" s="201" t="str">
        <f>IF(OR(工资性费用预算!P99="",工资性费用预算!P99=0),"",$CD97)</f>
        <v/>
      </c>
      <c r="CH97" s="201" t="str">
        <f>IF(OR(工资性费用预算!Q99="",工资性费用预算!Q99=0),"",$CD97)</f>
        <v/>
      </c>
      <c r="CI97" s="201" t="str">
        <f>IF(OR(工资性费用预算!R99="",工资性费用预算!R99=0),"",$CD97)</f>
        <v/>
      </c>
      <c r="CJ97" s="201" t="str">
        <f>IF(OR(工资性费用预算!S99="",工资性费用预算!S99=0),"",$CD97)</f>
        <v/>
      </c>
      <c r="CK97" s="201" t="str">
        <f>IF(OR(工资性费用预算!T99="",工资性费用预算!T99=0),"",$CD97)</f>
        <v/>
      </c>
      <c r="CL97" s="201" t="str">
        <f>IF(OR(工资性费用预算!U99="",工资性费用预算!U99=0),"",$CD97)</f>
        <v/>
      </c>
      <c r="CM97" s="201" t="str">
        <f>IF(OR(工资性费用预算!V99="",工资性费用预算!V99=0),"",$CD97)</f>
        <v/>
      </c>
      <c r="CN97" s="201" t="str">
        <f>IF(OR(工资性费用预算!W99="",工资性费用预算!W99=0),"",$CD97)</f>
        <v/>
      </c>
      <c r="CO97" s="201" t="str">
        <f>IF(OR(工资性费用预算!X99="",工资性费用预算!X99=0),"",$CD97)</f>
        <v/>
      </c>
      <c r="CP97" s="201" t="str">
        <f>IF(OR(工资性费用预算!Y99="",工资性费用预算!Y99=0),"",$CD97)</f>
        <v/>
      </c>
      <c r="CQ97" s="193">
        <f t="shared" si="53"/>
        <v>0</v>
      </c>
      <c r="CR97" s="215" t="str">
        <f>IF($B97="","",VLOOKUP($B97,工资性费用预算!$B$7:$AV$206,47,0))</f>
        <v/>
      </c>
      <c r="CS97" s="201" t="str">
        <f>IF(OR(工资性费用预算!N99="",工资性费用预算!N99=0),"",$CR97)</f>
        <v/>
      </c>
      <c r="CT97" s="201" t="str">
        <f>IF(OR(工资性费用预算!O99="",工资性费用预算!O99=0),"",$CR97)</f>
        <v/>
      </c>
      <c r="CU97" s="201" t="str">
        <f>IF(OR(工资性费用预算!P99="",工资性费用预算!P99=0),"",$CR97)</f>
        <v/>
      </c>
      <c r="CV97" s="201" t="str">
        <f>IF(OR(工资性费用预算!Q99="",工资性费用预算!Q99=0),"",$CR97)</f>
        <v/>
      </c>
      <c r="CW97" s="201" t="str">
        <f>IF(OR(工资性费用预算!R99="",工资性费用预算!R99=0),"",$CR97)</f>
        <v/>
      </c>
      <c r="CX97" s="201" t="str">
        <f>IF(OR(工资性费用预算!S99="",工资性费用预算!S99=0),"",$CR97)</f>
        <v/>
      </c>
      <c r="CY97" s="201" t="str">
        <f>IF(OR(工资性费用预算!T99="",工资性费用预算!T99=0),"",$CR97)</f>
        <v/>
      </c>
      <c r="CZ97" s="201" t="str">
        <f>IF(OR(工资性费用预算!U99="",工资性费用预算!U99=0),"",$CR97)</f>
        <v/>
      </c>
      <c r="DA97" s="201" t="str">
        <f>IF(OR(工资性费用预算!V99="",工资性费用预算!V99=0),"",$CR97)</f>
        <v/>
      </c>
      <c r="DB97" s="201" t="str">
        <f>IF(OR(工资性费用预算!W99="",工资性费用预算!W99=0),"",$CR97)</f>
        <v/>
      </c>
      <c r="DC97" s="201" t="str">
        <f>IF(OR(工资性费用预算!X99="",工资性费用预算!X99=0),"",$CR97)</f>
        <v/>
      </c>
      <c r="DD97" s="201" t="str">
        <f>IF(OR(工资性费用预算!Y99="",工资性费用预算!Y99=0),"",$CR97)</f>
        <v/>
      </c>
      <c r="DE97" s="193">
        <f t="shared" si="54"/>
        <v>0</v>
      </c>
      <c r="DF97" s="215" t="str">
        <f>IF($B97="","",VLOOKUP($B97,工资性费用预算!$B$7:$AR$206,43,0))</f>
        <v/>
      </c>
      <c r="DG97" s="215" t="str">
        <f>IF($B97="","",VLOOKUP($B97,工资性费用预算!$B$7:$AS$206,44,0))</f>
        <v/>
      </c>
      <c r="DH97" s="215" t="str">
        <f>IF($B97="","",VLOOKUP($B97,工资性费用预算!$B$7:$AX$206,49,0))</f>
        <v/>
      </c>
      <c r="DI97" s="215" t="str">
        <f>IF($B97="","",VLOOKUP($B97,工资性费用预算!$B$7:$AY$206,50,0))</f>
        <v/>
      </c>
      <c r="DJ97" s="215" t="str">
        <f>IF($B97="","",VLOOKUP($B97,工资性费用预算!$B$7:$BB$206,51,0))</f>
        <v/>
      </c>
      <c r="DK97" s="215" t="str">
        <f>IF($B97="","",VLOOKUP($B97,工资性费用预算!$B$7:$BB$206,52,0))</f>
        <v/>
      </c>
      <c r="DL97" s="225" t="str">
        <f>IF($B97="","",VLOOKUP($B97,工资性费用预算!$B$7:$BB$206,53,0))</f>
        <v/>
      </c>
      <c r="DM97" s="222">
        <f t="shared" si="55"/>
        <v>0</v>
      </c>
      <c r="DN97" s="191">
        <f t="shared" si="56"/>
        <v>0</v>
      </c>
      <c r="DO97" s="191">
        <f t="shared" si="57"/>
        <v>0</v>
      </c>
      <c r="DP97" s="191">
        <f t="shared" si="58"/>
        <v>0</v>
      </c>
      <c r="DQ97" s="191">
        <f t="shared" si="59"/>
        <v>0</v>
      </c>
      <c r="DR97" s="191">
        <f t="shared" si="60"/>
        <v>0</v>
      </c>
      <c r="DS97" s="191">
        <f t="shared" si="61"/>
        <v>0</v>
      </c>
      <c r="DT97" s="191">
        <f t="shared" si="62"/>
        <v>0</v>
      </c>
      <c r="DU97" s="191">
        <f t="shared" si="63"/>
        <v>0</v>
      </c>
      <c r="DV97" s="191">
        <f t="shared" si="64"/>
        <v>0</v>
      </c>
      <c r="DW97" s="191">
        <f t="shared" si="65"/>
        <v>0</v>
      </c>
      <c r="DX97" s="191">
        <f t="shared" si="66"/>
        <v>0</v>
      </c>
      <c r="DY97" s="227">
        <f t="shared" si="67"/>
        <v>0</v>
      </c>
      <c r="DZ97" s="191">
        <f t="shared" si="68"/>
        <v>0</v>
      </c>
      <c r="EA97" s="193">
        <f t="shared" si="69"/>
        <v>0</v>
      </c>
    </row>
    <row r="98" spans="1:131">
      <c r="A98" s="200" t="str">
        <f t="shared" si="47"/>
        <v/>
      </c>
      <c r="B98" s="191" t="str">
        <f>IF(工资性费用预算!A100="","",工资性费用预算!B100)</f>
        <v/>
      </c>
      <c r="C98" s="195" t="str">
        <f>IF(B98="","",VLOOKUP(B98,工资性费用预算!$B$7:$C$206,2,0))</f>
        <v/>
      </c>
      <c r="D98" s="276" t="str">
        <f>IF(工资性费用预算!BH100&gt;0,IF(工资性费用预算!BE100&gt;0,工资性费用预算!$BE$6,IF(工资性费用预算!BF100&gt;0,工资性费用预算!$BF$6,工资性费用预算!$BG$6)),"")</f>
        <v/>
      </c>
      <c r="E98" s="194" t="str">
        <f>IF($B98="","",VLOOKUP($B98,工资性费用预算!$B$7:$AC$206,27,0))</f>
        <v/>
      </c>
      <c r="F98" s="519">
        <f>IF($B98="",0,VLOOKUP($B98,社保费!$B$5:$Q$15,16,0))</f>
        <v>0</v>
      </c>
      <c r="G98" s="201" t="str">
        <f>IF(OR(工资性费用预算!N100="",工资性费用预算!N100=0),"",ROUND($E98*$F98,2))</f>
        <v/>
      </c>
      <c r="H98" s="201" t="str">
        <f>IF(OR(工资性费用预算!O100="",工资性费用预算!O100=0),"",ROUND($E98*$F98,2))</f>
        <v/>
      </c>
      <c r="I98" s="201" t="str">
        <f>IF(OR(工资性费用预算!P100="",工资性费用预算!P100=0),"",ROUND($E98*$F98,2))</f>
        <v/>
      </c>
      <c r="J98" s="201" t="str">
        <f>IF(OR(工资性费用预算!Q100="",工资性费用预算!Q100=0),"",ROUND($E98*$F98,2))</f>
        <v/>
      </c>
      <c r="K98" s="201" t="str">
        <f>IF(OR(工资性费用预算!R100="",工资性费用预算!R100=0),"",ROUND($E98*$F98,2))</f>
        <v/>
      </c>
      <c r="L98" s="201" t="str">
        <f>IF(OR(工资性费用预算!S100="",工资性费用预算!S100=0),"",ROUND($E98*$F98,2))</f>
        <v/>
      </c>
      <c r="M98" s="201" t="str">
        <f>IF(OR(工资性费用预算!T100="",工资性费用预算!T100=0),"",ROUND($E98*$F98,2))</f>
        <v/>
      </c>
      <c r="N98" s="201" t="str">
        <f>IF(OR(工资性费用预算!U100="",工资性费用预算!U100=0),"",ROUND($E98*$F98,2))</f>
        <v/>
      </c>
      <c r="O98" s="201" t="str">
        <f>IF(OR(工资性费用预算!V100="",工资性费用预算!V100=0),"",ROUND($E98*$F98,2))</f>
        <v/>
      </c>
      <c r="P98" s="201" t="str">
        <f>IF(OR(工资性费用预算!W100="",工资性费用预算!W100=0),"",ROUND($E98*$F98,2))</f>
        <v/>
      </c>
      <c r="Q98" s="201" t="str">
        <f>IF(OR(工资性费用预算!X100="",工资性费用预算!X100=0),"",ROUND($E98*$F98,2))</f>
        <v/>
      </c>
      <c r="R98" s="201" t="str">
        <f>IF(OR(工资性费用预算!Y100="",工资性费用预算!Y100=0),"",ROUND($E98*$F98,2))</f>
        <v/>
      </c>
      <c r="S98" s="193">
        <f t="shared" si="48"/>
        <v>0</v>
      </c>
      <c r="T98" s="199" t="str">
        <f>IF($B98="","",VLOOKUP($B98,工资性费用预算!$B$7:$AF$206,30,0))</f>
        <v/>
      </c>
      <c r="U98" s="197" t="str">
        <f>IF($B98="","",VLOOKUP($B98,工资性费用预算!$B$7:$AF$206,31,0))</f>
        <v/>
      </c>
      <c r="V98" s="191" t="str">
        <f>IF(OR(工资性费用预算!N100="",工资性费用预算!N100=0),"",$T98*$U98)</f>
        <v/>
      </c>
      <c r="W98" s="191" t="str">
        <f>IF(OR(工资性费用预算!O100="",工资性费用预算!O100=0),"",$T98*$U98)</f>
        <v/>
      </c>
      <c r="X98" s="191" t="str">
        <f>IF(OR(工资性费用预算!P100="",工资性费用预算!P100=0),"",$T98*$U98)</f>
        <v/>
      </c>
      <c r="Y98" s="191" t="str">
        <f>IF(OR(工资性费用预算!Q100="",工资性费用预算!Q100=0),"",$T98*$U98)</f>
        <v/>
      </c>
      <c r="Z98" s="191" t="str">
        <f>IF(OR(工资性费用预算!R100="",工资性费用预算!R100=0),"",$T98*$U98)</f>
        <v/>
      </c>
      <c r="AA98" s="191" t="str">
        <f>IF(OR(工资性费用预算!S100="",工资性费用预算!S100=0),"",$T98*$U98)</f>
        <v/>
      </c>
      <c r="AB98" s="191" t="str">
        <f>IF(OR(工资性费用预算!T100="",工资性费用预算!T100=0),"",$T98*$U98)</f>
        <v/>
      </c>
      <c r="AC98" s="191" t="str">
        <f>IF(OR(工资性费用预算!U100="",工资性费用预算!U100=0),"",$T98*$U98)</f>
        <v/>
      </c>
      <c r="AD98" s="191" t="str">
        <f>IF(OR(工资性费用预算!V100="",工资性费用预算!V100=0),"",$T98*$U98)</f>
        <v/>
      </c>
      <c r="AE98" s="191" t="str">
        <f>IF(OR(工资性费用预算!W100="",工资性费用预算!W100=0),"",$T98*$U98)</f>
        <v/>
      </c>
      <c r="AF98" s="191" t="str">
        <f>IF(OR(工资性费用预算!X100="",工资性费用预算!X100=0),"",$T98*$U98)</f>
        <v/>
      </c>
      <c r="AG98" s="191" t="str">
        <f>IF(OR(工资性费用预算!Y100="",工资性费用预算!Y100=0),"",$T98*$U98)</f>
        <v/>
      </c>
      <c r="AH98" s="193">
        <f t="shared" si="49"/>
        <v>0</v>
      </c>
      <c r="AI98" s="217" t="str">
        <f>IF($B98="","",VLOOKUP($B98,工资性费用预算!$B$7:$AJ$206,33,0))</f>
        <v/>
      </c>
      <c r="AJ98" s="218" t="str">
        <f>IF($B98="","",VLOOKUP($B98,工资性费用预算!$B$7:$AJ$206,35,0))</f>
        <v/>
      </c>
      <c r="AK98" s="215" t="str">
        <f>IF($B98="","",VLOOKUP($B98,工资性费用预算!$B$7:$AL$206,37,0))</f>
        <v/>
      </c>
      <c r="AL98" s="270" t="str">
        <f>IF(OR(工资性费用预算!N100="",工资性费用预算!N100=0),"",$AK98)</f>
        <v/>
      </c>
      <c r="AM98" s="201" t="str">
        <f>IF(OR(工资性费用预算!O100="",工资性费用预算!O100=0),"",$AK98)</f>
        <v/>
      </c>
      <c r="AN98" s="201" t="str">
        <f>IF(OR(工资性费用预算!P100="",工资性费用预算!P100=0),"",$AK98)</f>
        <v/>
      </c>
      <c r="AO98" s="201" t="str">
        <f>IF(OR(工资性费用预算!Q100="",工资性费用预算!Q100=0),"",$AK98)</f>
        <v/>
      </c>
      <c r="AP98" s="201" t="str">
        <f>IF(OR(工资性费用预算!R100="",工资性费用预算!R100=0),"",$AK98)</f>
        <v/>
      </c>
      <c r="AQ98" s="201" t="str">
        <f>IF(OR(工资性费用预算!S100="",工资性费用预算!S100=0),"",$AK98)</f>
        <v/>
      </c>
      <c r="AR98" s="201" t="str">
        <f>IF(OR(工资性费用预算!T100="",工资性费用预算!T100=0),"",$AK98)</f>
        <v/>
      </c>
      <c r="AS98" s="201" t="str">
        <f>IF(OR(工资性费用预算!U100="",工资性费用预算!U100=0),"",$AK98)</f>
        <v/>
      </c>
      <c r="AT98" s="201" t="str">
        <f>IF(OR(工资性费用预算!V100="",工资性费用预算!V100=0),"",$AK98)</f>
        <v/>
      </c>
      <c r="AU98" s="201" t="str">
        <f>IF(OR(工资性费用预算!W100="",工资性费用预算!W100=0),"",$AK98)</f>
        <v/>
      </c>
      <c r="AV98" s="201" t="str">
        <f>IF(OR(工资性费用预算!X100="",工资性费用预算!X100=0),"",$AK98)</f>
        <v/>
      </c>
      <c r="AW98" s="201" t="str">
        <f>IF(OR(工资性费用预算!Y100="",工资性费用预算!Y100=0),"",$AK98)</f>
        <v/>
      </c>
      <c r="AX98" s="220">
        <f t="shared" si="50"/>
        <v>0</v>
      </c>
      <c r="AY98" s="215" t="str">
        <f>IF($B98="","",VLOOKUP($B98,工资性费用预算!$B$7:$AN$206,39,0))</f>
        <v/>
      </c>
      <c r="AZ98" s="204"/>
      <c r="BA98" s="204"/>
      <c r="BB98" s="204"/>
      <c r="BC98" s="204"/>
      <c r="BD98" s="201"/>
      <c r="BE98" s="201" t="str">
        <f>IF(OR(工资性费用预算!S100="",工资性费用预算!S100=0),"",$AY98)</f>
        <v/>
      </c>
      <c r="BF98" s="201" t="str">
        <f>IF(OR(工资性费用预算!T100="",工资性费用预算!T100=0),"",$AY98)</f>
        <v/>
      </c>
      <c r="BG98" s="201" t="str">
        <f>IF(OR(工资性费用预算!U100="",工资性费用预算!U100=0),"",$AY98)</f>
        <v/>
      </c>
      <c r="BH98" s="201" t="str">
        <f>IF(OR(工资性费用预算!V100="",工资性费用预算!V100=0),"",$AY98)</f>
        <v/>
      </c>
      <c r="BI98" s="201" t="str">
        <f>IF(OR(工资性费用预算!W100="",工资性费用预算!W100=0),"",$AY98)</f>
        <v/>
      </c>
      <c r="BJ98" s="219"/>
      <c r="BK98" s="219"/>
      <c r="BL98" s="219">
        <f t="shared" si="51"/>
        <v>0</v>
      </c>
      <c r="BM98" s="215" t="str">
        <f>IF($B98="","",VLOOKUP($B98,工资性费用预算!$B$7:$AP$206,41,0))</f>
        <v/>
      </c>
      <c r="BN98" s="201" t="str">
        <f>IF(OR(工资性费用预算!N100="",工资性费用预算!N100=0),"",$BM98)</f>
        <v/>
      </c>
      <c r="BO98" s="201" t="str">
        <f>IF(OR(工资性费用预算!O100="",工资性费用预算!O100=0),"",$BM98)</f>
        <v/>
      </c>
      <c r="BP98" s="201" t="str">
        <f>IF(OR(工资性费用预算!P100="",工资性费用预算!P100=0),"",$BM98)</f>
        <v/>
      </c>
      <c r="BQ98" s="201"/>
      <c r="BR98" s="201" t="str">
        <f>IF(OR(工资性费用预算!Q100="",工资性费用预算!Q100=0),"",$BM98)</f>
        <v/>
      </c>
      <c r="BS98" s="201" t="str">
        <f>IF(OR(工资性费用预算!R100="",工资性费用预算!R100=0),"",$BM98)</f>
        <v/>
      </c>
      <c r="BT98" s="201" t="str">
        <f>IF(OR(工资性费用预算!S100="",工资性费用预算!S100=0),"",$BM98)</f>
        <v/>
      </c>
      <c r="BU98" s="201"/>
      <c r="BV98" s="201" t="str">
        <f>IF(OR(工资性费用预算!T100="",工资性费用预算!T100=0),"",$BM98)</f>
        <v/>
      </c>
      <c r="BW98" s="201" t="str">
        <f>IF(OR(工资性费用预算!U100="",工资性费用预算!U100=0),"",$BM98)</f>
        <v/>
      </c>
      <c r="BX98" s="201" t="str">
        <f>IF(OR(工资性费用预算!V100="",工资性费用预算!V100=0),"",$BM98)</f>
        <v/>
      </c>
      <c r="BY98" s="201"/>
      <c r="BZ98" s="201" t="str">
        <f>IF(OR(工资性费用预算!W100="",工资性费用预算!W100=0),"",$BM98)</f>
        <v/>
      </c>
      <c r="CA98" s="201" t="str">
        <f>IF(OR(工资性费用预算!X100="",工资性费用预算!X100=0),"",$BM98)</f>
        <v/>
      </c>
      <c r="CB98" s="201" t="str">
        <f>IF(OR(工资性费用预算!Y100="",工资性费用预算!Y100=0),"",$BM98)</f>
        <v/>
      </c>
      <c r="CC98" s="193">
        <f t="shared" si="52"/>
        <v>0</v>
      </c>
      <c r="CD98" s="215" t="str">
        <f>IF($B98="","",VLOOKUP($B98,工资性费用预算!$B$7:$AT$206,45,0))</f>
        <v/>
      </c>
      <c r="CE98" s="201" t="str">
        <f>IF(OR(工资性费用预算!N100="",工资性费用预算!N100=0),"",$CD98)</f>
        <v/>
      </c>
      <c r="CF98" s="201" t="str">
        <f>IF(OR(工资性费用预算!O100="",工资性费用预算!O100=0),"",$CD98)</f>
        <v/>
      </c>
      <c r="CG98" s="201" t="str">
        <f>IF(OR(工资性费用预算!P100="",工资性费用预算!P100=0),"",$CD98)</f>
        <v/>
      </c>
      <c r="CH98" s="201" t="str">
        <f>IF(OR(工资性费用预算!Q100="",工资性费用预算!Q100=0),"",$CD98)</f>
        <v/>
      </c>
      <c r="CI98" s="201" t="str">
        <f>IF(OR(工资性费用预算!R100="",工资性费用预算!R100=0),"",$CD98)</f>
        <v/>
      </c>
      <c r="CJ98" s="201" t="str">
        <f>IF(OR(工资性费用预算!S100="",工资性费用预算!S100=0),"",$CD98)</f>
        <v/>
      </c>
      <c r="CK98" s="201" t="str">
        <f>IF(OR(工资性费用预算!T100="",工资性费用预算!T100=0),"",$CD98)</f>
        <v/>
      </c>
      <c r="CL98" s="201" t="str">
        <f>IF(OR(工资性费用预算!U100="",工资性费用预算!U100=0),"",$CD98)</f>
        <v/>
      </c>
      <c r="CM98" s="201" t="str">
        <f>IF(OR(工资性费用预算!V100="",工资性费用预算!V100=0),"",$CD98)</f>
        <v/>
      </c>
      <c r="CN98" s="201" t="str">
        <f>IF(OR(工资性费用预算!W100="",工资性费用预算!W100=0),"",$CD98)</f>
        <v/>
      </c>
      <c r="CO98" s="201" t="str">
        <f>IF(OR(工资性费用预算!X100="",工资性费用预算!X100=0),"",$CD98)</f>
        <v/>
      </c>
      <c r="CP98" s="201" t="str">
        <f>IF(OR(工资性费用预算!Y100="",工资性费用预算!Y100=0),"",$CD98)</f>
        <v/>
      </c>
      <c r="CQ98" s="193">
        <f t="shared" si="53"/>
        <v>0</v>
      </c>
      <c r="CR98" s="215" t="str">
        <f>IF($B98="","",VLOOKUP($B98,工资性费用预算!$B$7:$AV$206,47,0))</f>
        <v/>
      </c>
      <c r="CS98" s="201" t="str">
        <f>IF(OR(工资性费用预算!N100="",工资性费用预算!N100=0),"",$CR98)</f>
        <v/>
      </c>
      <c r="CT98" s="201" t="str">
        <f>IF(OR(工资性费用预算!O100="",工资性费用预算!O100=0),"",$CR98)</f>
        <v/>
      </c>
      <c r="CU98" s="201" t="str">
        <f>IF(OR(工资性费用预算!P100="",工资性费用预算!P100=0),"",$CR98)</f>
        <v/>
      </c>
      <c r="CV98" s="201" t="str">
        <f>IF(OR(工资性费用预算!Q100="",工资性费用预算!Q100=0),"",$CR98)</f>
        <v/>
      </c>
      <c r="CW98" s="201" t="str">
        <f>IF(OR(工资性费用预算!R100="",工资性费用预算!R100=0),"",$CR98)</f>
        <v/>
      </c>
      <c r="CX98" s="201" t="str">
        <f>IF(OR(工资性费用预算!S100="",工资性费用预算!S100=0),"",$CR98)</f>
        <v/>
      </c>
      <c r="CY98" s="201" t="str">
        <f>IF(OR(工资性费用预算!T100="",工资性费用预算!T100=0),"",$CR98)</f>
        <v/>
      </c>
      <c r="CZ98" s="201" t="str">
        <f>IF(OR(工资性费用预算!U100="",工资性费用预算!U100=0),"",$CR98)</f>
        <v/>
      </c>
      <c r="DA98" s="201" t="str">
        <f>IF(OR(工资性费用预算!V100="",工资性费用预算!V100=0),"",$CR98)</f>
        <v/>
      </c>
      <c r="DB98" s="201" t="str">
        <f>IF(OR(工资性费用预算!W100="",工资性费用预算!W100=0),"",$CR98)</f>
        <v/>
      </c>
      <c r="DC98" s="201" t="str">
        <f>IF(OR(工资性费用预算!X100="",工资性费用预算!X100=0),"",$CR98)</f>
        <v/>
      </c>
      <c r="DD98" s="201" t="str">
        <f>IF(OR(工资性费用预算!Y100="",工资性费用预算!Y100=0),"",$CR98)</f>
        <v/>
      </c>
      <c r="DE98" s="193">
        <f t="shared" si="54"/>
        <v>0</v>
      </c>
      <c r="DF98" s="215" t="str">
        <f>IF($B98="","",VLOOKUP($B98,工资性费用预算!$B$7:$AR$206,43,0))</f>
        <v/>
      </c>
      <c r="DG98" s="215" t="str">
        <f>IF($B98="","",VLOOKUP($B98,工资性费用预算!$B$7:$AS$206,44,0))</f>
        <v/>
      </c>
      <c r="DH98" s="215" t="str">
        <f>IF($B98="","",VLOOKUP($B98,工资性费用预算!$B$7:$AX$206,49,0))</f>
        <v/>
      </c>
      <c r="DI98" s="215" t="str">
        <f>IF($B98="","",VLOOKUP($B98,工资性费用预算!$B$7:$AY$206,50,0))</f>
        <v/>
      </c>
      <c r="DJ98" s="215" t="str">
        <f>IF($B98="","",VLOOKUP($B98,工资性费用预算!$B$7:$BB$206,51,0))</f>
        <v/>
      </c>
      <c r="DK98" s="215" t="str">
        <f>IF($B98="","",VLOOKUP($B98,工资性费用预算!$B$7:$BB$206,52,0))</f>
        <v/>
      </c>
      <c r="DL98" s="225" t="str">
        <f>IF($B98="","",VLOOKUP($B98,工资性费用预算!$B$7:$BB$206,53,0))</f>
        <v/>
      </c>
      <c r="DM98" s="222">
        <f t="shared" si="55"/>
        <v>0</v>
      </c>
      <c r="DN98" s="191">
        <f t="shared" si="56"/>
        <v>0</v>
      </c>
      <c r="DO98" s="191">
        <f t="shared" si="57"/>
        <v>0</v>
      </c>
      <c r="DP98" s="191">
        <f t="shared" si="58"/>
        <v>0</v>
      </c>
      <c r="DQ98" s="191">
        <f t="shared" si="59"/>
        <v>0</v>
      </c>
      <c r="DR98" s="191">
        <f t="shared" si="60"/>
        <v>0</v>
      </c>
      <c r="DS98" s="191">
        <f t="shared" si="61"/>
        <v>0</v>
      </c>
      <c r="DT98" s="191">
        <f t="shared" si="62"/>
        <v>0</v>
      </c>
      <c r="DU98" s="191">
        <f t="shared" si="63"/>
        <v>0</v>
      </c>
      <c r="DV98" s="191">
        <f t="shared" si="64"/>
        <v>0</v>
      </c>
      <c r="DW98" s="191">
        <f t="shared" si="65"/>
        <v>0</v>
      </c>
      <c r="DX98" s="191">
        <f t="shared" si="66"/>
        <v>0</v>
      </c>
      <c r="DY98" s="227">
        <f t="shared" si="67"/>
        <v>0</v>
      </c>
      <c r="DZ98" s="191">
        <f t="shared" si="68"/>
        <v>0</v>
      </c>
      <c r="EA98" s="193">
        <f t="shared" si="69"/>
        <v>0</v>
      </c>
    </row>
    <row r="99" spans="1:131">
      <c r="A99" s="200" t="str">
        <f t="shared" si="47"/>
        <v/>
      </c>
      <c r="B99" s="191" t="str">
        <f>IF(工资性费用预算!A101="","",工资性费用预算!B101)</f>
        <v/>
      </c>
      <c r="C99" s="195" t="str">
        <f>IF(B99="","",VLOOKUP(B99,工资性费用预算!$B$7:$C$206,2,0))</f>
        <v/>
      </c>
      <c r="D99" s="276" t="str">
        <f>IF(工资性费用预算!BH101&gt;0,IF(工资性费用预算!BE101&gt;0,工资性费用预算!$BE$6,IF(工资性费用预算!BF101&gt;0,工资性费用预算!$BF$6,工资性费用预算!$BG$6)),"")</f>
        <v/>
      </c>
      <c r="E99" s="194" t="str">
        <f>IF($B99="","",VLOOKUP($B99,工资性费用预算!$B$7:$AC$206,27,0))</f>
        <v/>
      </c>
      <c r="F99" s="519">
        <f>IF($B99="",0,VLOOKUP($B99,社保费!$B$5:$Q$15,16,0))</f>
        <v>0</v>
      </c>
      <c r="G99" s="201" t="str">
        <f>IF(OR(工资性费用预算!N101="",工资性费用预算!N101=0),"",ROUND($E99*$F99,2))</f>
        <v/>
      </c>
      <c r="H99" s="201" t="str">
        <f>IF(OR(工资性费用预算!O101="",工资性费用预算!O101=0),"",ROUND($E99*$F99,2))</f>
        <v/>
      </c>
      <c r="I99" s="201" t="str">
        <f>IF(OR(工资性费用预算!P101="",工资性费用预算!P101=0),"",ROUND($E99*$F99,2))</f>
        <v/>
      </c>
      <c r="J99" s="201" t="str">
        <f>IF(OR(工资性费用预算!Q101="",工资性费用预算!Q101=0),"",ROUND($E99*$F99,2))</f>
        <v/>
      </c>
      <c r="K99" s="201" t="str">
        <f>IF(OR(工资性费用预算!R101="",工资性费用预算!R101=0),"",ROUND($E99*$F99,2))</f>
        <v/>
      </c>
      <c r="L99" s="201" t="str">
        <f>IF(OR(工资性费用预算!S101="",工资性费用预算!S101=0),"",ROUND($E99*$F99,2))</f>
        <v/>
      </c>
      <c r="M99" s="201" t="str">
        <f>IF(OR(工资性费用预算!T101="",工资性费用预算!T101=0),"",ROUND($E99*$F99,2))</f>
        <v/>
      </c>
      <c r="N99" s="201" t="str">
        <f>IF(OR(工资性费用预算!U101="",工资性费用预算!U101=0),"",ROUND($E99*$F99,2))</f>
        <v/>
      </c>
      <c r="O99" s="201" t="str">
        <f>IF(OR(工资性费用预算!V101="",工资性费用预算!V101=0),"",ROUND($E99*$F99,2))</f>
        <v/>
      </c>
      <c r="P99" s="201" t="str">
        <f>IF(OR(工资性费用预算!W101="",工资性费用预算!W101=0),"",ROUND($E99*$F99,2))</f>
        <v/>
      </c>
      <c r="Q99" s="201" t="str">
        <f>IF(OR(工资性费用预算!X101="",工资性费用预算!X101=0),"",ROUND($E99*$F99,2))</f>
        <v/>
      </c>
      <c r="R99" s="201" t="str">
        <f>IF(OR(工资性费用预算!Y101="",工资性费用预算!Y101=0),"",ROUND($E99*$F99,2))</f>
        <v/>
      </c>
      <c r="S99" s="193">
        <f t="shared" si="48"/>
        <v>0</v>
      </c>
      <c r="T99" s="199" t="str">
        <f>IF($B99="","",VLOOKUP($B99,工资性费用预算!$B$7:$AF$206,30,0))</f>
        <v/>
      </c>
      <c r="U99" s="197" t="str">
        <f>IF($B99="","",VLOOKUP($B99,工资性费用预算!$B$7:$AF$206,31,0))</f>
        <v/>
      </c>
      <c r="V99" s="191" t="str">
        <f>IF(OR(工资性费用预算!N101="",工资性费用预算!N101=0),"",$T99*$U99)</f>
        <v/>
      </c>
      <c r="W99" s="191" t="str">
        <f>IF(OR(工资性费用预算!O101="",工资性费用预算!O101=0),"",$T99*$U99)</f>
        <v/>
      </c>
      <c r="X99" s="191" t="str">
        <f>IF(OR(工资性费用预算!P101="",工资性费用预算!P101=0),"",$T99*$U99)</f>
        <v/>
      </c>
      <c r="Y99" s="191" t="str">
        <f>IF(OR(工资性费用预算!Q101="",工资性费用预算!Q101=0),"",$T99*$U99)</f>
        <v/>
      </c>
      <c r="Z99" s="191" t="str">
        <f>IF(OR(工资性费用预算!R101="",工资性费用预算!R101=0),"",$T99*$U99)</f>
        <v/>
      </c>
      <c r="AA99" s="191" t="str">
        <f>IF(OR(工资性费用预算!S101="",工资性费用预算!S101=0),"",$T99*$U99)</f>
        <v/>
      </c>
      <c r="AB99" s="191" t="str">
        <f>IF(OR(工资性费用预算!T101="",工资性费用预算!T101=0),"",$T99*$U99)</f>
        <v/>
      </c>
      <c r="AC99" s="191" t="str">
        <f>IF(OR(工资性费用预算!U101="",工资性费用预算!U101=0),"",$T99*$U99)</f>
        <v/>
      </c>
      <c r="AD99" s="191" t="str">
        <f>IF(OR(工资性费用预算!V101="",工资性费用预算!V101=0),"",$T99*$U99)</f>
        <v/>
      </c>
      <c r="AE99" s="191" t="str">
        <f>IF(OR(工资性费用预算!W101="",工资性费用预算!W101=0),"",$T99*$U99)</f>
        <v/>
      </c>
      <c r="AF99" s="191" t="str">
        <f>IF(OR(工资性费用预算!X101="",工资性费用预算!X101=0),"",$T99*$U99)</f>
        <v/>
      </c>
      <c r="AG99" s="191" t="str">
        <f>IF(OR(工资性费用预算!Y101="",工资性费用预算!Y101=0),"",$T99*$U99)</f>
        <v/>
      </c>
      <c r="AH99" s="193">
        <f t="shared" si="49"/>
        <v>0</v>
      </c>
      <c r="AI99" s="217" t="str">
        <f>IF($B99="","",VLOOKUP($B99,工资性费用预算!$B$7:$AJ$206,33,0))</f>
        <v/>
      </c>
      <c r="AJ99" s="218" t="str">
        <f>IF($B99="","",VLOOKUP($B99,工资性费用预算!$B$7:$AJ$206,35,0))</f>
        <v/>
      </c>
      <c r="AK99" s="215" t="str">
        <f>IF($B99="","",VLOOKUP($B99,工资性费用预算!$B$7:$AL$206,37,0))</f>
        <v/>
      </c>
      <c r="AL99" s="270" t="str">
        <f>IF(OR(工资性费用预算!N101="",工资性费用预算!N101=0),"",$AK99)</f>
        <v/>
      </c>
      <c r="AM99" s="201" t="str">
        <f>IF(OR(工资性费用预算!O101="",工资性费用预算!O101=0),"",$AK99)</f>
        <v/>
      </c>
      <c r="AN99" s="201" t="str">
        <f>IF(OR(工资性费用预算!P101="",工资性费用预算!P101=0),"",$AK99)</f>
        <v/>
      </c>
      <c r="AO99" s="201" t="str">
        <f>IF(OR(工资性费用预算!Q101="",工资性费用预算!Q101=0),"",$AK99)</f>
        <v/>
      </c>
      <c r="AP99" s="201" t="str">
        <f>IF(OR(工资性费用预算!R101="",工资性费用预算!R101=0),"",$AK99)</f>
        <v/>
      </c>
      <c r="AQ99" s="201" t="str">
        <f>IF(OR(工资性费用预算!S101="",工资性费用预算!S101=0),"",$AK99)</f>
        <v/>
      </c>
      <c r="AR99" s="201" t="str">
        <f>IF(OR(工资性费用预算!T101="",工资性费用预算!T101=0),"",$AK99)</f>
        <v/>
      </c>
      <c r="AS99" s="201" t="str">
        <f>IF(OR(工资性费用预算!U101="",工资性费用预算!U101=0),"",$AK99)</f>
        <v/>
      </c>
      <c r="AT99" s="201" t="str">
        <f>IF(OR(工资性费用预算!V101="",工资性费用预算!V101=0),"",$AK99)</f>
        <v/>
      </c>
      <c r="AU99" s="201" t="str">
        <f>IF(OR(工资性费用预算!W101="",工资性费用预算!W101=0),"",$AK99)</f>
        <v/>
      </c>
      <c r="AV99" s="201" t="str">
        <f>IF(OR(工资性费用预算!X101="",工资性费用预算!X101=0),"",$AK99)</f>
        <v/>
      </c>
      <c r="AW99" s="201" t="str">
        <f>IF(OR(工资性费用预算!Y101="",工资性费用预算!Y101=0),"",$AK99)</f>
        <v/>
      </c>
      <c r="AX99" s="220">
        <f t="shared" si="50"/>
        <v>0</v>
      </c>
      <c r="AY99" s="215" t="str">
        <f>IF($B99="","",VLOOKUP($B99,工资性费用预算!$B$7:$AN$206,39,0))</f>
        <v/>
      </c>
      <c r="AZ99" s="204"/>
      <c r="BA99" s="204"/>
      <c r="BB99" s="204"/>
      <c r="BC99" s="204"/>
      <c r="BD99" s="201"/>
      <c r="BE99" s="201" t="str">
        <f>IF(OR(工资性费用预算!S101="",工资性费用预算!S101=0),"",$AY99)</f>
        <v/>
      </c>
      <c r="BF99" s="201" t="str">
        <f>IF(OR(工资性费用预算!T101="",工资性费用预算!T101=0),"",$AY99)</f>
        <v/>
      </c>
      <c r="BG99" s="201" t="str">
        <f>IF(OR(工资性费用预算!U101="",工资性费用预算!U101=0),"",$AY99)</f>
        <v/>
      </c>
      <c r="BH99" s="201" t="str">
        <f>IF(OR(工资性费用预算!V101="",工资性费用预算!V101=0),"",$AY99)</f>
        <v/>
      </c>
      <c r="BI99" s="201" t="str">
        <f>IF(OR(工资性费用预算!W101="",工资性费用预算!W101=0),"",$AY99)</f>
        <v/>
      </c>
      <c r="BJ99" s="219"/>
      <c r="BK99" s="219"/>
      <c r="BL99" s="219">
        <f t="shared" si="51"/>
        <v>0</v>
      </c>
      <c r="BM99" s="215" t="str">
        <f>IF($B99="","",VLOOKUP($B99,工资性费用预算!$B$7:$AP$206,41,0))</f>
        <v/>
      </c>
      <c r="BN99" s="201" t="str">
        <f>IF(OR(工资性费用预算!N101="",工资性费用预算!N101=0),"",$BM99)</f>
        <v/>
      </c>
      <c r="BO99" s="201" t="str">
        <f>IF(OR(工资性费用预算!O101="",工资性费用预算!O101=0),"",$BM99)</f>
        <v/>
      </c>
      <c r="BP99" s="201" t="str">
        <f>IF(OR(工资性费用预算!P101="",工资性费用预算!P101=0),"",$BM99)</f>
        <v/>
      </c>
      <c r="BQ99" s="201"/>
      <c r="BR99" s="201" t="str">
        <f>IF(OR(工资性费用预算!Q101="",工资性费用预算!Q101=0),"",$BM99)</f>
        <v/>
      </c>
      <c r="BS99" s="201" t="str">
        <f>IF(OR(工资性费用预算!R101="",工资性费用预算!R101=0),"",$BM99)</f>
        <v/>
      </c>
      <c r="BT99" s="201" t="str">
        <f>IF(OR(工资性费用预算!S101="",工资性费用预算!S101=0),"",$BM99)</f>
        <v/>
      </c>
      <c r="BU99" s="201"/>
      <c r="BV99" s="201" t="str">
        <f>IF(OR(工资性费用预算!T101="",工资性费用预算!T101=0),"",$BM99)</f>
        <v/>
      </c>
      <c r="BW99" s="201" t="str">
        <f>IF(OR(工资性费用预算!U101="",工资性费用预算!U101=0),"",$BM99)</f>
        <v/>
      </c>
      <c r="BX99" s="201" t="str">
        <f>IF(OR(工资性费用预算!V101="",工资性费用预算!V101=0),"",$BM99)</f>
        <v/>
      </c>
      <c r="BY99" s="201"/>
      <c r="BZ99" s="201" t="str">
        <f>IF(OR(工资性费用预算!W101="",工资性费用预算!W101=0),"",$BM99)</f>
        <v/>
      </c>
      <c r="CA99" s="201" t="str">
        <f>IF(OR(工资性费用预算!X101="",工资性费用预算!X101=0),"",$BM99)</f>
        <v/>
      </c>
      <c r="CB99" s="201" t="str">
        <f>IF(OR(工资性费用预算!Y101="",工资性费用预算!Y101=0),"",$BM99)</f>
        <v/>
      </c>
      <c r="CC99" s="193">
        <f t="shared" si="52"/>
        <v>0</v>
      </c>
      <c r="CD99" s="215" t="str">
        <f>IF($B99="","",VLOOKUP($B99,工资性费用预算!$B$7:$AT$206,45,0))</f>
        <v/>
      </c>
      <c r="CE99" s="201" t="str">
        <f>IF(OR(工资性费用预算!N101="",工资性费用预算!N101=0),"",$CD99)</f>
        <v/>
      </c>
      <c r="CF99" s="201" t="str">
        <f>IF(OR(工资性费用预算!O101="",工资性费用预算!O101=0),"",$CD99)</f>
        <v/>
      </c>
      <c r="CG99" s="201" t="str">
        <f>IF(OR(工资性费用预算!P101="",工资性费用预算!P101=0),"",$CD99)</f>
        <v/>
      </c>
      <c r="CH99" s="201" t="str">
        <f>IF(OR(工资性费用预算!Q101="",工资性费用预算!Q101=0),"",$CD99)</f>
        <v/>
      </c>
      <c r="CI99" s="201" t="str">
        <f>IF(OR(工资性费用预算!R101="",工资性费用预算!R101=0),"",$CD99)</f>
        <v/>
      </c>
      <c r="CJ99" s="201" t="str">
        <f>IF(OR(工资性费用预算!S101="",工资性费用预算!S101=0),"",$CD99)</f>
        <v/>
      </c>
      <c r="CK99" s="201" t="str">
        <f>IF(OR(工资性费用预算!T101="",工资性费用预算!T101=0),"",$CD99)</f>
        <v/>
      </c>
      <c r="CL99" s="201" t="str">
        <f>IF(OR(工资性费用预算!U101="",工资性费用预算!U101=0),"",$CD99)</f>
        <v/>
      </c>
      <c r="CM99" s="201" t="str">
        <f>IF(OR(工资性费用预算!V101="",工资性费用预算!V101=0),"",$CD99)</f>
        <v/>
      </c>
      <c r="CN99" s="201" t="str">
        <f>IF(OR(工资性费用预算!W101="",工资性费用预算!W101=0),"",$CD99)</f>
        <v/>
      </c>
      <c r="CO99" s="201" t="str">
        <f>IF(OR(工资性费用预算!X101="",工资性费用预算!X101=0),"",$CD99)</f>
        <v/>
      </c>
      <c r="CP99" s="201" t="str">
        <f>IF(OR(工资性费用预算!Y101="",工资性费用预算!Y101=0),"",$CD99)</f>
        <v/>
      </c>
      <c r="CQ99" s="193">
        <f t="shared" si="53"/>
        <v>0</v>
      </c>
      <c r="CR99" s="215" t="str">
        <f>IF($B99="","",VLOOKUP($B99,工资性费用预算!$B$7:$AV$206,47,0))</f>
        <v/>
      </c>
      <c r="CS99" s="201" t="str">
        <f>IF(OR(工资性费用预算!N101="",工资性费用预算!N101=0),"",$CR99)</f>
        <v/>
      </c>
      <c r="CT99" s="201" t="str">
        <f>IF(OR(工资性费用预算!O101="",工资性费用预算!O101=0),"",$CR99)</f>
        <v/>
      </c>
      <c r="CU99" s="201" t="str">
        <f>IF(OR(工资性费用预算!P101="",工资性费用预算!P101=0),"",$CR99)</f>
        <v/>
      </c>
      <c r="CV99" s="201" t="str">
        <f>IF(OR(工资性费用预算!Q101="",工资性费用预算!Q101=0),"",$CR99)</f>
        <v/>
      </c>
      <c r="CW99" s="201" t="str">
        <f>IF(OR(工资性费用预算!R101="",工资性费用预算!R101=0),"",$CR99)</f>
        <v/>
      </c>
      <c r="CX99" s="201" t="str">
        <f>IF(OR(工资性费用预算!S101="",工资性费用预算!S101=0),"",$CR99)</f>
        <v/>
      </c>
      <c r="CY99" s="201" t="str">
        <f>IF(OR(工资性费用预算!T101="",工资性费用预算!T101=0),"",$CR99)</f>
        <v/>
      </c>
      <c r="CZ99" s="201" t="str">
        <f>IF(OR(工资性费用预算!U101="",工资性费用预算!U101=0),"",$CR99)</f>
        <v/>
      </c>
      <c r="DA99" s="201" t="str">
        <f>IF(OR(工资性费用预算!V101="",工资性费用预算!V101=0),"",$CR99)</f>
        <v/>
      </c>
      <c r="DB99" s="201" t="str">
        <f>IF(OR(工资性费用预算!W101="",工资性费用预算!W101=0),"",$CR99)</f>
        <v/>
      </c>
      <c r="DC99" s="201" t="str">
        <f>IF(OR(工资性费用预算!X101="",工资性费用预算!X101=0),"",$CR99)</f>
        <v/>
      </c>
      <c r="DD99" s="201" t="str">
        <f>IF(OR(工资性费用预算!Y101="",工资性费用预算!Y101=0),"",$CR99)</f>
        <v/>
      </c>
      <c r="DE99" s="193">
        <f t="shared" si="54"/>
        <v>0</v>
      </c>
      <c r="DF99" s="215" t="str">
        <f>IF($B99="","",VLOOKUP($B99,工资性费用预算!$B$7:$AR$206,43,0))</f>
        <v/>
      </c>
      <c r="DG99" s="215" t="str">
        <f>IF($B99="","",VLOOKUP($B99,工资性费用预算!$B$7:$AS$206,44,0))</f>
        <v/>
      </c>
      <c r="DH99" s="215" t="str">
        <f>IF($B99="","",VLOOKUP($B99,工资性费用预算!$B$7:$AX$206,49,0))</f>
        <v/>
      </c>
      <c r="DI99" s="215" t="str">
        <f>IF($B99="","",VLOOKUP($B99,工资性费用预算!$B$7:$AY$206,50,0))</f>
        <v/>
      </c>
      <c r="DJ99" s="215" t="str">
        <f>IF($B99="","",VLOOKUP($B99,工资性费用预算!$B$7:$BB$206,51,0))</f>
        <v/>
      </c>
      <c r="DK99" s="215" t="str">
        <f>IF($B99="","",VLOOKUP($B99,工资性费用预算!$B$7:$BB$206,52,0))</f>
        <v/>
      </c>
      <c r="DL99" s="225" t="str">
        <f>IF($B99="","",VLOOKUP($B99,工资性费用预算!$B$7:$BB$206,53,0))</f>
        <v/>
      </c>
      <c r="DM99" s="222">
        <f t="shared" si="55"/>
        <v>0</v>
      </c>
      <c r="DN99" s="191">
        <f t="shared" si="56"/>
        <v>0</v>
      </c>
      <c r="DO99" s="191">
        <f t="shared" si="57"/>
        <v>0</v>
      </c>
      <c r="DP99" s="191">
        <f t="shared" si="58"/>
        <v>0</v>
      </c>
      <c r="DQ99" s="191">
        <f t="shared" si="59"/>
        <v>0</v>
      </c>
      <c r="DR99" s="191">
        <f t="shared" si="60"/>
        <v>0</v>
      </c>
      <c r="DS99" s="191">
        <f t="shared" si="61"/>
        <v>0</v>
      </c>
      <c r="DT99" s="191">
        <f t="shared" si="62"/>
        <v>0</v>
      </c>
      <c r="DU99" s="191">
        <f t="shared" si="63"/>
        <v>0</v>
      </c>
      <c r="DV99" s="191">
        <f t="shared" si="64"/>
        <v>0</v>
      </c>
      <c r="DW99" s="191">
        <f t="shared" si="65"/>
        <v>0</v>
      </c>
      <c r="DX99" s="191">
        <f t="shared" si="66"/>
        <v>0</v>
      </c>
      <c r="DY99" s="227">
        <f t="shared" si="67"/>
        <v>0</v>
      </c>
      <c r="DZ99" s="191">
        <f t="shared" si="68"/>
        <v>0</v>
      </c>
      <c r="EA99" s="193">
        <f t="shared" si="69"/>
        <v>0</v>
      </c>
    </row>
    <row r="100" spans="1:131">
      <c r="A100" s="200" t="str">
        <f t="shared" si="47"/>
        <v/>
      </c>
      <c r="B100" s="191" t="str">
        <f>IF(工资性费用预算!A102="","",工资性费用预算!B102)</f>
        <v/>
      </c>
      <c r="C100" s="195" t="str">
        <f>IF(B100="","",VLOOKUP(B100,工资性费用预算!$B$7:$C$206,2,0))</f>
        <v/>
      </c>
      <c r="D100" s="276" t="str">
        <f>IF(工资性费用预算!BH102&gt;0,IF(工资性费用预算!BE102&gt;0,工资性费用预算!$BE$6,IF(工资性费用预算!BF102&gt;0,工资性费用预算!$BF$6,工资性费用预算!$BG$6)),"")</f>
        <v/>
      </c>
      <c r="E100" s="194" t="str">
        <f>IF($B100="","",VLOOKUP($B100,工资性费用预算!$B$7:$AC$206,27,0))</f>
        <v/>
      </c>
      <c r="F100" s="519">
        <f>IF($B100="",0,VLOOKUP($B100,社保费!$B$5:$Q$15,16,0))</f>
        <v>0</v>
      </c>
      <c r="G100" s="201" t="str">
        <f>IF(OR(工资性费用预算!N102="",工资性费用预算!N102=0),"",ROUND($E100*$F100,2))</f>
        <v/>
      </c>
      <c r="H100" s="201" t="str">
        <f>IF(OR(工资性费用预算!O102="",工资性费用预算!O102=0),"",ROUND($E100*$F100,2))</f>
        <v/>
      </c>
      <c r="I100" s="201" t="str">
        <f>IF(OR(工资性费用预算!P102="",工资性费用预算!P102=0),"",ROUND($E100*$F100,2))</f>
        <v/>
      </c>
      <c r="J100" s="201" t="str">
        <f>IF(OR(工资性费用预算!Q102="",工资性费用预算!Q102=0),"",ROUND($E100*$F100,2))</f>
        <v/>
      </c>
      <c r="K100" s="201" t="str">
        <f>IF(OR(工资性费用预算!R102="",工资性费用预算!R102=0),"",ROUND($E100*$F100,2))</f>
        <v/>
      </c>
      <c r="L100" s="201" t="str">
        <f>IF(OR(工资性费用预算!S102="",工资性费用预算!S102=0),"",ROUND($E100*$F100,2))</f>
        <v/>
      </c>
      <c r="M100" s="201" t="str">
        <f>IF(OR(工资性费用预算!T102="",工资性费用预算!T102=0),"",ROUND($E100*$F100,2))</f>
        <v/>
      </c>
      <c r="N100" s="201" t="str">
        <f>IF(OR(工资性费用预算!U102="",工资性费用预算!U102=0),"",ROUND($E100*$F100,2))</f>
        <v/>
      </c>
      <c r="O100" s="201" t="str">
        <f>IF(OR(工资性费用预算!V102="",工资性费用预算!V102=0),"",ROUND($E100*$F100,2))</f>
        <v/>
      </c>
      <c r="P100" s="201" t="str">
        <f>IF(OR(工资性费用预算!W102="",工资性费用预算!W102=0),"",ROUND($E100*$F100,2))</f>
        <v/>
      </c>
      <c r="Q100" s="201" t="str">
        <f>IF(OR(工资性费用预算!X102="",工资性费用预算!X102=0),"",ROUND($E100*$F100,2))</f>
        <v/>
      </c>
      <c r="R100" s="201" t="str">
        <f>IF(OR(工资性费用预算!Y102="",工资性费用预算!Y102=0),"",ROUND($E100*$F100,2))</f>
        <v/>
      </c>
      <c r="S100" s="193">
        <f t="shared" si="48"/>
        <v>0</v>
      </c>
      <c r="T100" s="199" t="str">
        <f>IF($B100="","",VLOOKUP($B100,工资性费用预算!$B$7:$AF$206,30,0))</f>
        <v/>
      </c>
      <c r="U100" s="197" t="str">
        <f>IF($B100="","",VLOOKUP($B100,工资性费用预算!$B$7:$AF$206,31,0))</f>
        <v/>
      </c>
      <c r="V100" s="191" t="str">
        <f>IF(OR(工资性费用预算!N102="",工资性费用预算!N102=0),"",$T100*$U100)</f>
        <v/>
      </c>
      <c r="W100" s="191" t="str">
        <f>IF(OR(工资性费用预算!O102="",工资性费用预算!O102=0),"",$T100*$U100)</f>
        <v/>
      </c>
      <c r="X100" s="191" t="str">
        <f>IF(OR(工资性费用预算!P102="",工资性费用预算!P102=0),"",$T100*$U100)</f>
        <v/>
      </c>
      <c r="Y100" s="191" t="str">
        <f>IF(OR(工资性费用预算!Q102="",工资性费用预算!Q102=0),"",$T100*$U100)</f>
        <v/>
      </c>
      <c r="Z100" s="191" t="str">
        <f>IF(OR(工资性费用预算!R102="",工资性费用预算!R102=0),"",$T100*$U100)</f>
        <v/>
      </c>
      <c r="AA100" s="191" t="str">
        <f>IF(OR(工资性费用预算!S102="",工资性费用预算!S102=0),"",$T100*$U100)</f>
        <v/>
      </c>
      <c r="AB100" s="191" t="str">
        <f>IF(OR(工资性费用预算!T102="",工资性费用预算!T102=0),"",$T100*$U100)</f>
        <v/>
      </c>
      <c r="AC100" s="191" t="str">
        <f>IF(OR(工资性费用预算!U102="",工资性费用预算!U102=0),"",$T100*$U100)</f>
        <v/>
      </c>
      <c r="AD100" s="191" t="str">
        <f>IF(OR(工资性费用预算!V102="",工资性费用预算!V102=0),"",$T100*$U100)</f>
        <v/>
      </c>
      <c r="AE100" s="191" t="str">
        <f>IF(OR(工资性费用预算!W102="",工资性费用预算!W102=0),"",$T100*$U100)</f>
        <v/>
      </c>
      <c r="AF100" s="191" t="str">
        <f>IF(OR(工资性费用预算!X102="",工资性费用预算!X102=0),"",$T100*$U100)</f>
        <v/>
      </c>
      <c r="AG100" s="191" t="str">
        <f>IF(OR(工资性费用预算!Y102="",工资性费用预算!Y102=0),"",$T100*$U100)</f>
        <v/>
      </c>
      <c r="AH100" s="193">
        <f t="shared" si="49"/>
        <v>0</v>
      </c>
      <c r="AI100" s="217" t="str">
        <f>IF($B100="","",VLOOKUP($B100,工资性费用预算!$B$7:$AJ$206,33,0))</f>
        <v/>
      </c>
      <c r="AJ100" s="218" t="str">
        <f>IF($B100="","",VLOOKUP($B100,工资性费用预算!$B$7:$AJ$206,35,0))</f>
        <v/>
      </c>
      <c r="AK100" s="215" t="str">
        <f>IF($B100="","",VLOOKUP($B100,工资性费用预算!$B$7:$AL$206,37,0))</f>
        <v/>
      </c>
      <c r="AL100" s="270" t="str">
        <f>IF(OR(工资性费用预算!N102="",工资性费用预算!N102=0),"",$AK100)</f>
        <v/>
      </c>
      <c r="AM100" s="201" t="str">
        <f>IF(OR(工资性费用预算!O102="",工资性费用预算!O102=0),"",$AK100)</f>
        <v/>
      </c>
      <c r="AN100" s="201" t="str">
        <f>IF(OR(工资性费用预算!P102="",工资性费用预算!P102=0),"",$AK100)</f>
        <v/>
      </c>
      <c r="AO100" s="201" t="str">
        <f>IF(OR(工资性费用预算!Q102="",工资性费用预算!Q102=0),"",$AK100)</f>
        <v/>
      </c>
      <c r="AP100" s="201" t="str">
        <f>IF(OR(工资性费用预算!R102="",工资性费用预算!R102=0),"",$AK100)</f>
        <v/>
      </c>
      <c r="AQ100" s="201" t="str">
        <f>IF(OR(工资性费用预算!S102="",工资性费用预算!S102=0),"",$AK100)</f>
        <v/>
      </c>
      <c r="AR100" s="201" t="str">
        <f>IF(OR(工资性费用预算!T102="",工资性费用预算!T102=0),"",$AK100)</f>
        <v/>
      </c>
      <c r="AS100" s="201" t="str">
        <f>IF(OR(工资性费用预算!U102="",工资性费用预算!U102=0),"",$AK100)</f>
        <v/>
      </c>
      <c r="AT100" s="201" t="str">
        <f>IF(OR(工资性费用预算!V102="",工资性费用预算!V102=0),"",$AK100)</f>
        <v/>
      </c>
      <c r="AU100" s="201" t="str">
        <f>IF(OR(工资性费用预算!W102="",工资性费用预算!W102=0),"",$AK100)</f>
        <v/>
      </c>
      <c r="AV100" s="201" t="str">
        <f>IF(OR(工资性费用预算!X102="",工资性费用预算!X102=0),"",$AK100)</f>
        <v/>
      </c>
      <c r="AW100" s="201" t="str">
        <f>IF(OR(工资性费用预算!Y102="",工资性费用预算!Y102=0),"",$AK100)</f>
        <v/>
      </c>
      <c r="AX100" s="220">
        <f t="shared" si="50"/>
        <v>0</v>
      </c>
      <c r="AY100" s="215" t="str">
        <f>IF($B100="","",VLOOKUP($B100,工资性费用预算!$B$7:$AN$206,39,0))</f>
        <v/>
      </c>
      <c r="AZ100" s="204"/>
      <c r="BA100" s="204"/>
      <c r="BB100" s="204"/>
      <c r="BC100" s="204"/>
      <c r="BD100" s="201"/>
      <c r="BE100" s="201" t="str">
        <f>IF(OR(工资性费用预算!S102="",工资性费用预算!S102=0),"",$AY100)</f>
        <v/>
      </c>
      <c r="BF100" s="201" t="str">
        <f>IF(OR(工资性费用预算!T102="",工资性费用预算!T102=0),"",$AY100)</f>
        <v/>
      </c>
      <c r="BG100" s="201" t="str">
        <f>IF(OR(工资性费用预算!U102="",工资性费用预算!U102=0),"",$AY100)</f>
        <v/>
      </c>
      <c r="BH100" s="201" t="str">
        <f>IF(OR(工资性费用预算!V102="",工资性费用预算!V102=0),"",$AY100)</f>
        <v/>
      </c>
      <c r="BI100" s="201" t="str">
        <f>IF(OR(工资性费用预算!W102="",工资性费用预算!W102=0),"",$AY100)</f>
        <v/>
      </c>
      <c r="BJ100" s="219"/>
      <c r="BK100" s="219"/>
      <c r="BL100" s="219">
        <f t="shared" si="51"/>
        <v>0</v>
      </c>
      <c r="BM100" s="215" t="str">
        <f>IF($B100="","",VLOOKUP($B100,工资性费用预算!$B$7:$AP$206,41,0))</f>
        <v/>
      </c>
      <c r="BN100" s="201" t="str">
        <f>IF(OR(工资性费用预算!N102="",工资性费用预算!N102=0),"",$BM100)</f>
        <v/>
      </c>
      <c r="BO100" s="201" t="str">
        <f>IF(OR(工资性费用预算!O102="",工资性费用预算!O102=0),"",$BM100)</f>
        <v/>
      </c>
      <c r="BP100" s="201" t="str">
        <f>IF(OR(工资性费用预算!P102="",工资性费用预算!P102=0),"",$BM100)</f>
        <v/>
      </c>
      <c r="BQ100" s="201"/>
      <c r="BR100" s="201" t="str">
        <f>IF(OR(工资性费用预算!Q102="",工资性费用预算!Q102=0),"",$BM100)</f>
        <v/>
      </c>
      <c r="BS100" s="201" t="str">
        <f>IF(OR(工资性费用预算!R102="",工资性费用预算!R102=0),"",$BM100)</f>
        <v/>
      </c>
      <c r="BT100" s="201" t="str">
        <f>IF(OR(工资性费用预算!S102="",工资性费用预算!S102=0),"",$BM100)</f>
        <v/>
      </c>
      <c r="BU100" s="201"/>
      <c r="BV100" s="201" t="str">
        <f>IF(OR(工资性费用预算!T102="",工资性费用预算!T102=0),"",$BM100)</f>
        <v/>
      </c>
      <c r="BW100" s="201" t="str">
        <f>IF(OR(工资性费用预算!U102="",工资性费用预算!U102=0),"",$BM100)</f>
        <v/>
      </c>
      <c r="BX100" s="201" t="str">
        <f>IF(OR(工资性费用预算!V102="",工资性费用预算!V102=0),"",$BM100)</f>
        <v/>
      </c>
      <c r="BY100" s="201"/>
      <c r="BZ100" s="201" t="str">
        <f>IF(OR(工资性费用预算!W102="",工资性费用预算!W102=0),"",$BM100)</f>
        <v/>
      </c>
      <c r="CA100" s="201" t="str">
        <f>IF(OR(工资性费用预算!X102="",工资性费用预算!X102=0),"",$BM100)</f>
        <v/>
      </c>
      <c r="CB100" s="201" t="str">
        <f>IF(OR(工资性费用预算!Y102="",工资性费用预算!Y102=0),"",$BM100)</f>
        <v/>
      </c>
      <c r="CC100" s="193">
        <f t="shared" si="52"/>
        <v>0</v>
      </c>
      <c r="CD100" s="215" t="str">
        <f>IF($B100="","",VLOOKUP($B100,工资性费用预算!$B$7:$AT$206,45,0))</f>
        <v/>
      </c>
      <c r="CE100" s="201" t="str">
        <f>IF(OR(工资性费用预算!N102="",工资性费用预算!N102=0),"",$CD100)</f>
        <v/>
      </c>
      <c r="CF100" s="201" t="str">
        <f>IF(OR(工资性费用预算!O102="",工资性费用预算!O102=0),"",$CD100)</f>
        <v/>
      </c>
      <c r="CG100" s="201" t="str">
        <f>IF(OR(工资性费用预算!P102="",工资性费用预算!P102=0),"",$CD100)</f>
        <v/>
      </c>
      <c r="CH100" s="201" t="str">
        <f>IF(OR(工资性费用预算!Q102="",工资性费用预算!Q102=0),"",$CD100)</f>
        <v/>
      </c>
      <c r="CI100" s="201" t="str">
        <f>IF(OR(工资性费用预算!R102="",工资性费用预算!R102=0),"",$CD100)</f>
        <v/>
      </c>
      <c r="CJ100" s="201" t="str">
        <f>IF(OR(工资性费用预算!S102="",工资性费用预算!S102=0),"",$CD100)</f>
        <v/>
      </c>
      <c r="CK100" s="201" t="str">
        <f>IF(OR(工资性费用预算!T102="",工资性费用预算!T102=0),"",$CD100)</f>
        <v/>
      </c>
      <c r="CL100" s="201" t="str">
        <f>IF(OR(工资性费用预算!U102="",工资性费用预算!U102=0),"",$CD100)</f>
        <v/>
      </c>
      <c r="CM100" s="201" t="str">
        <f>IF(OR(工资性费用预算!V102="",工资性费用预算!V102=0),"",$CD100)</f>
        <v/>
      </c>
      <c r="CN100" s="201" t="str">
        <f>IF(OR(工资性费用预算!W102="",工资性费用预算!W102=0),"",$CD100)</f>
        <v/>
      </c>
      <c r="CO100" s="201" t="str">
        <f>IF(OR(工资性费用预算!X102="",工资性费用预算!X102=0),"",$CD100)</f>
        <v/>
      </c>
      <c r="CP100" s="201" t="str">
        <f>IF(OR(工资性费用预算!Y102="",工资性费用预算!Y102=0),"",$CD100)</f>
        <v/>
      </c>
      <c r="CQ100" s="193">
        <f t="shared" si="53"/>
        <v>0</v>
      </c>
      <c r="CR100" s="215" t="str">
        <f>IF($B100="","",VLOOKUP($B100,工资性费用预算!$B$7:$AV$206,47,0))</f>
        <v/>
      </c>
      <c r="CS100" s="201" t="str">
        <f>IF(OR(工资性费用预算!N102="",工资性费用预算!N102=0),"",$CR100)</f>
        <v/>
      </c>
      <c r="CT100" s="201" t="str">
        <f>IF(OR(工资性费用预算!O102="",工资性费用预算!O102=0),"",$CR100)</f>
        <v/>
      </c>
      <c r="CU100" s="201" t="str">
        <f>IF(OR(工资性费用预算!P102="",工资性费用预算!P102=0),"",$CR100)</f>
        <v/>
      </c>
      <c r="CV100" s="201" t="str">
        <f>IF(OR(工资性费用预算!Q102="",工资性费用预算!Q102=0),"",$CR100)</f>
        <v/>
      </c>
      <c r="CW100" s="201" t="str">
        <f>IF(OR(工资性费用预算!R102="",工资性费用预算!R102=0),"",$CR100)</f>
        <v/>
      </c>
      <c r="CX100" s="201" t="str">
        <f>IF(OR(工资性费用预算!S102="",工资性费用预算!S102=0),"",$CR100)</f>
        <v/>
      </c>
      <c r="CY100" s="201" t="str">
        <f>IF(OR(工资性费用预算!T102="",工资性费用预算!T102=0),"",$CR100)</f>
        <v/>
      </c>
      <c r="CZ100" s="201" t="str">
        <f>IF(OR(工资性费用预算!U102="",工资性费用预算!U102=0),"",$CR100)</f>
        <v/>
      </c>
      <c r="DA100" s="201" t="str">
        <f>IF(OR(工资性费用预算!V102="",工资性费用预算!V102=0),"",$CR100)</f>
        <v/>
      </c>
      <c r="DB100" s="201" t="str">
        <f>IF(OR(工资性费用预算!W102="",工资性费用预算!W102=0),"",$CR100)</f>
        <v/>
      </c>
      <c r="DC100" s="201" t="str">
        <f>IF(OR(工资性费用预算!X102="",工资性费用预算!X102=0),"",$CR100)</f>
        <v/>
      </c>
      <c r="DD100" s="201" t="str">
        <f>IF(OR(工资性费用预算!Y102="",工资性费用预算!Y102=0),"",$CR100)</f>
        <v/>
      </c>
      <c r="DE100" s="193">
        <f t="shared" si="54"/>
        <v>0</v>
      </c>
      <c r="DF100" s="215" t="str">
        <f>IF($B100="","",VLOOKUP($B100,工资性费用预算!$B$7:$AR$206,43,0))</f>
        <v/>
      </c>
      <c r="DG100" s="215" t="str">
        <f>IF($B100="","",VLOOKUP($B100,工资性费用预算!$B$7:$AS$206,44,0))</f>
        <v/>
      </c>
      <c r="DH100" s="215" t="str">
        <f>IF($B100="","",VLOOKUP($B100,工资性费用预算!$B$7:$AX$206,49,0))</f>
        <v/>
      </c>
      <c r="DI100" s="215" t="str">
        <f>IF($B100="","",VLOOKUP($B100,工资性费用预算!$B$7:$AY$206,50,0))</f>
        <v/>
      </c>
      <c r="DJ100" s="215" t="str">
        <f>IF($B100="","",VLOOKUP($B100,工资性费用预算!$B$7:$BB$206,51,0))</f>
        <v/>
      </c>
      <c r="DK100" s="215" t="str">
        <f>IF($B100="","",VLOOKUP($B100,工资性费用预算!$B$7:$BB$206,52,0))</f>
        <v/>
      </c>
      <c r="DL100" s="225" t="str">
        <f>IF($B100="","",VLOOKUP($B100,工资性费用预算!$B$7:$BB$206,53,0))</f>
        <v/>
      </c>
      <c r="DM100" s="222">
        <f t="shared" si="55"/>
        <v>0</v>
      </c>
      <c r="DN100" s="191">
        <f t="shared" si="56"/>
        <v>0</v>
      </c>
      <c r="DO100" s="191">
        <f t="shared" si="57"/>
        <v>0</v>
      </c>
      <c r="DP100" s="191">
        <f t="shared" si="58"/>
        <v>0</v>
      </c>
      <c r="DQ100" s="191">
        <f t="shared" si="59"/>
        <v>0</v>
      </c>
      <c r="DR100" s="191">
        <f t="shared" si="60"/>
        <v>0</v>
      </c>
      <c r="DS100" s="191">
        <f t="shared" si="61"/>
        <v>0</v>
      </c>
      <c r="DT100" s="191">
        <f t="shared" si="62"/>
        <v>0</v>
      </c>
      <c r="DU100" s="191">
        <f t="shared" si="63"/>
        <v>0</v>
      </c>
      <c r="DV100" s="191">
        <f t="shared" si="64"/>
        <v>0</v>
      </c>
      <c r="DW100" s="191">
        <f t="shared" si="65"/>
        <v>0</v>
      </c>
      <c r="DX100" s="191">
        <f t="shared" si="66"/>
        <v>0</v>
      </c>
      <c r="DY100" s="227">
        <f t="shared" si="67"/>
        <v>0</v>
      </c>
      <c r="DZ100" s="191">
        <f t="shared" si="68"/>
        <v>0</v>
      </c>
      <c r="EA100" s="193">
        <f t="shared" si="69"/>
        <v>0</v>
      </c>
    </row>
    <row r="101" spans="1:131">
      <c r="A101" s="200" t="str">
        <f t="shared" si="47"/>
        <v/>
      </c>
      <c r="B101" s="191" t="str">
        <f>IF(工资性费用预算!A103="","",工资性费用预算!B103)</f>
        <v/>
      </c>
      <c r="C101" s="195" t="str">
        <f>IF(B101="","",VLOOKUP(B101,工资性费用预算!$B$7:$C$206,2,0))</f>
        <v/>
      </c>
      <c r="D101" s="276" t="str">
        <f>IF(工资性费用预算!BH103&gt;0,IF(工资性费用预算!BE103&gt;0,工资性费用预算!$BE$6,IF(工资性费用预算!BF103&gt;0,工资性费用预算!$BF$6,工资性费用预算!$BG$6)),"")</f>
        <v/>
      </c>
      <c r="E101" s="194" t="str">
        <f>IF($B101="","",VLOOKUP($B101,工资性费用预算!$B$7:$AC$206,27,0))</f>
        <v/>
      </c>
      <c r="F101" s="519">
        <f>IF($B101="",0,VLOOKUP($B101,社保费!$B$5:$Q$15,16,0))</f>
        <v>0</v>
      </c>
      <c r="G101" s="201" t="str">
        <f>IF(OR(工资性费用预算!N103="",工资性费用预算!N103=0),"",ROUND($E101*$F101,2))</f>
        <v/>
      </c>
      <c r="H101" s="201" t="str">
        <f>IF(OR(工资性费用预算!O103="",工资性费用预算!O103=0),"",ROUND($E101*$F101,2))</f>
        <v/>
      </c>
      <c r="I101" s="201" t="str">
        <f>IF(OR(工资性费用预算!P103="",工资性费用预算!P103=0),"",ROUND($E101*$F101,2))</f>
        <v/>
      </c>
      <c r="J101" s="201" t="str">
        <f>IF(OR(工资性费用预算!Q103="",工资性费用预算!Q103=0),"",ROUND($E101*$F101,2))</f>
        <v/>
      </c>
      <c r="K101" s="201" t="str">
        <f>IF(OR(工资性费用预算!R103="",工资性费用预算!R103=0),"",ROUND($E101*$F101,2))</f>
        <v/>
      </c>
      <c r="L101" s="201" t="str">
        <f>IF(OR(工资性费用预算!S103="",工资性费用预算!S103=0),"",ROUND($E101*$F101,2))</f>
        <v/>
      </c>
      <c r="M101" s="201" t="str">
        <f>IF(OR(工资性费用预算!T103="",工资性费用预算!T103=0),"",ROUND($E101*$F101,2))</f>
        <v/>
      </c>
      <c r="N101" s="201" t="str">
        <f>IF(OR(工资性费用预算!U103="",工资性费用预算!U103=0),"",ROUND($E101*$F101,2))</f>
        <v/>
      </c>
      <c r="O101" s="201" t="str">
        <f>IF(OR(工资性费用预算!V103="",工资性费用预算!V103=0),"",ROUND($E101*$F101,2))</f>
        <v/>
      </c>
      <c r="P101" s="201" t="str">
        <f>IF(OR(工资性费用预算!W103="",工资性费用预算!W103=0),"",ROUND($E101*$F101,2))</f>
        <v/>
      </c>
      <c r="Q101" s="201" t="str">
        <f>IF(OR(工资性费用预算!X103="",工资性费用预算!X103=0),"",ROUND($E101*$F101,2))</f>
        <v/>
      </c>
      <c r="R101" s="201" t="str">
        <f>IF(OR(工资性费用预算!Y103="",工资性费用预算!Y103=0),"",ROUND($E101*$F101,2))</f>
        <v/>
      </c>
      <c r="S101" s="193">
        <f t="shared" si="48"/>
        <v>0</v>
      </c>
      <c r="T101" s="199" t="str">
        <f>IF($B101="","",VLOOKUP($B101,工资性费用预算!$B$7:$AF$206,30,0))</f>
        <v/>
      </c>
      <c r="U101" s="197" t="str">
        <f>IF($B101="","",VLOOKUP($B101,工资性费用预算!$B$7:$AF$206,31,0))</f>
        <v/>
      </c>
      <c r="V101" s="191" t="str">
        <f>IF(OR(工资性费用预算!N103="",工资性费用预算!N103=0),"",$T101*$U101)</f>
        <v/>
      </c>
      <c r="W101" s="191" t="str">
        <f>IF(OR(工资性费用预算!O103="",工资性费用预算!O103=0),"",$T101*$U101)</f>
        <v/>
      </c>
      <c r="X101" s="191" t="str">
        <f>IF(OR(工资性费用预算!P103="",工资性费用预算!P103=0),"",$T101*$U101)</f>
        <v/>
      </c>
      <c r="Y101" s="191" t="str">
        <f>IF(OR(工资性费用预算!Q103="",工资性费用预算!Q103=0),"",$T101*$U101)</f>
        <v/>
      </c>
      <c r="Z101" s="191" t="str">
        <f>IF(OR(工资性费用预算!R103="",工资性费用预算!R103=0),"",$T101*$U101)</f>
        <v/>
      </c>
      <c r="AA101" s="191" t="str">
        <f>IF(OR(工资性费用预算!S103="",工资性费用预算!S103=0),"",$T101*$U101)</f>
        <v/>
      </c>
      <c r="AB101" s="191" t="str">
        <f>IF(OR(工资性费用预算!T103="",工资性费用预算!T103=0),"",$T101*$U101)</f>
        <v/>
      </c>
      <c r="AC101" s="191" t="str">
        <f>IF(OR(工资性费用预算!U103="",工资性费用预算!U103=0),"",$T101*$U101)</f>
        <v/>
      </c>
      <c r="AD101" s="191" t="str">
        <f>IF(OR(工资性费用预算!V103="",工资性费用预算!V103=0),"",$T101*$U101)</f>
        <v/>
      </c>
      <c r="AE101" s="191" t="str">
        <f>IF(OR(工资性费用预算!W103="",工资性费用预算!W103=0),"",$T101*$U101)</f>
        <v/>
      </c>
      <c r="AF101" s="191" t="str">
        <f>IF(OR(工资性费用预算!X103="",工资性费用预算!X103=0),"",$T101*$U101)</f>
        <v/>
      </c>
      <c r="AG101" s="191" t="str">
        <f>IF(OR(工资性费用预算!Y103="",工资性费用预算!Y103=0),"",$T101*$U101)</f>
        <v/>
      </c>
      <c r="AH101" s="193">
        <f t="shared" si="49"/>
        <v>0</v>
      </c>
      <c r="AI101" s="217" t="str">
        <f>IF($B101="","",VLOOKUP($B101,工资性费用预算!$B$7:$AJ$206,33,0))</f>
        <v/>
      </c>
      <c r="AJ101" s="218" t="str">
        <f>IF($B101="","",VLOOKUP($B101,工资性费用预算!$B$7:$AJ$206,35,0))</f>
        <v/>
      </c>
      <c r="AK101" s="215" t="str">
        <f>IF($B101="","",VLOOKUP($B101,工资性费用预算!$B$7:$AL$206,37,0))</f>
        <v/>
      </c>
      <c r="AL101" s="270" t="str">
        <f>IF(OR(工资性费用预算!N103="",工资性费用预算!N103=0),"",$AK101)</f>
        <v/>
      </c>
      <c r="AM101" s="201" t="str">
        <f>IF(OR(工资性费用预算!O103="",工资性费用预算!O103=0),"",$AK101)</f>
        <v/>
      </c>
      <c r="AN101" s="201" t="str">
        <f>IF(OR(工资性费用预算!P103="",工资性费用预算!P103=0),"",$AK101)</f>
        <v/>
      </c>
      <c r="AO101" s="201" t="str">
        <f>IF(OR(工资性费用预算!Q103="",工资性费用预算!Q103=0),"",$AK101)</f>
        <v/>
      </c>
      <c r="AP101" s="201" t="str">
        <f>IF(OR(工资性费用预算!R103="",工资性费用预算!R103=0),"",$AK101)</f>
        <v/>
      </c>
      <c r="AQ101" s="201" t="str">
        <f>IF(OR(工资性费用预算!S103="",工资性费用预算!S103=0),"",$AK101)</f>
        <v/>
      </c>
      <c r="AR101" s="201" t="str">
        <f>IF(OR(工资性费用预算!T103="",工资性费用预算!T103=0),"",$AK101)</f>
        <v/>
      </c>
      <c r="AS101" s="201" t="str">
        <f>IF(OR(工资性费用预算!U103="",工资性费用预算!U103=0),"",$AK101)</f>
        <v/>
      </c>
      <c r="AT101" s="201" t="str">
        <f>IF(OR(工资性费用预算!V103="",工资性费用预算!V103=0),"",$AK101)</f>
        <v/>
      </c>
      <c r="AU101" s="201" t="str">
        <f>IF(OR(工资性费用预算!W103="",工资性费用预算!W103=0),"",$AK101)</f>
        <v/>
      </c>
      <c r="AV101" s="201" t="str">
        <f>IF(OR(工资性费用预算!X103="",工资性费用预算!X103=0),"",$AK101)</f>
        <v/>
      </c>
      <c r="AW101" s="201" t="str">
        <f>IF(OR(工资性费用预算!Y103="",工资性费用预算!Y103=0),"",$AK101)</f>
        <v/>
      </c>
      <c r="AX101" s="220">
        <f t="shared" si="50"/>
        <v>0</v>
      </c>
      <c r="AY101" s="215" t="str">
        <f>IF($B101="","",VLOOKUP($B101,工资性费用预算!$B$7:$AN$206,39,0))</f>
        <v/>
      </c>
      <c r="AZ101" s="204"/>
      <c r="BA101" s="204"/>
      <c r="BB101" s="204"/>
      <c r="BC101" s="204"/>
      <c r="BD101" s="201"/>
      <c r="BE101" s="201" t="str">
        <f>IF(OR(工资性费用预算!S103="",工资性费用预算!S103=0),"",$AY101)</f>
        <v/>
      </c>
      <c r="BF101" s="201" t="str">
        <f>IF(OR(工资性费用预算!T103="",工资性费用预算!T103=0),"",$AY101)</f>
        <v/>
      </c>
      <c r="BG101" s="201" t="str">
        <f>IF(OR(工资性费用预算!U103="",工资性费用预算!U103=0),"",$AY101)</f>
        <v/>
      </c>
      <c r="BH101" s="201" t="str">
        <f>IF(OR(工资性费用预算!V103="",工资性费用预算!V103=0),"",$AY101)</f>
        <v/>
      </c>
      <c r="BI101" s="201" t="str">
        <f>IF(OR(工资性费用预算!W103="",工资性费用预算!W103=0),"",$AY101)</f>
        <v/>
      </c>
      <c r="BJ101" s="219"/>
      <c r="BK101" s="219"/>
      <c r="BL101" s="219">
        <f t="shared" si="51"/>
        <v>0</v>
      </c>
      <c r="BM101" s="215" t="str">
        <f>IF($B101="","",VLOOKUP($B101,工资性费用预算!$B$7:$AP$206,41,0))</f>
        <v/>
      </c>
      <c r="BN101" s="201" t="str">
        <f>IF(OR(工资性费用预算!N103="",工资性费用预算!N103=0),"",$BM101)</f>
        <v/>
      </c>
      <c r="BO101" s="201" t="str">
        <f>IF(OR(工资性费用预算!O103="",工资性费用预算!O103=0),"",$BM101)</f>
        <v/>
      </c>
      <c r="BP101" s="201" t="str">
        <f>IF(OR(工资性费用预算!P103="",工资性费用预算!P103=0),"",$BM101)</f>
        <v/>
      </c>
      <c r="BQ101" s="201"/>
      <c r="BR101" s="201" t="str">
        <f>IF(OR(工资性费用预算!Q103="",工资性费用预算!Q103=0),"",$BM101)</f>
        <v/>
      </c>
      <c r="BS101" s="201" t="str">
        <f>IF(OR(工资性费用预算!R103="",工资性费用预算!R103=0),"",$BM101)</f>
        <v/>
      </c>
      <c r="BT101" s="201" t="str">
        <f>IF(OR(工资性费用预算!S103="",工资性费用预算!S103=0),"",$BM101)</f>
        <v/>
      </c>
      <c r="BU101" s="201"/>
      <c r="BV101" s="201" t="str">
        <f>IF(OR(工资性费用预算!T103="",工资性费用预算!T103=0),"",$BM101)</f>
        <v/>
      </c>
      <c r="BW101" s="201" t="str">
        <f>IF(OR(工资性费用预算!U103="",工资性费用预算!U103=0),"",$BM101)</f>
        <v/>
      </c>
      <c r="BX101" s="201" t="str">
        <f>IF(OR(工资性费用预算!V103="",工资性费用预算!V103=0),"",$BM101)</f>
        <v/>
      </c>
      <c r="BY101" s="201"/>
      <c r="BZ101" s="201" t="str">
        <f>IF(OR(工资性费用预算!W103="",工资性费用预算!W103=0),"",$BM101)</f>
        <v/>
      </c>
      <c r="CA101" s="201" t="str">
        <f>IF(OR(工资性费用预算!X103="",工资性费用预算!X103=0),"",$BM101)</f>
        <v/>
      </c>
      <c r="CB101" s="201" t="str">
        <f>IF(OR(工资性费用预算!Y103="",工资性费用预算!Y103=0),"",$BM101)</f>
        <v/>
      </c>
      <c r="CC101" s="193">
        <f t="shared" si="52"/>
        <v>0</v>
      </c>
      <c r="CD101" s="215" t="str">
        <f>IF($B101="","",VLOOKUP($B101,工资性费用预算!$B$7:$AT$206,45,0))</f>
        <v/>
      </c>
      <c r="CE101" s="201" t="str">
        <f>IF(OR(工资性费用预算!N103="",工资性费用预算!N103=0),"",$CD101)</f>
        <v/>
      </c>
      <c r="CF101" s="201" t="str">
        <f>IF(OR(工资性费用预算!O103="",工资性费用预算!O103=0),"",$CD101)</f>
        <v/>
      </c>
      <c r="CG101" s="201" t="str">
        <f>IF(OR(工资性费用预算!P103="",工资性费用预算!P103=0),"",$CD101)</f>
        <v/>
      </c>
      <c r="CH101" s="201" t="str">
        <f>IF(OR(工资性费用预算!Q103="",工资性费用预算!Q103=0),"",$CD101)</f>
        <v/>
      </c>
      <c r="CI101" s="201" t="str">
        <f>IF(OR(工资性费用预算!R103="",工资性费用预算!R103=0),"",$CD101)</f>
        <v/>
      </c>
      <c r="CJ101" s="201" t="str">
        <f>IF(OR(工资性费用预算!S103="",工资性费用预算!S103=0),"",$CD101)</f>
        <v/>
      </c>
      <c r="CK101" s="201" t="str">
        <f>IF(OR(工资性费用预算!T103="",工资性费用预算!T103=0),"",$CD101)</f>
        <v/>
      </c>
      <c r="CL101" s="201" t="str">
        <f>IF(OR(工资性费用预算!U103="",工资性费用预算!U103=0),"",$CD101)</f>
        <v/>
      </c>
      <c r="CM101" s="201" t="str">
        <f>IF(OR(工资性费用预算!V103="",工资性费用预算!V103=0),"",$CD101)</f>
        <v/>
      </c>
      <c r="CN101" s="201" t="str">
        <f>IF(OR(工资性费用预算!W103="",工资性费用预算!W103=0),"",$CD101)</f>
        <v/>
      </c>
      <c r="CO101" s="201" t="str">
        <f>IF(OR(工资性费用预算!X103="",工资性费用预算!X103=0),"",$CD101)</f>
        <v/>
      </c>
      <c r="CP101" s="201" t="str">
        <f>IF(OR(工资性费用预算!Y103="",工资性费用预算!Y103=0),"",$CD101)</f>
        <v/>
      </c>
      <c r="CQ101" s="193">
        <f t="shared" si="53"/>
        <v>0</v>
      </c>
      <c r="CR101" s="215" t="str">
        <f>IF($B101="","",VLOOKUP($B101,工资性费用预算!$B$7:$AV$206,47,0))</f>
        <v/>
      </c>
      <c r="CS101" s="201" t="str">
        <f>IF(OR(工资性费用预算!N103="",工资性费用预算!N103=0),"",$CR101)</f>
        <v/>
      </c>
      <c r="CT101" s="201" t="str">
        <f>IF(OR(工资性费用预算!O103="",工资性费用预算!O103=0),"",$CR101)</f>
        <v/>
      </c>
      <c r="CU101" s="201" t="str">
        <f>IF(OR(工资性费用预算!P103="",工资性费用预算!P103=0),"",$CR101)</f>
        <v/>
      </c>
      <c r="CV101" s="201" t="str">
        <f>IF(OR(工资性费用预算!Q103="",工资性费用预算!Q103=0),"",$CR101)</f>
        <v/>
      </c>
      <c r="CW101" s="201" t="str">
        <f>IF(OR(工资性费用预算!R103="",工资性费用预算!R103=0),"",$CR101)</f>
        <v/>
      </c>
      <c r="CX101" s="201" t="str">
        <f>IF(OR(工资性费用预算!S103="",工资性费用预算!S103=0),"",$CR101)</f>
        <v/>
      </c>
      <c r="CY101" s="201" t="str">
        <f>IF(OR(工资性费用预算!T103="",工资性费用预算!T103=0),"",$CR101)</f>
        <v/>
      </c>
      <c r="CZ101" s="201" t="str">
        <f>IF(OR(工资性费用预算!U103="",工资性费用预算!U103=0),"",$CR101)</f>
        <v/>
      </c>
      <c r="DA101" s="201" t="str">
        <f>IF(OR(工资性费用预算!V103="",工资性费用预算!V103=0),"",$CR101)</f>
        <v/>
      </c>
      <c r="DB101" s="201" t="str">
        <f>IF(OR(工资性费用预算!W103="",工资性费用预算!W103=0),"",$CR101)</f>
        <v/>
      </c>
      <c r="DC101" s="201" t="str">
        <f>IF(OR(工资性费用预算!X103="",工资性费用预算!X103=0),"",$CR101)</f>
        <v/>
      </c>
      <c r="DD101" s="201" t="str">
        <f>IF(OR(工资性费用预算!Y103="",工资性费用预算!Y103=0),"",$CR101)</f>
        <v/>
      </c>
      <c r="DE101" s="193">
        <f t="shared" si="54"/>
        <v>0</v>
      </c>
      <c r="DF101" s="215" t="str">
        <f>IF($B101="","",VLOOKUP($B101,工资性费用预算!$B$7:$AR$206,43,0))</f>
        <v/>
      </c>
      <c r="DG101" s="215" t="str">
        <f>IF($B101="","",VLOOKUP($B101,工资性费用预算!$B$7:$AS$206,44,0))</f>
        <v/>
      </c>
      <c r="DH101" s="215" t="str">
        <f>IF($B101="","",VLOOKUP($B101,工资性费用预算!$B$7:$AX$206,49,0))</f>
        <v/>
      </c>
      <c r="DI101" s="215" t="str">
        <f>IF($B101="","",VLOOKUP($B101,工资性费用预算!$B$7:$AY$206,50,0))</f>
        <v/>
      </c>
      <c r="DJ101" s="215" t="str">
        <f>IF($B101="","",VLOOKUP($B101,工资性费用预算!$B$7:$BB$206,51,0))</f>
        <v/>
      </c>
      <c r="DK101" s="215" t="str">
        <f>IF($B101="","",VLOOKUP($B101,工资性费用预算!$B$7:$BB$206,52,0))</f>
        <v/>
      </c>
      <c r="DL101" s="225" t="str">
        <f>IF($B101="","",VLOOKUP($B101,工资性费用预算!$B$7:$BB$206,53,0))</f>
        <v/>
      </c>
      <c r="DM101" s="222">
        <f t="shared" si="55"/>
        <v>0</v>
      </c>
      <c r="DN101" s="191">
        <f t="shared" si="56"/>
        <v>0</v>
      </c>
      <c r="DO101" s="191">
        <f t="shared" si="57"/>
        <v>0</v>
      </c>
      <c r="DP101" s="191">
        <f t="shared" si="58"/>
        <v>0</v>
      </c>
      <c r="DQ101" s="191">
        <f t="shared" si="59"/>
        <v>0</v>
      </c>
      <c r="DR101" s="191">
        <f t="shared" si="60"/>
        <v>0</v>
      </c>
      <c r="DS101" s="191">
        <f t="shared" si="61"/>
        <v>0</v>
      </c>
      <c r="DT101" s="191">
        <f t="shared" si="62"/>
        <v>0</v>
      </c>
      <c r="DU101" s="191">
        <f t="shared" si="63"/>
        <v>0</v>
      </c>
      <c r="DV101" s="191">
        <f t="shared" si="64"/>
        <v>0</v>
      </c>
      <c r="DW101" s="191">
        <f t="shared" si="65"/>
        <v>0</v>
      </c>
      <c r="DX101" s="191">
        <f t="shared" si="66"/>
        <v>0</v>
      </c>
      <c r="DY101" s="227">
        <f t="shared" si="67"/>
        <v>0</v>
      </c>
      <c r="DZ101" s="191">
        <f t="shared" si="68"/>
        <v>0</v>
      </c>
      <c r="EA101" s="193">
        <f t="shared" si="69"/>
        <v>0</v>
      </c>
    </row>
    <row r="102" spans="1:131">
      <c r="A102" s="200" t="str">
        <f t="shared" si="47"/>
        <v/>
      </c>
      <c r="B102" s="191" t="str">
        <f>IF(工资性费用预算!A104="","",工资性费用预算!B104)</f>
        <v/>
      </c>
      <c r="C102" s="195" t="str">
        <f>IF(B102="","",VLOOKUP(B102,工资性费用预算!$B$7:$C$206,2,0))</f>
        <v/>
      </c>
      <c r="D102" s="276" t="str">
        <f>IF(工资性费用预算!BH104&gt;0,IF(工资性费用预算!BE104&gt;0,工资性费用预算!$BE$6,IF(工资性费用预算!BF104&gt;0,工资性费用预算!$BF$6,工资性费用预算!$BG$6)),"")</f>
        <v/>
      </c>
      <c r="E102" s="194" t="str">
        <f>IF($B102="","",VLOOKUP($B102,工资性费用预算!$B$7:$AC$206,27,0))</f>
        <v/>
      </c>
      <c r="F102" s="519">
        <f>IF($B102="",0,VLOOKUP($B102,社保费!$B$5:$Q$15,16,0))</f>
        <v>0</v>
      </c>
      <c r="G102" s="201" t="str">
        <f>IF(OR(工资性费用预算!N104="",工资性费用预算!N104=0),"",ROUND($E102*$F102,2))</f>
        <v/>
      </c>
      <c r="H102" s="201" t="str">
        <f>IF(OR(工资性费用预算!O104="",工资性费用预算!O104=0),"",ROUND($E102*$F102,2))</f>
        <v/>
      </c>
      <c r="I102" s="201" t="str">
        <f>IF(OR(工资性费用预算!P104="",工资性费用预算!P104=0),"",ROUND($E102*$F102,2))</f>
        <v/>
      </c>
      <c r="J102" s="201" t="str">
        <f>IF(OR(工资性费用预算!Q104="",工资性费用预算!Q104=0),"",ROUND($E102*$F102,2))</f>
        <v/>
      </c>
      <c r="K102" s="201" t="str">
        <f>IF(OR(工资性费用预算!R104="",工资性费用预算!R104=0),"",ROUND($E102*$F102,2))</f>
        <v/>
      </c>
      <c r="L102" s="201" t="str">
        <f>IF(OR(工资性费用预算!S104="",工资性费用预算!S104=0),"",ROUND($E102*$F102,2))</f>
        <v/>
      </c>
      <c r="M102" s="201" t="str">
        <f>IF(OR(工资性费用预算!T104="",工资性费用预算!T104=0),"",ROUND($E102*$F102,2))</f>
        <v/>
      </c>
      <c r="N102" s="201" t="str">
        <f>IF(OR(工资性费用预算!U104="",工资性费用预算!U104=0),"",ROUND($E102*$F102,2))</f>
        <v/>
      </c>
      <c r="O102" s="201" t="str">
        <f>IF(OR(工资性费用预算!V104="",工资性费用预算!V104=0),"",ROUND($E102*$F102,2))</f>
        <v/>
      </c>
      <c r="P102" s="201" t="str">
        <f>IF(OR(工资性费用预算!W104="",工资性费用预算!W104=0),"",ROUND($E102*$F102,2))</f>
        <v/>
      </c>
      <c r="Q102" s="201" t="str">
        <f>IF(OR(工资性费用预算!X104="",工资性费用预算!X104=0),"",ROUND($E102*$F102,2))</f>
        <v/>
      </c>
      <c r="R102" s="201" t="str">
        <f>IF(OR(工资性费用预算!Y104="",工资性费用预算!Y104=0),"",ROUND($E102*$F102,2))</f>
        <v/>
      </c>
      <c r="S102" s="193">
        <f t="shared" si="48"/>
        <v>0</v>
      </c>
      <c r="T102" s="199" t="str">
        <f>IF($B102="","",VLOOKUP($B102,工资性费用预算!$B$7:$AF$206,30,0))</f>
        <v/>
      </c>
      <c r="U102" s="197" t="str">
        <f>IF($B102="","",VLOOKUP($B102,工资性费用预算!$B$7:$AF$206,31,0))</f>
        <v/>
      </c>
      <c r="V102" s="191" t="str">
        <f>IF(OR(工资性费用预算!N104="",工资性费用预算!N104=0),"",$T102*$U102)</f>
        <v/>
      </c>
      <c r="W102" s="191" t="str">
        <f>IF(OR(工资性费用预算!O104="",工资性费用预算!O104=0),"",$T102*$U102)</f>
        <v/>
      </c>
      <c r="X102" s="191" t="str">
        <f>IF(OR(工资性费用预算!P104="",工资性费用预算!P104=0),"",$T102*$U102)</f>
        <v/>
      </c>
      <c r="Y102" s="191" t="str">
        <f>IF(OR(工资性费用预算!Q104="",工资性费用预算!Q104=0),"",$T102*$U102)</f>
        <v/>
      </c>
      <c r="Z102" s="191" t="str">
        <f>IF(OR(工资性费用预算!R104="",工资性费用预算!R104=0),"",$T102*$U102)</f>
        <v/>
      </c>
      <c r="AA102" s="191" t="str">
        <f>IF(OR(工资性费用预算!S104="",工资性费用预算!S104=0),"",$T102*$U102)</f>
        <v/>
      </c>
      <c r="AB102" s="191" t="str">
        <f>IF(OR(工资性费用预算!T104="",工资性费用预算!T104=0),"",$T102*$U102)</f>
        <v/>
      </c>
      <c r="AC102" s="191" t="str">
        <f>IF(OR(工资性费用预算!U104="",工资性费用预算!U104=0),"",$T102*$U102)</f>
        <v/>
      </c>
      <c r="AD102" s="191" t="str">
        <f>IF(OR(工资性费用预算!V104="",工资性费用预算!V104=0),"",$T102*$U102)</f>
        <v/>
      </c>
      <c r="AE102" s="191" t="str">
        <f>IF(OR(工资性费用预算!W104="",工资性费用预算!W104=0),"",$T102*$U102)</f>
        <v/>
      </c>
      <c r="AF102" s="191" t="str">
        <f>IF(OR(工资性费用预算!X104="",工资性费用预算!X104=0),"",$T102*$U102)</f>
        <v/>
      </c>
      <c r="AG102" s="191" t="str">
        <f>IF(OR(工资性费用预算!Y104="",工资性费用预算!Y104=0),"",$T102*$U102)</f>
        <v/>
      </c>
      <c r="AH102" s="193">
        <f t="shared" si="49"/>
        <v>0</v>
      </c>
      <c r="AI102" s="217" t="str">
        <f>IF($B102="","",VLOOKUP($B102,工资性费用预算!$B$7:$AJ$206,33,0))</f>
        <v/>
      </c>
      <c r="AJ102" s="218" t="str">
        <f>IF($B102="","",VLOOKUP($B102,工资性费用预算!$B$7:$AJ$206,35,0))</f>
        <v/>
      </c>
      <c r="AK102" s="215" t="str">
        <f>IF($B102="","",VLOOKUP($B102,工资性费用预算!$B$7:$AL$206,37,0))</f>
        <v/>
      </c>
      <c r="AL102" s="270" t="str">
        <f>IF(OR(工资性费用预算!N104="",工资性费用预算!N104=0),"",$AK102)</f>
        <v/>
      </c>
      <c r="AM102" s="201" t="str">
        <f>IF(OR(工资性费用预算!O104="",工资性费用预算!O104=0),"",$AK102)</f>
        <v/>
      </c>
      <c r="AN102" s="201" t="str">
        <f>IF(OR(工资性费用预算!P104="",工资性费用预算!P104=0),"",$AK102)</f>
        <v/>
      </c>
      <c r="AO102" s="201" t="str">
        <f>IF(OR(工资性费用预算!Q104="",工资性费用预算!Q104=0),"",$AK102)</f>
        <v/>
      </c>
      <c r="AP102" s="201" t="str">
        <f>IF(OR(工资性费用预算!R104="",工资性费用预算!R104=0),"",$AK102)</f>
        <v/>
      </c>
      <c r="AQ102" s="201" t="str">
        <f>IF(OR(工资性费用预算!S104="",工资性费用预算!S104=0),"",$AK102)</f>
        <v/>
      </c>
      <c r="AR102" s="201" t="str">
        <f>IF(OR(工资性费用预算!T104="",工资性费用预算!T104=0),"",$AK102)</f>
        <v/>
      </c>
      <c r="AS102" s="201" t="str">
        <f>IF(OR(工资性费用预算!U104="",工资性费用预算!U104=0),"",$AK102)</f>
        <v/>
      </c>
      <c r="AT102" s="201" t="str">
        <f>IF(OR(工资性费用预算!V104="",工资性费用预算!V104=0),"",$AK102)</f>
        <v/>
      </c>
      <c r="AU102" s="201" t="str">
        <f>IF(OR(工资性费用预算!W104="",工资性费用预算!W104=0),"",$AK102)</f>
        <v/>
      </c>
      <c r="AV102" s="201" t="str">
        <f>IF(OR(工资性费用预算!X104="",工资性费用预算!X104=0),"",$AK102)</f>
        <v/>
      </c>
      <c r="AW102" s="201" t="str">
        <f>IF(OR(工资性费用预算!Y104="",工资性费用预算!Y104=0),"",$AK102)</f>
        <v/>
      </c>
      <c r="AX102" s="220">
        <f t="shared" si="50"/>
        <v>0</v>
      </c>
      <c r="AY102" s="215" t="str">
        <f>IF($B102="","",VLOOKUP($B102,工资性费用预算!$B$7:$AN$206,39,0))</f>
        <v/>
      </c>
      <c r="AZ102" s="204"/>
      <c r="BA102" s="204"/>
      <c r="BB102" s="204"/>
      <c r="BC102" s="204"/>
      <c r="BD102" s="201"/>
      <c r="BE102" s="201" t="str">
        <f>IF(OR(工资性费用预算!S104="",工资性费用预算!S104=0),"",$AY102)</f>
        <v/>
      </c>
      <c r="BF102" s="201" t="str">
        <f>IF(OR(工资性费用预算!T104="",工资性费用预算!T104=0),"",$AY102)</f>
        <v/>
      </c>
      <c r="BG102" s="201" t="str">
        <f>IF(OR(工资性费用预算!U104="",工资性费用预算!U104=0),"",$AY102)</f>
        <v/>
      </c>
      <c r="BH102" s="201" t="str">
        <f>IF(OR(工资性费用预算!V104="",工资性费用预算!V104=0),"",$AY102)</f>
        <v/>
      </c>
      <c r="BI102" s="201" t="str">
        <f>IF(OR(工资性费用预算!W104="",工资性费用预算!W104=0),"",$AY102)</f>
        <v/>
      </c>
      <c r="BJ102" s="219"/>
      <c r="BK102" s="219"/>
      <c r="BL102" s="219">
        <f t="shared" si="51"/>
        <v>0</v>
      </c>
      <c r="BM102" s="215" t="str">
        <f>IF($B102="","",VLOOKUP($B102,工资性费用预算!$B$7:$AP$206,41,0))</f>
        <v/>
      </c>
      <c r="BN102" s="201" t="str">
        <f>IF(OR(工资性费用预算!N104="",工资性费用预算!N104=0),"",$BM102)</f>
        <v/>
      </c>
      <c r="BO102" s="201" t="str">
        <f>IF(OR(工资性费用预算!O104="",工资性费用预算!O104=0),"",$BM102)</f>
        <v/>
      </c>
      <c r="BP102" s="201" t="str">
        <f>IF(OR(工资性费用预算!P104="",工资性费用预算!P104=0),"",$BM102)</f>
        <v/>
      </c>
      <c r="BQ102" s="201"/>
      <c r="BR102" s="201" t="str">
        <f>IF(OR(工资性费用预算!Q104="",工资性费用预算!Q104=0),"",$BM102)</f>
        <v/>
      </c>
      <c r="BS102" s="201" t="str">
        <f>IF(OR(工资性费用预算!R104="",工资性费用预算!R104=0),"",$BM102)</f>
        <v/>
      </c>
      <c r="BT102" s="201" t="str">
        <f>IF(OR(工资性费用预算!S104="",工资性费用预算!S104=0),"",$BM102)</f>
        <v/>
      </c>
      <c r="BU102" s="201"/>
      <c r="BV102" s="201" t="str">
        <f>IF(OR(工资性费用预算!T104="",工资性费用预算!T104=0),"",$BM102)</f>
        <v/>
      </c>
      <c r="BW102" s="201" t="str">
        <f>IF(OR(工资性费用预算!U104="",工资性费用预算!U104=0),"",$BM102)</f>
        <v/>
      </c>
      <c r="BX102" s="201" t="str">
        <f>IF(OR(工资性费用预算!V104="",工资性费用预算!V104=0),"",$BM102)</f>
        <v/>
      </c>
      <c r="BY102" s="201"/>
      <c r="BZ102" s="201" t="str">
        <f>IF(OR(工资性费用预算!W104="",工资性费用预算!W104=0),"",$BM102)</f>
        <v/>
      </c>
      <c r="CA102" s="201" t="str">
        <f>IF(OR(工资性费用预算!X104="",工资性费用预算!X104=0),"",$BM102)</f>
        <v/>
      </c>
      <c r="CB102" s="201" t="str">
        <f>IF(OR(工资性费用预算!Y104="",工资性费用预算!Y104=0),"",$BM102)</f>
        <v/>
      </c>
      <c r="CC102" s="193">
        <f t="shared" si="52"/>
        <v>0</v>
      </c>
      <c r="CD102" s="215" t="str">
        <f>IF($B102="","",VLOOKUP($B102,工资性费用预算!$B$7:$AT$206,45,0))</f>
        <v/>
      </c>
      <c r="CE102" s="201" t="str">
        <f>IF(OR(工资性费用预算!N104="",工资性费用预算!N104=0),"",$CD102)</f>
        <v/>
      </c>
      <c r="CF102" s="201" t="str">
        <f>IF(OR(工资性费用预算!O104="",工资性费用预算!O104=0),"",$CD102)</f>
        <v/>
      </c>
      <c r="CG102" s="201" t="str">
        <f>IF(OR(工资性费用预算!P104="",工资性费用预算!P104=0),"",$CD102)</f>
        <v/>
      </c>
      <c r="CH102" s="201" t="str">
        <f>IF(OR(工资性费用预算!Q104="",工资性费用预算!Q104=0),"",$CD102)</f>
        <v/>
      </c>
      <c r="CI102" s="201" t="str">
        <f>IF(OR(工资性费用预算!R104="",工资性费用预算!R104=0),"",$CD102)</f>
        <v/>
      </c>
      <c r="CJ102" s="201" t="str">
        <f>IF(OR(工资性费用预算!S104="",工资性费用预算!S104=0),"",$CD102)</f>
        <v/>
      </c>
      <c r="CK102" s="201" t="str">
        <f>IF(OR(工资性费用预算!T104="",工资性费用预算!T104=0),"",$CD102)</f>
        <v/>
      </c>
      <c r="CL102" s="201" t="str">
        <f>IF(OR(工资性费用预算!U104="",工资性费用预算!U104=0),"",$CD102)</f>
        <v/>
      </c>
      <c r="CM102" s="201" t="str">
        <f>IF(OR(工资性费用预算!V104="",工资性费用预算!V104=0),"",$CD102)</f>
        <v/>
      </c>
      <c r="CN102" s="201" t="str">
        <f>IF(OR(工资性费用预算!W104="",工资性费用预算!W104=0),"",$CD102)</f>
        <v/>
      </c>
      <c r="CO102" s="201" t="str">
        <f>IF(OR(工资性费用预算!X104="",工资性费用预算!X104=0),"",$CD102)</f>
        <v/>
      </c>
      <c r="CP102" s="201" t="str">
        <f>IF(OR(工资性费用预算!Y104="",工资性费用预算!Y104=0),"",$CD102)</f>
        <v/>
      </c>
      <c r="CQ102" s="193">
        <f t="shared" si="53"/>
        <v>0</v>
      </c>
      <c r="CR102" s="215" t="str">
        <f>IF($B102="","",VLOOKUP($B102,工资性费用预算!$B$7:$AV$206,47,0))</f>
        <v/>
      </c>
      <c r="CS102" s="201" t="str">
        <f>IF(OR(工资性费用预算!N104="",工资性费用预算!N104=0),"",$CR102)</f>
        <v/>
      </c>
      <c r="CT102" s="201" t="str">
        <f>IF(OR(工资性费用预算!O104="",工资性费用预算!O104=0),"",$CR102)</f>
        <v/>
      </c>
      <c r="CU102" s="201" t="str">
        <f>IF(OR(工资性费用预算!P104="",工资性费用预算!P104=0),"",$CR102)</f>
        <v/>
      </c>
      <c r="CV102" s="201" t="str">
        <f>IF(OR(工资性费用预算!Q104="",工资性费用预算!Q104=0),"",$CR102)</f>
        <v/>
      </c>
      <c r="CW102" s="201" t="str">
        <f>IF(OR(工资性费用预算!R104="",工资性费用预算!R104=0),"",$CR102)</f>
        <v/>
      </c>
      <c r="CX102" s="201" t="str">
        <f>IF(OR(工资性费用预算!S104="",工资性费用预算!S104=0),"",$CR102)</f>
        <v/>
      </c>
      <c r="CY102" s="201" t="str">
        <f>IF(OR(工资性费用预算!T104="",工资性费用预算!T104=0),"",$CR102)</f>
        <v/>
      </c>
      <c r="CZ102" s="201" t="str">
        <f>IF(OR(工资性费用预算!U104="",工资性费用预算!U104=0),"",$CR102)</f>
        <v/>
      </c>
      <c r="DA102" s="201" t="str">
        <f>IF(OR(工资性费用预算!V104="",工资性费用预算!V104=0),"",$CR102)</f>
        <v/>
      </c>
      <c r="DB102" s="201" t="str">
        <f>IF(OR(工资性费用预算!W104="",工资性费用预算!W104=0),"",$CR102)</f>
        <v/>
      </c>
      <c r="DC102" s="201" t="str">
        <f>IF(OR(工资性费用预算!X104="",工资性费用预算!X104=0),"",$CR102)</f>
        <v/>
      </c>
      <c r="DD102" s="201" t="str">
        <f>IF(OR(工资性费用预算!Y104="",工资性费用预算!Y104=0),"",$CR102)</f>
        <v/>
      </c>
      <c r="DE102" s="193">
        <f t="shared" si="54"/>
        <v>0</v>
      </c>
      <c r="DF102" s="215" t="str">
        <f>IF($B102="","",VLOOKUP($B102,工资性费用预算!$B$7:$AR$206,43,0))</f>
        <v/>
      </c>
      <c r="DG102" s="215" t="str">
        <f>IF($B102="","",VLOOKUP($B102,工资性费用预算!$B$7:$AS$206,44,0))</f>
        <v/>
      </c>
      <c r="DH102" s="215" t="str">
        <f>IF($B102="","",VLOOKUP($B102,工资性费用预算!$B$7:$AX$206,49,0))</f>
        <v/>
      </c>
      <c r="DI102" s="215" t="str">
        <f>IF($B102="","",VLOOKUP($B102,工资性费用预算!$B$7:$AY$206,50,0))</f>
        <v/>
      </c>
      <c r="DJ102" s="215" t="str">
        <f>IF($B102="","",VLOOKUP($B102,工资性费用预算!$B$7:$BB$206,51,0))</f>
        <v/>
      </c>
      <c r="DK102" s="215" t="str">
        <f>IF($B102="","",VLOOKUP($B102,工资性费用预算!$B$7:$BB$206,52,0))</f>
        <v/>
      </c>
      <c r="DL102" s="225" t="str">
        <f>IF($B102="","",VLOOKUP($B102,工资性费用预算!$B$7:$BB$206,53,0))</f>
        <v/>
      </c>
      <c r="DM102" s="222">
        <f t="shared" si="55"/>
        <v>0</v>
      </c>
      <c r="DN102" s="191">
        <f t="shared" si="56"/>
        <v>0</v>
      </c>
      <c r="DO102" s="191">
        <f t="shared" si="57"/>
        <v>0</v>
      </c>
      <c r="DP102" s="191">
        <f t="shared" si="58"/>
        <v>0</v>
      </c>
      <c r="DQ102" s="191">
        <f t="shared" si="59"/>
        <v>0</v>
      </c>
      <c r="DR102" s="191">
        <f t="shared" si="60"/>
        <v>0</v>
      </c>
      <c r="DS102" s="191">
        <f t="shared" si="61"/>
        <v>0</v>
      </c>
      <c r="DT102" s="191">
        <f t="shared" si="62"/>
        <v>0</v>
      </c>
      <c r="DU102" s="191">
        <f t="shared" si="63"/>
        <v>0</v>
      </c>
      <c r="DV102" s="191">
        <f t="shared" si="64"/>
        <v>0</v>
      </c>
      <c r="DW102" s="191">
        <f t="shared" si="65"/>
        <v>0</v>
      </c>
      <c r="DX102" s="191">
        <f t="shared" si="66"/>
        <v>0</v>
      </c>
      <c r="DY102" s="227">
        <f t="shared" si="67"/>
        <v>0</v>
      </c>
      <c r="DZ102" s="191">
        <f t="shared" si="68"/>
        <v>0</v>
      </c>
      <c r="EA102" s="193">
        <f t="shared" si="69"/>
        <v>0</v>
      </c>
    </row>
    <row r="103" spans="1:131">
      <c r="A103" s="200" t="str">
        <f t="shared" si="47"/>
        <v/>
      </c>
      <c r="B103" s="191" t="str">
        <f>IF(工资性费用预算!A105="","",工资性费用预算!B105)</f>
        <v/>
      </c>
      <c r="C103" s="195" t="str">
        <f>IF(B103="","",VLOOKUP(B103,工资性费用预算!$B$7:$C$206,2,0))</f>
        <v/>
      </c>
      <c r="D103" s="276" t="str">
        <f>IF(工资性费用预算!BH105&gt;0,IF(工资性费用预算!BE105&gt;0,工资性费用预算!$BE$6,IF(工资性费用预算!BF105&gt;0,工资性费用预算!$BF$6,工资性费用预算!$BG$6)),"")</f>
        <v/>
      </c>
      <c r="E103" s="194" t="str">
        <f>IF($B103="","",VLOOKUP($B103,工资性费用预算!$B$7:$AC$206,27,0))</f>
        <v/>
      </c>
      <c r="F103" s="519">
        <f>IF($B103="",0,VLOOKUP($B103,社保费!$B$5:$Q$15,16,0))</f>
        <v>0</v>
      </c>
      <c r="G103" s="201" t="str">
        <f>IF(OR(工资性费用预算!N105="",工资性费用预算!N105=0),"",ROUND($E103*$F103,2))</f>
        <v/>
      </c>
      <c r="H103" s="201" t="str">
        <f>IF(OR(工资性费用预算!O105="",工资性费用预算!O105=0),"",ROUND($E103*$F103,2))</f>
        <v/>
      </c>
      <c r="I103" s="201" t="str">
        <f>IF(OR(工资性费用预算!P105="",工资性费用预算!P105=0),"",ROUND($E103*$F103,2))</f>
        <v/>
      </c>
      <c r="J103" s="201" t="str">
        <f>IF(OR(工资性费用预算!Q105="",工资性费用预算!Q105=0),"",ROUND($E103*$F103,2))</f>
        <v/>
      </c>
      <c r="K103" s="201" t="str">
        <f>IF(OR(工资性费用预算!R105="",工资性费用预算!R105=0),"",ROUND($E103*$F103,2))</f>
        <v/>
      </c>
      <c r="L103" s="201" t="str">
        <f>IF(OR(工资性费用预算!S105="",工资性费用预算!S105=0),"",ROUND($E103*$F103,2))</f>
        <v/>
      </c>
      <c r="M103" s="201" t="str">
        <f>IF(OR(工资性费用预算!T105="",工资性费用预算!T105=0),"",ROUND($E103*$F103,2))</f>
        <v/>
      </c>
      <c r="N103" s="201" t="str">
        <f>IF(OR(工资性费用预算!U105="",工资性费用预算!U105=0),"",ROUND($E103*$F103,2))</f>
        <v/>
      </c>
      <c r="O103" s="201" t="str">
        <f>IF(OR(工资性费用预算!V105="",工资性费用预算!V105=0),"",ROUND($E103*$F103,2))</f>
        <v/>
      </c>
      <c r="P103" s="201" t="str">
        <f>IF(OR(工资性费用预算!W105="",工资性费用预算!W105=0),"",ROUND($E103*$F103,2))</f>
        <v/>
      </c>
      <c r="Q103" s="201" t="str">
        <f>IF(OR(工资性费用预算!X105="",工资性费用预算!X105=0),"",ROUND($E103*$F103,2))</f>
        <v/>
      </c>
      <c r="R103" s="201" t="str">
        <f>IF(OR(工资性费用预算!Y105="",工资性费用预算!Y105=0),"",ROUND($E103*$F103,2))</f>
        <v/>
      </c>
      <c r="S103" s="193">
        <f t="shared" si="48"/>
        <v>0</v>
      </c>
      <c r="T103" s="199" t="str">
        <f>IF($B103="","",VLOOKUP($B103,工资性费用预算!$B$7:$AF$206,30,0))</f>
        <v/>
      </c>
      <c r="U103" s="197" t="str">
        <f>IF($B103="","",VLOOKUP($B103,工资性费用预算!$B$7:$AF$206,31,0))</f>
        <v/>
      </c>
      <c r="V103" s="191" t="str">
        <f>IF(OR(工资性费用预算!N105="",工资性费用预算!N105=0),"",$T103*$U103)</f>
        <v/>
      </c>
      <c r="W103" s="191" t="str">
        <f>IF(OR(工资性费用预算!O105="",工资性费用预算!O105=0),"",$T103*$U103)</f>
        <v/>
      </c>
      <c r="X103" s="191" t="str">
        <f>IF(OR(工资性费用预算!P105="",工资性费用预算!P105=0),"",$T103*$U103)</f>
        <v/>
      </c>
      <c r="Y103" s="191" t="str">
        <f>IF(OR(工资性费用预算!Q105="",工资性费用预算!Q105=0),"",$T103*$U103)</f>
        <v/>
      </c>
      <c r="Z103" s="191" t="str">
        <f>IF(OR(工资性费用预算!R105="",工资性费用预算!R105=0),"",$T103*$U103)</f>
        <v/>
      </c>
      <c r="AA103" s="191" t="str">
        <f>IF(OR(工资性费用预算!S105="",工资性费用预算!S105=0),"",$T103*$U103)</f>
        <v/>
      </c>
      <c r="AB103" s="191" t="str">
        <f>IF(OR(工资性费用预算!T105="",工资性费用预算!T105=0),"",$T103*$U103)</f>
        <v/>
      </c>
      <c r="AC103" s="191" t="str">
        <f>IF(OR(工资性费用预算!U105="",工资性费用预算!U105=0),"",$T103*$U103)</f>
        <v/>
      </c>
      <c r="AD103" s="191" t="str">
        <f>IF(OR(工资性费用预算!V105="",工资性费用预算!V105=0),"",$T103*$U103)</f>
        <v/>
      </c>
      <c r="AE103" s="191" t="str">
        <f>IF(OR(工资性费用预算!W105="",工资性费用预算!W105=0),"",$T103*$U103)</f>
        <v/>
      </c>
      <c r="AF103" s="191" t="str">
        <f>IF(OR(工资性费用预算!X105="",工资性费用预算!X105=0),"",$T103*$U103)</f>
        <v/>
      </c>
      <c r="AG103" s="191" t="str">
        <f>IF(OR(工资性费用预算!Y105="",工资性费用预算!Y105=0),"",$T103*$U103)</f>
        <v/>
      </c>
      <c r="AH103" s="193">
        <f t="shared" si="49"/>
        <v>0</v>
      </c>
      <c r="AI103" s="217" t="str">
        <f>IF($B103="","",VLOOKUP($B103,工资性费用预算!$B$7:$AJ$206,33,0))</f>
        <v/>
      </c>
      <c r="AJ103" s="218" t="str">
        <f>IF($B103="","",VLOOKUP($B103,工资性费用预算!$B$7:$AJ$206,35,0))</f>
        <v/>
      </c>
      <c r="AK103" s="215" t="str">
        <f>IF($B103="","",VLOOKUP($B103,工资性费用预算!$B$7:$AL$206,37,0))</f>
        <v/>
      </c>
      <c r="AL103" s="270" t="str">
        <f>IF(OR(工资性费用预算!N105="",工资性费用预算!N105=0),"",$AK103)</f>
        <v/>
      </c>
      <c r="AM103" s="201" t="str">
        <f>IF(OR(工资性费用预算!O105="",工资性费用预算!O105=0),"",$AK103)</f>
        <v/>
      </c>
      <c r="AN103" s="201" t="str">
        <f>IF(OR(工资性费用预算!P105="",工资性费用预算!P105=0),"",$AK103)</f>
        <v/>
      </c>
      <c r="AO103" s="201" t="str">
        <f>IF(OR(工资性费用预算!Q105="",工资性费用预算!Q105=0),"",$AK103)</f>
        <v/>
      </c>
      <c r="AP103" s="201" t="str">
        <f>IF(OR(工资性费用预算!R105="",工资性费用预算!R105=0),"",$AK103)</f>
        <v/>
      </c>
      <c r="AQ103" s="201" t="str">
        <f>IF(OR(工资性费用预算!S105="",工资性费用预算!S105=0),"",$AK103)</f>
        <v/>
      </c>
      <c r="AR103" s="201" t="str">
        <f>IF(OR(工资性费用预算!T105="",工资性费用预算!T105=0),"",$AK103)</f>
        <v/>
      </c>
      <c r="AS103" s="201" t="str">
        <f>IF(OR(工资性费用预算!U105="",工资性费用预算!U105=0),"",$AK103)</f>
        <v/>
      </c>
      <c r="AT103" s="201" t="str">
        <f>IF(OR(工资性费用预算!V105="",工资性费用预算!V105=0),"",$AK103)</f>
        <v/>
      </c>
      <c r="AU103" s="201" t="str">
        <f>IF(OR(工资性费用预算!W105="",工资性费用预算!W105=0),"",$AK103)</f>
        <v/>
      </c>
      <c r="AV103" s="201" t="str">
        <f>IF(OR(工资性费用预算!X105="",工资性费用预算!X105=0),"",$AK103)</f>
        <v/>
      </c>
      <c r="AW103" s="201" t="str">
        <f>IF(OR(工资性费用预算!Y105="",工资性费用预算!Y105=0),"",$AK103)</f>
        <v/>
      </c>
      <c r="AX103" s="220">
        <f t="shared" si="50"/>
        <v>0</v>
      </c>
      <c r="AY103" s="215" t="str">
        <f>IF($B103="","",VLOOKUP($B103,工资性费用预算!$B$7:$AN$206,39,0))</f>
        <v/>
      </c>
      <c r="AZ103" s="204"/>
      <c r="BA103" s="204"/>
      <c r="BB103" s="204"/>
      <c r="BC103" s="204"/>
      <c r="BD103" s="201"/>
      <c r="BE103" s="201" t="str">
        <f>IF(OR(工资性费用预算!S105="",工资性费用预算!S105=0),"",$AY103)</f>
        <v/>
      </c>
      <c r="BF103" s="201" t="str">
        <f>IF(OR(工资性费用预算!T105="",工资性费用预算!T105=0),"",$AY103)</f>
        <v/>
      </c>
      <c r="BG103" s="201" t="str">
        <f>IF(OR(工资性费用预算!U105="",工资性费用预算!U105=0),"",$AY103)</f>
        <v/>
      </c>
      <c r="BH103" s="201" t="str">
        <f>IF(OR(工资性费用预算!V105="",工资性费用预算!V105=0),"",$AY103)</f>
        <v/>
      </c>
      <c r="BI103" s="201" t="str">
        <f>IF(OR(工资性费用预算!W105="",工资性费用预算!W105=0),"",$AY103)</f>
        <v/>
      </c>
      <c r="BJ103" s="219"/>
      <c r="BK103" s="219"/>
      <c r="BL103" s="219">
        <f t="shared" si="51"/>
        <v>0</v>
      </c>
      <c r="BM103" s="215" t="str">
        <f>IF($B103="","",VLOOKUP($B103,工资性费用预算!$B$7:$AP$206,41,0))</f>
        <v/>
      </c>
      <c r="BN103" s="201" t="str">
        <f>IF(OR(工资性费用预算!N105="",工资性费用预算!N105=0),"",$BM103)</f>
        <v/>
      </c>
      <c r="BO103" s="201" t="str">
        <f>IF(OR(工资性费用预算!O105="",工资性费用预算!O105=0),"",$BM103)</f>
        <v/>
      </c>
      <c r="BP103" s="201" t="str">
        <f>IF(OR(工资性费用预算!P105="",工资性费用预算!P105=0),"",$BM103)</f>
        <v/>
      </c>
      <c r="BQ103" s="201"/>
      <c r="BR103" s="201" t="str">
        <f>IF(OR(工资性费用预算!Q105="",工资性费用预算!Q105=0),"",$BM103)</f>
        <v/>
      </c>
      <c r="BS103" s="201" t="str">
        <f>IF(OR(工资性费用预算!R105="",工资性费用预算!R105=0),"",$BM103)</f>
        <v/>
      </c>
      <c r="BT103" s="201" t="str">
        <f>IF(OR(工资性费用预算!S105="",工资性费用预算!S105=0),"",$BM103)</f>
        <v/>
      </c>
      <c r="BU103" s="201"/>
      <c r="BV103" s="201" t="str">
        <f>IF(OR(工资性费用预算!T105="",工资性费用预算!T105=0),"",$BM103)</f>
        <v/>
      </c>
      <c r="BW103" s="201" t="str">
        <f>IF(OR(工资性费用预算!U105="",工资性费用预算!U105=0),"",$BM103)</f>
        <v/>
      </c>
      <c r="BX103" s="201" t="str">
        <f>IF(OR(工资性费用预算!V105="",工资性费用预算!V105=0),"",$BM103)</f>
        <v/>
      </c>
      <c r="BY103" s="201"/>
      <c r="BZ103" s="201" t="str">
        <f>IF(OR(工资性费用预算!W105="",工资性费用预算!W105=0),"",$BM103)</f>
        <v/>
      </c>
      <c r="CA103" s="201" t="str">
        <f>IF(OR(工资性费用预算!X105="",工资性费用预算!X105=0),"",$BM103)</f>
        <v/>
      </c>
      <c r="CB103" s="201" t="str">
        <f>IF(OR(工资性费用预算!Y105="",工资性费用预算!Y105=0),"",$BM103)</f>
        <v/>
      </c>
      <c r="CC103" s="193">
        <f t="shared" si="52"/>
        <v>0</v>
      </c>
      <c r="CD103" s="215" t="str">
        <f>IF($B103="","",VLOOKUP($B103,工资性费用预算!$B$7:$AT$206,45,0))</f>
        <v/>
      </c>
      <c r="CE103" s="201" t="str">
        <f>IF(OR(工资性费用预算!N105="",工资性费用预算!N105=0),"",$CD103)</f>
        <v/>
      </c>
      <c r="CF103" s="201" t="str">
        <f>IF(OR(工资性费用预算!O105="",工资性费用预算!O105=0),"",$CD103)</f>
        <v/>
      </c>
      <c r="CG103" s="201" t="str">
        <f>IF(OR(工资性费用预算!P105="",工资性费用预算!P105=0),"",$CD103)</f>
        <v/>
      </c>
      <c r="CH103" s="201" t="str">
        <f>IF(OR(工资性费用预算!Q105="",工资性费用预算!Q105=0),"",$CD103)</f>
        <v/>
      </c>
      <c r="CI103" s="201" t="str">
        <f>IF(OR(工资性费用预算!R105="",工资性费用预算!R105=0),"",$CD103)</f>
        <v/>
      </c>
      <c r="CJ103" s="201" t="str">
        <f>IF(OR(工资性费用预算!S105="",工资性费用预算!S105=0),"",$CD103)</f>
        <v/>
      </c>
      <c r="CK103" s="201" t="str">
        <f>IF(OR(工资性费用预算!T105="",工资性费用预算!T105=0),"",$CD103)</f>
        <v/>
      </c>
      <c r="CL103" s="201" t="str">
        <f>IF(OR(工资性费用预算!U105="",工资性费用预算!U105=0),"",$CD103)</f>
        <v/>
      </c>
      <c r="CM103" s="201" t="str">
        <f>IF(OR(工资性费用预算!V105="",工资性费用预算!V105=0),"",$CD103)</f>
        <v/>
      </c>
      <c r="CN103" s="201" t="str">
        <f>IF(OR(工资性费用预算!W105="",工资性费用预算!W105=0),"",$CD103)</f>
        <v/>
      </c>
      <c r="CO103" s="201" t="str">
        <f>IF(OR(工资性费用预算!X105="",工资性费用预算!X105=0),"",$CD103)</f>
        <v/>
      </c>
      <c r="CP103" s="201" t="str">
        <f>IF(OR(工资性费用预算!Y105="",工资性费用预算!Y105=0),"",$CD103)</f>
        <v/>
      </c>
      <c r="CQ103" s="193">
        <f t="shared" si="53"/>
        <v>0</v>
      </c>
      <c r="CR103" s="215" t="str">
        <f>IF($B103="","",VLOOKUP($B103,工资性费用预算!$B$7:$AV$206,47,0))</f>
        <v/>
      </c>
      <c r="CS103" s="201" t="str">
        <f>IF(OR(工资性费用预算!N105="",工资性费用预算!N105=0),"",$CR103)</f>
        <v/>
      </c>
      <c r="CT103" s="201" t="str">
        <f>IF(OR(工资性费用预算!O105="",工资性费用预算!O105=0),"",$CR103)</f>
        <v/>
      </c>
      <c r="CU103" s="201" t="str">
        <f>IF(OR(工资性费用预算!P105="",工资性费用预算!P105=0),"",$CR103)</f>
        <v/>
      </c>
      <c r="CV103" s="201" t="str">
        <f>IF(OR(工资性费用预算!Q105="",工资性费用预算!Q105=0),"",$CR103)</f>
        <v/>
      </c>
      <c r="CW103" s="201" t="str">
        <f>IF(OR(工资性费用预算!R105="",工资性费用预算!R105=0),"",$CR103)</f>
        <v/>
      </c>
      <c r="CX103" s="201" t="str">
        <f>IF(OR(工资性费用预算!S105="",工资性费用预算!S105=0),"",$CR103)</f>
        <v/>
      </c>
      <c r="CY103" s="201" t="str">
        <f>IF(OR(工资性费用预算!T105="",工资性费用预算!T105=0),"",$CR103)</f>
        <v/>
      </c>
      <c r="CZ103" s="201" t="str">
        <f>IF(OR(工资性费用预算!U105="",工资性费用预算!U105=0),"",$CR103)</f>
        <v/>
      </c>
      <c r="DA103" s="201" t="str">
        <f>IF(OR(工资性费用预算!V105="",工资性费用预算!V105=0),"",$CR103)</f>
        <v/>
      </c>
      <c r="DB103" s="201" t="str">
        <f>IF(OR(工资性费用预算!W105="",工资性费用预算!W105=0),"",$CR103)</f>
        <v/>
      </c>
      <c r="DC103" s="201" t="str">
        <f>IF(OR(工资性费用预算!X105="",工资性费用预算!X105=0),"",$CR103)</f>
        <v/>
      </c>
      <c r="DD103" s="201" t="str">
        <f>IF(OR(工资性费用预算!Y105="",工资性费用预算!Y105=0),"",$CR103)</f>
        <v/>
      </c>
      <c r="DE103" s="193">
        <f t="shared" si="54"/>
        <v>0</v>
      </c>
      <c r="DF103" s="215" t="str">
        <f>IF($B103="","",VLOOKUP($B103,工资性费用预算!$B$7:$AR$206,43,0))</f>
        <v/>
      </c>
      <c r="DG103" s="215" t="str">
        <f>IF($B103="","",VLOOKUP($B103,工资性费用预算!$B$7:$AS$206,44,0))</f>
        <v/>
      </c>
      <c r="DH103" s="215" t="str">
        <f>IF($B103="","",VLOOKUP($B103,工资性费用预算!$B$7:$AX$206,49,0))</f>
        <v/>
      </c>
      <c r="DI103" s="215" t="str">
        <f>IF($B103="","",VLOOKUP($B103,工资性费用预算!$B$7:$AY$206,50,0))</f>
        <v/>
      </c>
      <c r="DJ103" s="215" t="str">
        <f>IF($B103="","",VLOOKUP($B103,工资性费用预算!$B$7:$BB$206,51,0))</f>
        <v/>
      </c>
      <c r="DK103" s="215" t="str">
        <f>IF($B103="","",VLOOKUP($B103,工资性费用预算!$B$7:$BB$206,52,0))</f>
        <v/>
      </c>
      <c r="DL103" s="225" t="str">
        <f>IF($B103="","",VLOOKUP($B103,工资性费用预算!$B$7:$BB$206,53,0))</f>
        <v/>
      </c>
      <c r="DM103" s="222">
        <f t="shared" si="55"/>
        <v>0</v>
      </c>
      <c r="DN103" s="191">
        <f t="shared" si="56"/>
        <v>0</v>
      </c>
      <c r="DO103" s="191">
        <f t="shared" si="57"/>
        <v>0</v>
      </c>
      <c r="DP103" s="191">
        <f t="shared" si="58"/>
        <v>0</v>
      </c>
      <c r="DQ103" s="191">
        <f t="shared" si="59"/>
        <v>0</v>
      </c>
      <c r="DR103" s="191">
        <f t="shared" si="60"/>
        <v>0</v>
      </c>
      <c r="DS103" s="191">
        <f t="shared" si="61"/>
        <v>0</v>
      </c>
      <c r="DT103" s="191">
        <f t="shared" si="62"/>
        <v>0</v>
      </c>
      <c r="DU103" s="191">
        <f t="shared" si="63"/>
        <v>0</v>
      </c>
      <c r="DV103" s="191">
        <f t="shared" si="64"/>
        <v>0</v>
      </c>
      <c r="DW103" s="191">
        <f t="shared" si="65"/>
        <v>0</v>
      </c>
      <c r="DX103" s="191">
        <f t="shared" si="66"/>
        <v>0</v>
      </c>
      <c r="DY103" s="227">
        <f t="shared" si="67"/>
        <v>0</v>
      </c>
      <c r="DZ103" s="191">
        <f t="shared" si="68"/>
        <v>0</v>
      </c>
      <c r="EA103" s="193">
        <f t="shared" si="69"/>
        <v>0</v>
      </c>
    </row>
    <row r="104" spans="1:131">
      <c r="A104" s="200" t="str">
        <f t="shared" si="47"/>
        <v/>
      </c>
      <c r="B104" s="191" t="str">
        <f>IF(工资性费用预算!A106="","",工资性费用预算!B106)</f>
        <v/>
      </c>
      <c r="C104" s="195" t="str">
        <f>IF(B104="","",VLOOKUP(B104,工资性费用预算!$B$7:$C$206,2,0))</f>
        <v/>
      </c>
      <c r="D104" s="276" t="str">
        <f>IF(工资性费用预算!BH106&gt;0,IF(工资性费用预算!BE106&gt;0,工资性费用预算!$BE$6,IF(工资性费用预算!BF106&gt;0,工资性费用预算!$BF$6,工资性费用预算!$BG$6)),"")</f>
        <v/>
      </c>
      <c r="E104" s="194" t="str">
        <f>IF($B104="","",VLOOKUP($B104,工资性费用预算!$B$7:$AC$206,27,0))</f>
        <v/>
      </c>
      <c r="F104" s="519">
        <f>IF($B104="",0,VLOOKUP($B104,社保费!$B$5:$Q$15,16,0))</f>
        <v>0</v>
      </c>
      <c r="G104" s="201" t="str">
        <f>IF(OR(工资性费用预算!N106="",工资性费用预算!N106=0),"",ROUND($E104*$F104,2))</f>
        <v/>
      </c>
      <c r="H104" s="201" t="str">
        <f>IF(OR(工资性费用预算!O106="",工资性费用预算!O106=0),"",ROUND($E104*$F104,2))</f>
        <v/>
      </c>
      <c r="I104" s="201" t="str">
        <f>IF(OR(工资性费用预算!P106="",工资性费用预算!P106=0),"",ROUND($E104*$F104,2))</f>
        <v/>
      </c>
      <c r="J104" s="201" t="str">
        <f>IF(OR(工资性费用预算!Q106="",工资性费用预算!Q106=0),"",ROUND($E104*$F104,2))</f>
        <v/>
      </c>
      <c r="K104" s="201" t="str">
        <f>IF(OR(工资性费用预算!R106="",工资性费用预算!R106=0),"",ROUND($E104*$F104,2))</f>
        <v/>
      </c>
      <c r="L104" s="201" t="str">
        <f>IF(OR(工资性费用预算!S106="",工资性费用预算!S106=0),"",ROUND($E104*$F104,2))</f>
        <v/>
      </c>
      <c r="M104" s="201" t="str">
        <f>IF(OR(工资性费用预算!T106="",工资性费用预算!T106=0),"",ROUND($E104*$F104,2))</f>
        <v/>
      </c>
      <c r="N104" s="201" t="str">
        <f>IF(OR(工资性费用预算!U106="",工资性费用预算!U106=0),"",ROUND($E104*$F104,2))</f>
        <v/>
      </c>
      <c r="O104" s="201" t="str">
        <f>IF(OR(工资性费用预算!V106="",工资性费用预算!V106=0),"",ROUND($E104*$F104,2))</f>
        <v/>
      </c>
      <c r="P104" s="201" t="str">
        <f>IF(OR(工资性费用预算!W106="",工资性费用预算!W106=0),"",ROUND($E104*$F104,2))</f>
        <v/>
      </c>
      <c r="Q104" s="201" t="str">
        <f>IF(OR(工资性费用预算!X106="",工资性费用预算!X106=0),"",ROUND($E104*$F104,2))</f>
        <v/>
      </c>
      <c r="R104" s="201" t="str">
        <f>IF(OR(工资性费用预算!Y106="",工资性费用预算!Y106=0),"",ROUND($E104*$F104,2))</f>
        <v/>
      </c>
      <c r="S104" s="193">
        <f t="shared" si="48"/>
        <v>0</v>
      </c>
      <c r="T104" s="199" t="str">
        <f>IF($B104="","",VLOOKUP($B104,工资性费用预算!$B$7:$AF$206,30,0))</f>
        <v/>
      </c>
      <c r="U104" s="197" t="str">
        <f>IF($B104="","",VLOOKUP($B104,工资性费用预算!$B$7:$AF$206,31,0))</f>
        <v/>
      </c>
      <c r="V104" s="191" t="str">
        <f>IF(OR(工资性费用预算!N106="",工资性费用预算!N106=0),"",$T104*$U104)</f>
        <v/>
      </c>
      <c r="W104" s="191" t="str">
        <f>IF(OR(工资性费用预算!O106="",工资性费用预算!O106=0),"",$T104*$U104)</f>
        <v/>
      </c>
      <c r="X104" s="191" t="str">
        <f>IF(OR(工资性费用预算!P106="",工资性费用预算!P106=0),"",$T104*$U104)</f>
        <v/>
      </c>
      <c r="Y104" s="191" t="str">
        <f>IF(OR(工资性费用预算!Q106="",工资性费用预算!Q106=0),"",$T104*$U104)</f>
        <v/>
      </c>
      <c r="Z104" s="191" t="str">
        <f>IF(OR(工资性费用预算!R106="",工资性费用预算!R106=0),"",$T104*$U104)</f>
        <v/>
      </c>
      <c r="AA104" s="191" t="str">
        <f>IF(OR(工资性费用预算!S106="",工资性费用预算!S106=0),"",$T104*$U104)</f>
        <v/>
      </c>
      <c r="AB104" s="191" t="str">
        <f>IF(OR(工资性费用预算!T106="",工资性费用预算!T106=0),"",$T104*$U104)</f>
        <v/>
      </c>
      <c r="AC104" s="191" t="str">
        <f>IF(OR(工资性费用预算!U106="",工资性费用预算!U106=0),"",$T104*$U104)</f>
        <v/>
      </c>
      <c r="AD104" s="191" t="str">
        <f>IF(OR(工资性费用预算!V106="",工资性费用预算!V106=0),"",$T104*$U104)</f>
        <v/>
      </c>
      <c r="AE104" s="191" t="str">
        <f>IF(OR(工资性费用预算!W106="",工资性费用预算!W106=0),"",$T104*$U104)</f>
        <v/>
      </c>
      <c r="AF104" s="191" t="str">
        <f>IF(OR(工资性费用预算!X106="",工资性费用预算!X106=0),"",$T104*$U104)</f>
        <v/>
      </c>
      <c r="AG104" s="191" t="str">
        <f>IF(OR(工资性费用预算!Y106="",工资性费用预算!Y106=0),"",$T104*$U104)</f>
        <v/>
      </c>
      <c r="AH104" s="193">
        <f t="shared" si="49"/>
        <v>0</v>
      </c>
      <c r="AI104" s="217" t="str">
        <f>IF($B104="","",VLOOKUP($B104,工资性费用预算!$B$7:$AJ$206,33,0))</f>
        <v/>
      </c>
      <c r="AJ104" s="218" t="str">
        <f>IF($B104="","",VLOOKUP($B104,工资性费用预算!$B$7:$AJ$206,35,0))</f>
        <v/>
      </c>
      <c r="AK104" s="215" t="str">
        <f>IF($B104="","",VLOOKUP($B104,工资性费用预算!$B$7:$AL$206,37,0))</f>
        <v/>
      </c>
      <c r="AL104" s="270" t="str">
        <f>IF(OR(工资性费用预算!N106="",工资性费用预算!N106=0),"",$AK104)</f>
        <v/>
      </c>
      <c r="AM104" s="201" t="str">
        <f>IF(OR(工资性费用预算!O106="",工资性费用预算!O106=0),"",$AK104)</f>
        <v/>
      </c>
      <c r="AN104" s="201" t="str">
        <f>IF(OR(工资性费用预算!P106="",工资性费用预算!P106=0),"",$AK104)</f>
        <v/>
      </c>
      <c r="AO104" s="201" t="str">
        <f>IF(OR(工资性费用预算!Q106="",工资性费用预算!Q106=0),"",$AK104)</f>
        <v/>
      </c>
      <c r="AP104" s="201" t="str">
        <f>IF(OR(工资性费用预算!R106="",工资性费用预算!R106=0),"",$AK104)</f>
        <v/>
      </c>
      <c r="AQ104" s="201" t="str">
        <f>IF(OR(工资性费用预算!S106="",工资性费用预算!S106=0),"",$AK104)</f>
        <v/>
      </c>
      <c r="AR104" s="201" t="str">
        <f>IF(OR(工资性费用预算!T106="",工资性费用预算!T106=0),"",$AK104)</f>
        <v/>
      </c>
      <c r="AS104" s="201" t="str">
        <f>IF(OR(工资性费用预算!U106="",工资性费用预算!U106=0),"",$AK104)</f>
        <v/>
      </c>
      <c r="AT104" s="201" t="str">
        <f>IF(OR(工资性费用预算!V106="",工资性费用预算!V106=0),"",$AK104)</f>
        <v/>
      </c>
      <c r="AU104" s="201" t="str">
        <f>IF(OR(工资性费用预算!W106="",工资性费用预算!W106=0),"",$AK104)</f>
        <v/>
      </c>
      <c r="AV104" s="201" t="str">
        <f>IF(OR(工资性费用预算!X106="",工资性费用预算!X106=0),"",$AK104)</f>
        <v/>
      </c>
      <c r="AW104" s="201" t="str">
        <f>IF(OR(工资性费用预算!Y106="",工资性费用预算!Y106=0),"",$AK104)</f>
        <v/>
      </c>
      <c r="AX104" s="220">
        <f t="shared" si="50"/>
        <v>0</v>
      </c>
      <c r="AY104" s="215" t="str">
        <f>IF($B104="","",VLOOKUP($B104,工资性费用预算!$B$7:$AN$206,39,0))</f>
        <v/>
      </c>
      <c r="AZ104" s="204"/>
      <c r="BA104" s="204"/>
      <c r="BB104" s="204"/>
      <c r="BC104" s="204"/>
      <c r="BD104" s="201"/>
      <c r="BE104" s="201" t="str">
        <f>IF(OR(工资性费用预算!S106="",工资性费用预算!S106=0),"",$AY104)</f>
        <v/>
      </c>
      <c r="BF104" s="201" t="str">
        <f>IF(OR(工资性费用预算!T106="",工资性费用预算!T106=0),"",$AY104)</f>
        <v/>
      </c>
      <c r="BG104" s="201" t="str">
        <f>IF(OR(工资性费用预算!U106="",工资性费用预算!U106=0),"",$AY104)</f>
        <v/>
      </c>
      <c r="BH104" s="201" t="str">
        <f>IF(OR(工资性费用预算!V106="",工资性费用预算!V106=0),"",$AY104)</f>
        <v/>
      </c>
      <c r="BI104" s="201" t="str">
        <f>IF(OR(工资性费用预算!W106="",工资性费用预算!W106=0),"",$AY104)</f>
        <v/>
      </c>
      <c r="BJ104" s="219"/>
      <c r="BK104" s="219"/>
      <c r="BL104" s="219">
        <f t="shared" si="51"/>
        <v>0</v>
      </c>
      <c r="BM104" s="215" t="str">
        <f>IF($B104="","",VLOOKUP($B104,工资性费用预算!$B$7:$AP$206,41,0))</f>
        <v/>
      </c>
      <c r="BN104" s="201" t="str">
        <f>IF(OR(工资性费用预算!N106="",工资性费用预算!N106=0),"",$BM104)</f>
        <v/>
      </c>
      <c r="BO104" s="201" t="str">
        <f>IF(OR(工资性费用预算!O106="",工资性费用预算!O106=0),"",$BM104)</f>
        <v/>
      </c>
      <c r="BP104" s="201" t="str">
        <f>IF(OR(工资性费用预算!P106="",工资性费用预算!P106=0),"",$BM104)</f>
        <v/>
      </c>
      <c r="BQ104" s="201"/>
      <c r="BR104" s="201" t="str">
        <f>IF(OR(工资性费用预算!Q106="",工资性费用预算!Q106=0),"",$BM104)</f>
        <v/>
      </c>
      <c r="BS104" s="201" t="str">
        <f>IF(OR(工资性费用预算!R106="",工资性费用预算!R106=0),"",$BM104)</f>
        <v/>
      </c>
      <c r="BT104" s="201" t="str">
        <f>IF(OR(工资性费用预算!S106="",工资性费用预算!S106=0),"",$BM104)</f>
        <v/>
      </c>
      <c r="BU104" s="201"/>
      <c r="BV104" s="201" t="str">
        <f>IF(OR(工资性费用预算!T106="",工资性费用预算!T106=0),"",$BM104)</f>
        <v/>
      </c>
      <c r="BW104" s="201" t="str">
        <f>IF(OR(工资性费用预算!U106="",工资性费用预算!U106=0),"",$BM104)</f>
        <v/>
      </c>
      <c r="BX104" s="201" t="str">
        <f>IF(OR(工资性费用预算!V106="",工资性费用预算!V106=0),"",$BM104)</f>
        <v/>
      </c>
      <c r="BY104" s="201"/>
      <c r="BZ104" s="201" t="str">
        <f>IF(OR(工资性费用预算!W106="",工资性费用预算!W106=0),"",$BM104)</f>
        <v/>
      </c>
      <c r="CA104" s="201" t="str">
        <f>IF(OR(工资性费用预算!X106="",工资性费用预算!X106=0),"",$BM104)</f>
        <v/>
      </c>
      <c r="CB104" s="201" t="str">
        <f>IF(OR(工资性费用预算!Y106="",工资性费用预算!Y106=0),"",$BM104)</f>
        <v/>
      </c>
      <c r="CC104" s="193">
        <f t="shared" si="52"/>
        <v>0</v>
      </c>
      <c r="CD104" s="215" t="str">
        <f>IF($B104="","",VLOOKUP($B104,工资性费用预算!$B$7:$AT$206,45,0))</f>
        <v/>
      </c>
      <c r="CE104" s="201" t="str">
        <f>IF(OR(工资性费用预算!N106="",工资性费用预算!N106=0),"",$CD104)</f>
        <v/>
      </c>
      <c r="CF104" s="201" t="str">
        <f>IF(OR(工资性费用预算!O106="",工资性费用预算!O106=0),"",$CD104)</f>
        <v/>
      </c>
      <c r="CG104" s="201" t="str">
        <f>IF(OR(工资性费用预算!P106="",工资性费用预算!P106=0),"",$CD104)</f>
        <v/>
      </c>
      <c r="CH104" s="201" t="str">
        <f>IF(OR(工资性费用预算!Q106="",工资性费用预算!Q106=0),"",$CD104)</f>
        <v/>
      </c>
      <c r="CI104" s="201" t="str">
        <f>IF(OR(工资性费用预算!R106="",工资性费用预算!R106=0),"",$CD104)</f>
        <v/>
      </c>
      <c r="CJ104" s="201" t="str">
        <f>IF(OR(工资性费用预算!S106="",工资性费用预算!S106=0),"",$CD104)</f>
        <v/>
      </c>
      <c r="CK104" s="201" t="str">
        <f>IF(OR(工资性费用预算!T106="",工资性费用预算!T106=0),"",$CD104)</f>
        <v/>
      </c>
      <c r="CL104" s="201" t="str">
        <f>IF(OR(工资性费用预算!U106="",工资性费用预算!U106=0),"",$CD104)</f>
        <v/>
      </c>
      <c r="CM104" s="201" t="str">
        <f>IF(OR(工资性费用预算!V106="",工资性费用预算!V106=0),"",$CD104)</f>
        <v/>
      </c>
      <c r="CN104" s="201" t="str">
        <f>IF(OR(工资性费用预算!W106="",工资性费用预算!W106=0),"",$CD104)</f>
        <v/>
      </c>
      <c r="CO104" s="201" t="str">
        <f>IF(OR(工资性费用预算!X106="",工资性费用预算!X106=0),"",$CD104)</f>
        <v/>
      </c>
      <c r="CP104" s="201" t="str">
        <f>IF(OR(工资性费用预算!Y106="",工资性费用预算!Y106=0),"",$CD104)</f>
        <v/>
      </c>
      <c r="CQ104" s="193">
        <f t="shared" si="53"/>
        <v>0</v>
      </c>
      <c r="CR104" s="215" t="str">
        <f>IF($B104="","",VLOOKUP($B104,工资性费用预算!$B$7:$AV$206,47,0))</f>
        <v/>
      </c>
      <c r="CS104" s="201" t="str">
        <f>IF(OR(工资性费用预算!N106="",工资性费用预算!N106=0),"",$CR104)</f>
        <v/>
      </c>
      <c r="CT104" s="201" t="str">
        <f>IF(OR(工资性费用预算!O106="",工资性费用预算!O106=0),"",$CR104)</f>
        <v/>
      </c>
      <c r="CU104" s="201" t="str">
        <f>IF(OR(工资性费用预算!P106="",工资性费用预算!P106=0),"",$CR104)</f>
        <v/>
      </c>
      <c r="CV104" s="201" t="str">
        <f>IF(OR(工资性费用预算!Q106="",工资性费用预算!Q106=0),"",$CR104)</f>
        <v/>
      </c>
      <c r="CW104" s="201" t="str">
        <f>IF(OR(工资性费用预算!R106="",工资性费用预算!R106=0),"",$CR104)</f>
        <v/>
      </c>
      <c r="CX104" s="201" t="str">
        <f>IF(OR(工资性费用预算!S106="",工资性费用预算!S106=0),"",$CR104)</f>
        <v/>
      </c>
      <c r="CY104" s="201" t="str">
        <f>IF(OR(工资性费用预算!T106="",工资性费用预算!T106=0),"",$CR104)</f>
        <v/>
      </c>
      <c r="CZ104" s="201" t="str">
        <f>IF(OR(工资性费用预算!U106="",工资性费用预算!U106=0),"",$CR104)</f>
        <v/>
      </c>
      <c r="DA104" s="201" t="str">
        <f>IF(OR(工资性费用预算!V106="",工资性费用预算!V106=0),"",$CR104)</f>
        <v/>
      </c>
      <c r="DB104" s="201" t="str">
        <f>IF(OR(工资性费用预算!W106="",工资性费用预算!W106=0),"",$CR104)</f>
        <v/>
      </c>
      <c r="DC104" s="201" t="str">
        <f>IF(OR(工资性费用预算!X106="",工资性费用预算!X106=0),"",$CR104)</f>
        <v/>
      </c>
      <c r="DD104" s="201" t="str">
        <f>IF(OR(工资性费用预算!Y106="",工资性费用预算!Y106=0),"",$CR104)</f>
        <v/>
      </c>
      <c r="DE104" s="193">
        <f t="shared" si="54"/>
        <v>0</v>
      </c>
      <c r="DF104" s="215" t="str">
        <f>IF($B104="","",VLOOKUP($B104,工资性费用预算!$B$7:$AR$206,43,0))</f>
        <v/>
      </c>
      <c r="DG104" s="215" t="str">
        <f>IF($B104="","",VLOOKUP($B104,工资性费用预算!$B$7:$AS$206,44,0))</f>
        <v/>
      </c>
      <c r="DH104" s="215" t="str">
        <f>IF($B104="","",VLOOKUP($B104,工资性费用预算!$B$7:$AX$206,49,0))</f>
        <v/>
      </c>
      <c r="DI104" s="215" t="str">
        <f>IF($B104="","",VLOOKUP($B104,工资性费用预算!$B$7:$AY$206,50,0))</f>
        <v/>
      </c>
      <c r="DJ104" s="215" t="str">
        <f>IF($B104="","",VLOOKUP($B104,工资性费用预算!$B$7:$BB$206,51,0))</f>
        <v/>
      </c>
      <c r="DK104" s="215" t="str">
        <f>IF($B104="","",VLOOKUP($B104,工资性费用预算!$B$7:$BB$206,52,0))</f>
        <v/>
      </c>
      <c r="DL104" s="225" t="str">
        <f>IF($B104="","",VLOOKUP($B104,工资性费用预算!$B$7:$BB$206,53,0))</f>
        <v/>
      </c>
      <c r="DM104" s="222">
        <f t="shared" si="55"/>
        <v>0</v>
      </c>
      <c r="DN104" s="191">
        <f t="shared" si="56"/>
        <v>0</v>
      </c>
      <c r="DO104" s="191">
        <f t="shared" si="57"/>
        <v>0</v>
      </c>
      <c r="DP104" s="191">
        <f t="shared" si="58"/>
        <v>0</v>
      </c>
      <c r="DQ104" s="191">
        <f t="shared" si="59"/>
        <v>0</v>
      </c>
      <c r="DR104" s="191">
        <f t="shared" si="60"/>
        <v>0</v>
      </c>
      <c r="DS104" s="191">
        <f t="shared" si="61"/>
        <v>0</v>
      </c>
      <c r="DT104" s="191">
        <f t="shared" si="62"/>
        <v>0</v>
      </c>
      <c r="DU104" s="191">
        <f t="shared" si="63"/>
        <v>0</v>
      </c>
      <c r="DV104" s="191">
        <f t="shared" si="64"/>
        <v>0</v>
      </c>
      <c r="DW104" s="191">
        <f t="shared" si="65"/>
        <v>0</v>
      </c>
      <c r="DX104" s="191">
        <f t="shared" si="66"/>
        <v>0</v>
      </c>
      <c r="DY104" s="227">
        <f t="shared" si="67"/>
        <v>0</v>
      </c>
      <c r="DZ104" s="191">
        <f t="shared" si="68"/>
        <v>0</v>
      </c>
      <c r="EA104" s="193">
        <f t="shared" si="69"/>
        <v>0</v>
      </c>
    </row>
    <row r="105" spans="1:131">
      <c r="A105" s="200" t="str">
        <f t="shared" si="47"/>
        <v/>
      </c>
      <c r="B105" s="191" t="str">
        <f>IF(工资性费用预算!A107="","",工资性费用预算!B107)</f>
        <v/>
      </c>
      <c r="C105" s="195" t="str">
        <f>IF(B105="","",VLOOKUP(B105,工资性费用预算!$B$7:$C$206,2,0))</f>
        <v/>
      </c>
      <c r="D105" s="276" t="str">
        <f>IF(工资性费用预算!BH107&gt;0,IF(工资性费用预算!BE107&gt;0,工资性费用预算!$BE$6,IF(工资性费用预算!BF107&gt;0,工资性费用预算!$BF$6,工资性费用预算!$BG$6)),"")</f>
        <v/>
      </c>
      <c r="E105" s="194" t="str">
        <f>IF($B105="","",VLOOKUP($B105,工资性费用预算!$B$7:$AC$206,27,0))</f>
        <v/>
      </c>
      <c r="F105" s="519">
        <f>IF($B105="",0,VLOOKUP($B105,社保费!$B$5:$Q$15,16,0))</f>
        <v>0</v>
      </c>
      <c r="G105" s="201" t="str">
        <f>IF(OR(工资性费用预算!N107="",工资性费用预算!N107=0),"",ROUND($E105*$F105,2))</f>
        <v/>
      </c>
      <c r="H105" s="201" t="str">
        <f>IF(OR(工资性费用预算!O107="",工资性费用预算!O107=0),"",ROUND($E105*$F105,2))</f>
        <v/>
      </c>
      <c r="I105" s="201" t="str">
        <f>IF(OR(工资性费用预算!P107="",工资性费用预算!P107=0),"",ROUND($E105*$F105,2))</f>
        <v/>
      </c>
      <c r="J105" s="201" t="str">
        <f>IF(OR(工资性费用预算!Q107="",工资性费用预算!Q107=0),"",ROUND($E105*$F105,2))</f>
        <v/>
      </c>
      <c r="K105" s="201" t="str">
        <f>IF(OR(工资性费用预算!R107="",工资性费用预算!R107=0),"",ROUND($E105*$F105,2))</f>
        <v/>
      </c>
      <c r="L105" s="201" t="str">
        <f>IF(OR(工资性费用预算!S107="",工资性费用预算!S107=0),"",ROUND($E105*$F105,2))</f>
        <v/>
      </c>
      <c r="M105" s="201" t="str">
        <f>IF(OR(工资性费用预算!T107="",工资性费用预算!T107=0),"",ROUND($E105*$F105,2))</f>
        <v/>
      </c>
      <c r="N105" s="201" t="str">
        <f>IF(OR(工资性费用预算!U107="",工资性费用预算!U107=0),"",ROUND($E105*$F105,2))</f>
        <v/>
      </c>
      <c r="O105" s="201" t="str">
        <f>IF(OR(工资性费用预算!V107="",工资性费用预算!V107=0),"",ROUND($E105*$F105,2))</f>
        <v/>
      </c>
      <c r="P105" s="201" t="str">
        <f>IF(OR(工资性费用预算!W107="",工资性费用预算!W107=0),"",ROUND($E105*$F105,2))</f>
        <v/>
      </c>
      <c r="Q105" s="201" t="str">
        <f>IF(OR(工资性费用预算!X107="",工资性费用预算!X107=0),"",ROUND($E105*$F105,2))</f>
        <v/>
      </c>
      <c r="R105" s="201" t="str">
        <f>IF(OR(工资性费用预算!Y107="",工资性费用预算!Y107=0),"",ROUND($E105*$F105,2))</f>
        <v/>
      </c>
      <c r="S105" s="193">
        <f t="shared" si="48"/>
        <v>0</v>
      </c>
      <c r="T105" s="199" t="str">
        <f>IF($B105="","",VLOOKUP($B105,工资性费用预算!$B$7:$AF$206,30,0))</f>
        <v/>
      </c>
      <c r="U105" s="197" t="str">
        <f>IF($B105="","",VLOOKUP($B105,工资性费用预算!$B$7:$AF$206,31,0))</f>
        <v/>
      </c>
      <c r="V105" s="191" t="str">
        <f>IF(OR(工资性费用预算!N107="",工资性费用预算!N107=0),"",$T105*$U105)</f>
        <v/>
      </c>
      <c r="W105" s="191" t="str">
        <f>IF(OR(工资性费用预算!O107="",工资性费用预算!O107=0),"",$T105*$U105)</f>
        <v/>
      </c>
      <c r="X105" s="191" t="str">
        <f>IF(OR(工资性费用预算!P107="",工资性费用预算!P107=0),"",$T105*$U105)</f>
        <v/>
      </c>
      <c r="Y105" s="191" t="str">
        <f>IF(OR(工资性费用预算!Q107="",工资性费用预算!Q107=0),"",$T105*$U105)</f>
        <v/>
      </c>
      <c r="Z105" s="191" t="str">
        <f>IF(OR(工资性费用预算!R107="",工资性费用预算!R107=0),"",$T105*$U105)</f>
        <v/>
      </c>
      <c r="AA105" s="191" t="str">
        <f>IF(OR(工资性费用预算!S107="",工资性费用预算!S107=0),"",$T105*$U105)</f>
        <v/>
      </c>
      <c r="AB105" s="191" t="str">
        <f>IF(OR(工资性费用预算!T107="",工资性费用预算!T107=0),"",$T105*$U105)</f>
        <v/>
      </c>
      <c r="AC105" s="191" t="str">
        <f>IF(OR(工资性费用预算!U107="",工资性费用预算!U107=0),"",$T105*$U105)</f>
        <v/>
      </c>
      <c r="AD105" s="191" t="str">
        <f>IF(OR(工资性费用预算!V107="",工资性费用预算!V107=0),"",$T105*$U105)</f>
        <v/>
      </c>
      <c r="AE105" s="191" t="str">
        <f>IF(OR(工资性费用预算!W107="",工资性费用预算!W107=0),"",$T105*$U105)</f>
        <v/>
      </c>
      <c r="AF105" s="191" t="str">
        <f>IF(OR(工资性费用预算!X107="",工资性费用预算!X107=0),"",$T105*$U105)</f>
        <v/>
      </c>
      <c r="AG105" s="191" t="str">
        <f>IF(OR(工资性费用预算!Y107="",工资性费用预算!Y107=0),"",$T105*$U105)</f>
        <v/>
      </c>
      <c r="AH105" s="193">
        <f t="shared" si="49"/>
        <v>0</v>
      </c>
      <c r="AI105" s="217" t="str">
        <f>IF($B105="","",VLOOKUP($B105,工资性费用预算!$B$7:$AJ$206,33,0))</f>
        <v/>
      </c>
      <c r="AJ105" s="218" t="str">
        <f>IF($B105="","",VLOOKUP($B105,工资性费用预算!$B$7:$AJ$206,35,0))</f>
        <v/>
      </c>
      <c r="AK105" s="215" t="str">
        <f>IF($B105="","",VLOOKUP($B105,工资性费用预算!$B$7:$AL$206,37,0))</f>
        <v/>
      </c>
      <c r="AL105" s="270" t="str">
        <f>IF(OR(工资性费用预算!N107="",工资性费用预算!N107=0),"",$AK105)</f>
        <v/>
      </c>
      <c r="AM105" s="201" t="str">
        <f>IF(OR(工资性费用预算!O107="",工资性费用预算!O107=0),"",$AK105)</f>
        <v/>
      </c>
      <c r="AN105" s="201" t="str">
        <f>IF(OR(工资性费用预算!P107="",工资性费用预算!P107=0),"",$AK105)</f>
        <v/>
      </c>
      <c r="AO105" s="201" t="str">
        <f>IF(OR(工资性费用预算!Q107="",工资性费用预算!Q107=0),"",$AK105)</f>
        <v/>
      </c>
      <c r="AP105" s="201" t="str">
        <f>IF(OR(工资性费用预算!R107="",工资性费用预算!R107=0),"",$AK105)</f>
        <v/>
      </c>
      <c r="AQ105" s="201" t="str">
        <f>IF(OR(工资性费用预算!S107="",工资性费用预算!S107=0),"",$AK105)</f>
        <v/>
      </c>
      <c r="AR105" s="201" t="str">
        <f>IF(OR(工资性费用预算!T107="",工资性费用预算!T107=0),"",$AK105)</f>
        <v/>
      </c>
      <c r="AS105" s="201" t="str">
        <f>IF(OR(工资性费用预算!U107="",工资性费用预算!U107=0),"",$AK105)</f>
        <v/>
      </c>
      <c r="AT105" s="201" t="str">
        <f>IF(OR(工资性费用预算!V107="",工资性费用预算!V107=0),"",$AK105)</f>
        <v/>
      </c>
      <c r="AU105" s="201" t="str">
        <f>IF(OR(工资性费用预算!W107="",工资性费用预算!W107=0),"",$AK105)</f>
        <v/>
      </c>
      <c r="AV105" s="201" t="str">
        <f>IF(OR(工资性费用预算!X107="",工资性费用预算!X107=0),"",$AK105)</f>
        <v/>
      </c>
      <c r="AW105" s="201" t="str">
        <f>IF(OR(工资性费用预算!Y107="",工资性费用预算!Y107=0),"",$AK105)</f>
        <v/>
      </c>
      <c r="AX105" s="220">
        <f t="shared" si="50"/>
        <v>0</v>
      </c>
      <c r="AY105" s="215" t="str">
        <f>IF($B105="","",VLOOKUP($B105,工资性费用预算!$B$7:$AN$206,39,0))</f>
        <v/>
      </c>
      <c r="AZ105" s="204"/>
      <c r="BA105" s="204"/>
      <c r="BB105" s="204"/>
      <c r="BC105" s="204"/>
      <c r="BD105" s="201"/>
      <c r="BE105" s="201" t="str">
        <f>IF(OR(工资性费用预算!S107="",工资性费用预算!S107=0),"",$AY105)</f>
        <v/>
      </c>
      <c r="BF105" s="201" t="str">
        <f>IF(OR(工资性费用预算!T107="",工资性费用预算!T107=0),"",$AY105)</f>
        <v/>
      </c>
      <c r="BG105" s="201" t="str">
        <f>IF(OR(工资性费用预算!U107="",工资性费用预算!U107=0),"",$AY105)</f>
        <v/>
      </c>
      <c r="BH105" s="201" t="str">
        <f>IF(OR(工资性费用预算!V107="",工资性费用预算!V107=0),"",$AY105)</f>
        <v/>
      </c>
      <c r="BI105" s="201" t="str">
        <f>IF(OR(工资性费用预算!W107="",工资性费用预算!W107=0),"",$AY105)</f>
        <v/>
      </c>
      <c r="BJ105" s="219"/>
      <c r="BK105" s="219"/>
      <c r="BL105" s="219">
        <f t="shared" si="51"/>
        <v>0</v>
      </c>
      <c r="BM105" s="215" t="str">
        <f>IF($B105="","",VLOOKUP($B105,工资性费用预算!$B$7:$AP$206,41,0))</f>
        <v/>
      </c>
      <c r="BN105" s="201" t="str">
        <f>IF(OR(工资性费用预算!N107="",工资性费用预算!N107=0),"",$BM105)</f>
        <v/>
      </c>
      <c r="BO105" s="201" t="str">
        <f>IF(OR(工资性费用预算!O107="",工资性费用预算!O107=0),"",$BM105)</f>
        <v/>
      </c>
      <c r="BP105" s="201" t="str">
        <f>IF(OR(工资性费用预算!P107="",工资性费用预算!P107=0),"",$BM105)</f>
        <v/>
      </c>
      <c r="BQ105" s="201"/>
      <c r="BR105" s="201" t="str">
        <f>IF(OR(工资性费用预算!Q107="",工资性费用预算!Q107=0),"",$BM105)</f>
        <v/>
      </c>
      <c r="BS105" s="201" t="str">
        <f>IF(OR(工资性费用预算!R107="",工资性费用预算!R107=0),"",$BM105)</f>
        <v/>
      </c>
      <c r="BT105" s="201" t="str">
        <f>IF(OR(工资性费用预算!S107="",工资性费用预算!S107=0),"",$BM105)</f>
        <v/>
      </c>
      <c r="BU105" s="201"/>
      <c r="BV105" s="201" t="str">
        <f>IF(OR(工资性费用预算!T107="",工资性费用预算!T107=0),"",$BM105)</f>
        <v/>
      </c>
      <c r="BW105" s="201" t="str">
        <f>IF(OR(工资性费用预算!U107="",工资性费用预算!U107=0),"",$BM105)</f>
        <v/>
      </c>
      <c r="BX105" s="201" t="str">
        <f>IF(OR(工资性费用预算!V107="",工资性费用预算!V107=0),"",$BM105)</f>
        <v/>
      </c>
      <c r="BY105" s="201"/>
      <c r="BZ105" s="201" t="str">
        <f>IF(OR(工资性费用预算!W107="",工资性费用预算!W107=0),"",$BM105)</f>
        <v/>
      </c>
      <c r="CA105" s="201" t="str">
        <f>IF(OR(工资性费用预算!X107="",工资性费用预算!X107=0),"",$BM105)</f>
        <v/>
      </c>
      <c r="CB105" s="201" t="str">
        <f>IF(OR(工资性费用预算!Y107="",工资性费用预算!Y107=0),"",$BM105)</f>
        <v/>
      </c>
      <c r="CC105" s="193">
        <f t="shared" si="52"/>
        <v>0</v>
      </c>
      <c r="CD105" s="215" t="str">
        <f>IF($B105="","",VLOOKUP($B105,工资性费用预算!$B$7:$AT$206,45,0))</f>
        <v/>
      </c>
      <c r="CE105" s="201" t="str">
        <f>IF(OR(工资性费用预算!N107="",工资性费用预算!N107=0),"",$CD105)</f>
        <v/>
      </c>
      <c r="CF105" s="201" t="str">
        <f>IF(OR(工资性费用预算!O107="",工资性费用预算!O107=0),"",$CD105)</f>
        <v/>
      </c>
      <c r="CG105" s="201" t="str">
        <f>IF(OR(工资性费用预算!P107="",工资性费用预算!P107=0),"",$CD105)</f>
        <v/>
      </c>
      <c r="CH105" s="201" t="str">
        <f>IF(OR(工资性费用预算!Q107="",工资性费用预算!Q107=0),"",$CD105)</f>
        <v/>
      </c>
      <c r="CI105" s="201" t="str">
        <f>IF(OR(工资性费用预算!R107="",工资性费用预算!R107=0),"",$CD105)</f>
        <v/>
      </c>
      <c r="CJ105" s="201" t="str">
        <f>IF(OR(工资性费用预算!S107="",工资性费用预算!S107=0),"",$CD105)</f>
        <v/>
      </c>
      <c r="CK105" s="201" t="str">
        <f>IF(OR(工资性费用预算!T107="",工资性费用预算!T107=0),"",$CD105)</f>
        <v/>
      </c>
      <c r="CL105" s="201" t="str">
        <f>IF(OR(工资性费用预算!U107="",工资性费用预算!U107=0),"",$CD105)</f>
        <v/>
      </c>
      <c r="CM105" s="201" t="str">
        <f>IF(OR(工资性费用预算!V107="",工资性费用预算!V107=0),"",$CD105)</f>
        <v/>
      </c>
      <c r="CN105" s="201" t="str">
        <f>IF(OR(工资性费用预算!W107="",工资性费用预算!W107=0),"",$CD105)</f>
        <v/>
      </c>
      <c r="CO105" s="201" t="str">
        <f>IF(OR(工资性费用预算!X107="",工资性费用预算!X107=0),"",$CD105)</f>
        <v/>
      </c>
      <c r="CP105" s="201" t="str">
        <f>IF(OR(工资性费用预算!Y107="",工资性费用预算!Y107=0),"",$CD105)</f>
        <v/>
      </c>
      <c r="CQ105" s="193">
        <f t="shared" si="53"/>
        <v>0</v>
      </c>
      <c r="CR105" s="215" t="str">
        <f>IF($B105="","",VLOOKUP($B105,工资性费用预算!$B$7:$AV$206,47,0))</f>
        <v/>
      </c>
      <c r="CS105" s="201" t="str">
        <f>IF(OR(工资性费用预算!N107="",工资性费用预算!N107=0),"",$CR105)</f>
        <v/>
      </c>
      <c r="CT105" s="201" t="str">
        <f>IF(OR(工资性费用预算!O107="",工资性费用预算!O107=0),"",$CR105)</f>
        <v/>
      </c>
      <c r="CU105" s="201" t="str">
        <f>IF(OR(工资性费用预算!P107="",工资性费用预算!P107=0),"",$CR105)</f>
        <v/>
      </c>
      <c r="CV105" s="201" t="str">
        <f>IF(OR(工资性费用预算!Q107="",工资性费用预算!Q107=0),"",$CR105)</f>
        <v/>
      </c>
      <c r="CW105" s="201" t="str">
        <f>IF(OR(工资性费用预算!R107="",工资性费用预算!R107=0),"",$CR105)</f>
        <v/>
      </c>
      <c r="CX105" s="201" t="str">
        <f>IF(OR(工资性费用预算!S107="",工资性费用预算!S107=0),"",$CR105)</f>
        <v/>
      </c>
      <c r="CY105" s="201" t="str">
        <f>IF(OR(工资性费用预算!T107="",工资性费用预算!T107=0),"",$CR105)</f>
        <v/>
      </c>
      <c r="CZ105" s="201" t="str">
        <f>IF(OR(工资性费用预算!U107="",工资性费用预算!U107=0),"",$CR105)</f>
        <v/>
      </c>
      <c r="DA105" s="201" t="str">
        <f>IF(OR(工资性费用预算!V107="",工资性费用预算!V107=0),"",$CR105)</f>
        <v/>
      </c>
      <c r="DB105" s="201" t="str">
        <f>IF(OR(工资性费用预算!W107="",工资性费用预算!W107=0),"",$CR105)</f>
        <v/>
      </c>
      <c r="DC105" s="201" t="str">
        <f>IF(OR(工资性费用预算!X107="",工资性费用预算!X107=0),"",$CR105)</f>
        <v/>
      </c>
      <c r="DD105" s="201" t="str">
        <f>IF(OR(工资性费用预算!Y107="",工资性费用预算!Y107=0),"",$CR105)</f>
        <v/>
      </c>
      <c r="DE105" s="193">
        <f t="shared" si="54"/>
        <v>0</v>
      </c>
      <c r="DF105" s="215" t="str">
        <f>IF($B105="","",VLOOKUP($B105,工资性费用预算!$B$7:$AR$206,43,0))</f>
        <v/>
      </c>
      <c r="DG105" s="215" t="str">
        <f>IF($B105="","",VLOOKUP($B105,工资性费用预算!$B$7:$AS$206,44,0))</f>
        <v/>
      </c>
      <c r="DH105" s="215" t="str">
        <f>IF($B105="","",VLOOKUP($B105,工资性费用预算!$B$7:$AX$206,49,0))</f>
        <v/>
      </c>
      <c r="DI105" s="215" t="str">
        <f>IF($B105="","",VLOOKUP($B105,工资性费用预算!$B$7:$AY$206,50,0))</f>
        <v/>
      </c>
      <c r="DJ105" s="215" t="str">
        <f>IF($B105="","",VLOOKUP($B105,工资性费用预算!$B$7:$BB$206,51,0))</f>
        <v/>
      </c>
      <c r="DK105" s="215" t="str">
        <f>IF($B105="","",VLOOKUP($B105,工资性费用预算!$B$7:$BB$206,52,0))</f>
        <v/>
      </c>
      <c r="DL105" s="225" t="str">
        <f>IF($B105="","",VLOOKUP($B105,工资性费用预算!$B$7:$BB$206,53,0))</f>
        <v/>
      </c>
      <c r="DM105" s="222">
        <f t="shared" si="55"/>
        <v>0</v>
      </c>
      <c r="DN105" s="191">
        <f t="shared" si="56"/>
        <v>0</v>
      </c>
      <c r="DO105" s="191">
        <f t="shared" si="57"/>
        <v>0</v>
      </c>
      <c r="DP105" s="191">
        <f t="shared" si="58"/>
        <v>0</v>
      </c>
      <c r="DQ105" s="191">
        <f t="shared" si="59"/>
        <v>0</v>
      </c>
      <c r="DR105" s="191">
        <f t="shared" si="60"/>
        <v>0</v>
      </c>
      <c r="DS105" s="191">
        <f t="shared" si="61"/>
        <v>0</v>
      </c>
      <c r="DT105" s="191">
        <f t="shared" si="62"/>
        <v>0</v>
      </c>
      <c r="DU105" s="191">
        <f t="shared" si="63"/>
        <v>0</v>
      </c>
      <c r="DV105" s="191">
        <f t="shared" si="64"/>
        <v>0</v>
      </c>
      <c r="DW105" s="191">
        <f t="shared" si="65"/>
        <v>0</v>
      </c>
      <c r="DX105" s="191">
        <f t="shared" si="66"/>
        <v>0</v>
      </c>
      <c r="DY105" s="227">
        <f t="shared" si="67"/>
        <v>0</v>
      </c>
      <c r="DZ105" s="191">
        <f t="shared" si="68"/>
        <v>0</v>
      </c>
      <c r="EA105" s="193">
        <f t="shared" si="69"/>
        <v>0</v>
      </c>
    </row>
    <row r="106" spans="1:131">
      <c r="A106" s="200" t="str">
        <f t="shared" si="47"/>
        <v/>
      </c>
      <c r="B106" s="191" t="str">
        <f>IF(工资性费用预算!A108="","",工资性费用预算!B108)</f>
        <v/>
      </c>
      <c r="C106" s="195" t="str">
        <f>IF(B106="","",VLOOKUP(B106,工资性费用预算!$B$7:$C$206,2,0))</f>
        <v/>
      </c>
      <c r="D106" s="276" t="str">
        <f>IF(工资性费用预算!BH108&gt;0,IF(工资性费用预算!BE108&gt;0,工资性费用预算!$BE$6,IF(工资性费用预算!BF108&gt;0,工资性费用预算!$BF$6,工资性费用预算!$BG$6)),"")</f>
        <v/>
      </c>
      <c r="E106" s="194" t="str">
        <f>IF($B106="","",VLOOKUP($B106,工资性费用预算!$B$7:$AC$206,27,0))</f>
        <v/>
      </c>
      <c r="F106" s="519">
        <f>IF($B106="",0,VLOOKUP($B106,社保费!$B$5:$Q$15,16,0))</f>
        <v>0</v>
      </c>
      <c r="G106" s="201" t="str">
        <f>IF(OR(工资性费用预算!N108="",工资性费用预算!N108=0),"",ROUND($E106*$F106,2))</f>
        <v/>
      </c>
      <c r="H106" s="201" t="str">
        <f>IF(OR(工资性费用预算!O108="",工资性费用预算!O108=0),"",ROUND($E106*$F106,2))</f>
        <v/>
      </c>
      <c r="I106" s="201" t="str">
        <f>IF(OR(工资性费用预算!P108="",工资性费用预算!P108=0),"",ROUND($E106*$F106,2))</f>
        <v/>
      </c>
      <c r="J106" s="201" t="str">
        <f>IF(OR(工资性费用预算!Q108="",工资性费用预算!Q108=0),"",ROUND($E106*$F106,2))</f>
        <v/>
      </c>
      <c r="K106" s="201" t="str">
        <f>IF(OR(工资性费用预算!R108="",工资性费用预算!R108=0),"",ROUND($E106*$F106,2))</f>
        <v/>
      </c>
      <c r="L106" s="201" t="str">
        <f>IF(OR(工资性费用预算!S108="",工资性费用预算!S108=0),"",ROUND($E106*$F106,2))</f>
        <v/>
      </c>
      <c r="M106" s="201" t="str">
        <f>IF(OR(工资性费用预算!T108="",工资性费用预算!T108=0),"",ROUND($E106*$F106,2))</f>
        <v/>
      </c>
      <c r="N106" s="201" t="str">
        <f>IF(OR(工资性费用预算!U108="",工资性费用预算!U108=0),"",ROUND($E106*$F106,2))</f>
        <v/>
      </c>
      <c r="O106" s="201" t="str">
        <f>IF(OR(工资性费用预算!V108="",工资性费用预算!V108=0),"",ROUND($E106*$F106,2))</f>
        <v/>
      </c>
      <c r="P106" s="201" t="str">
        <f>IF(OR(工资性费用预算!W108="",工资性费用预算!W108=0),"",ROUND($E106*$F106,2))</f>
        <v/>
      </c>
      <c r="Q106" s="201" t="str">
        <f>IF(OR(工资性费用预算!X108="",工资性费用预算!X108=0),"",ROUND($E106*$F106,2))</f>
        <v/>
      </c>
      <c r="R106" s="201" t="str">
        <f>IF(OR(工资性费用预算!Y108="",工资性费用预算!Y108=0),"",ROUND($E106*$F106,2))</f>
        <v/>
      </c>
      <c r="S106" s="193">
        <f t="shared" si="48"/>
        <v>0</v>
      </c>
      <c r="T106" s="199" t="str">
        <f>IF($B106="","",VLOOKUP($B106,工资性费用预算!$B$7:$AF$206,30,0))</f>
        <v/>
      </c>
      <c r="U106" s="197" t="str">
        <f>IF($B106="","",VLOOKUP($B106,工资性费用预算!$B$7:$AF$206,31,0))</f>
        <v/>
      </c>
      <c r="V106" s="191" t="str">
        <f>IF(OR(工资性费用预算!N108="",工资性费用预算!N108=0),"",$T106*$U106)</f>
        <v/>
      </c>
      <c r="W106" s="191" t="str">
        <f>IF(OR(工资性费用预算!O108="",工资性费用预算!O108=0),"",$T106*$U106)</f>
        <v/>
      </c>
      <c r="X106" s="191" t="str">
        <f>IF(OR(工资性费用预算!P108="",工资性费用预算!P108=0),"",$T106*$U106)</f>
        <v/>
      </c>
      <c r="Y106" s="191" t="str">
        <f>IF(OR(工资性费用预算!Q108="",工资性费用预算!Q108=0),"",$T106*$U106)</f>
        <v/>
      </c>
      <c r="Z106" s="191" t="str">
        <f>IF(OR(工资性费用预算!R108="",工资性费用预算!R108=0),"",$T106*$U106)</f>
        <v/>
      </c>
      <c r="AA106" s="191" t="str">
        <f>IF(OR(工资性费用预算!S108="",工资性费用预算!S108=0),"",$T106*$U106)</f>
        <v/>
      </c>
      <c r="AB106" s="191" t="str">
        <f>IF(OR(工资性费用预算!T108="",工资性费用预算!T108=0),"",$T106*$U106)</f>
        <v/>
      </c>
      <c r="AC106" s="191" t="str">
        <f>IF(OR(工资性费用预算!U108="",工资性费用预算!U108=0),"",$T106*$U106)</f>
        <v/>
      </c>
      <c r="AD106" s="191" t="str">
        <f>IF(OR(工资性费用预算!V108="",工资性费用预算!V108=0),"",$T106*$U106)</f>
        <v/>
      </c>
      <c r="AE106" s="191" t="str">
        <f>IF(OR(工资性费用预算!W108="",工资性费用预算!W108=0),"",$T106*$U106)</f>
        <v/>
      </c>
      <c r="AF106" s="191" t="str">
        <f>IF(OR(工资性费用预算!X108="",工资性费用预算!X108=0),"",$T106*$U106)</f>
        <v/>
      </c>
      <c r="AG106" s="191" t="str">
        <f>IF(OR(工资性费用预算!Y108="",工资性费用预算!Y108=0),"",$T106*$U106)</f>
        <v/>
      </c>
      <c r="AH106" s="193">
        <f t="shared" si="49"/>
        <v>0</v>
      </c>
      <c r="AI106" s="217" t="str">
        <f>IF($B106="","",VLOOKUP($B106,工资性费用预算!$B$7:$AJ$206,33,0))</f>
        <v/>
      </c>
      <c r="AJ106" s="218" t="str">
        <f>IF($B106="","",VLOOKUP($B106,工资性费用预算!$B$7:$AJ$206,35,0))</f>
        <v/>
      </c>
      <c r="AK106" s="215" t="str">
        <f>IF($B106="","",VLOOKUP($B106,工资性费用预算!$B$7:$AL$206,37,0))</f>
        <v/>
      </c>
      <c r="AL106" s="270" t="str">
        <f>IF(OR(工资性费用预算!N108="",工资性费用预算!N108=0),"",$AK106)</f>
        <v/>
      </c>
      <c r="AM106" s="201" t="str">
        <f>IF(OR(工资性费用预算!O108="",工资性费用预算!O108=0),"",$AK106)</f>
        <v/>
      </c>
      <c r="AN106" s="201" t="str">
        <f>IF(OR(工资性费用预算!P108="",工资性费用预算!P108=0),"",$AK106)</f>
        <v/>
      </c>
      <c r="AO106" s="201" t="str">
        <f>IF(OR(工资性费用预算!Q108="",工资性费用预算!Q108=0),"",$AK106)</f>
        <v/>
      </c>
      <c r="AP106" s="201" t="str">
        <f>IF(OR(工资性费用预算!R108="",工资性费用预算!R108=0),"",$AK106)</f>
        <v/>
      </c>
      <c r="AQ106" s="201" t="str">
        <f>IF(OR(工资性费用预算!S108="",工资性费用预算!S108=0),"",$AK106)</f>
        <v/>
      </c>
      <c r="AR106" s="201" t="str">
        <f>IF(OR(工资性费用预算!T108="",工资性费用预算!T108=0),"",$AK106)</f>
        <v/>
      </c>
      <c r="AS106" s="201" t="str">
        <f>IF(OR(工资性费用预算!U108="",工资性费用预算!U108=0),"",$AK106)</f>
        <v/>
      </c>
      <c r="AT106" s="201" t="str">
        <f>IF(OR(工资性费用预算!V108="",工资性费用预算!V108=0),"",$AK106)</f>
        <v/>
      </c>
      <c r="AU106" s="201" t="str">
        <f>IF(OR(工资性费用预算!W108="",工资性费用预算!W108=0),"",$AK106)</f>
        <v/>
      </c>
      <c r="AV106" s="201" t="str">
        <f>IF(OR(工资性费用预算!X108="",工资性费用预算!X108=0),"",$AK106)</f>
        <v/>
      </c>
      <c r="AW106" s="201" t="str">
        <f>IF(OR(工资性费用预算!Y108="",工资性费用预算!Y108=0),"",$AK106)</f>
        <v/>
      </c>
      <c r="AX106" s="220">
        <f t="shared" si="50"/>
        <v>0</v>
      </c>
      <c r="AY106" s="215" t="str">
        <f>IF($B106="","",VLOOKUP($B106,工资性费用预算!$B$7:$AN$206,39,0))</f>
        <v/>
      </c>
      <c r="AZ106" s="204"/>
      <c r="BA106" s="204"/>
      <c r="BB106" s="204"/>
      <c r="BC106" s="204"/>
      <c r="BD106" s="201"/>
      <c r="BE106" s="201" t="str">
        <f>IF(OR(工资性费用预算!S108="",工资性费用预算!S108=0),"",$AY106)</f>
        <v/>
      </c>
      <c r="BF106" s="201" t="str">
        <f>IF(OR(工资性费用预算!T108="",工资性费用预算!T108=0),"",$AY106)</f>
        <v/>
      </c>
      <c r="BG106" s="201" t="str">
        <f>IF(OR(工资性费用预算!U108="",工资性费用预算!U108=0),"",$AY106)</f>
        <v/>
      </c>
      <c r="BH106" s="201" t="str">
        <f>IF(OR(工资性费用预算!V108="",工资性费用预算!V108=0),"",$AY106)</f>
        <v/>
      </c>
      <c r="BI106" s="201" t="str">
        <f>IF(OR(工资性费用预算!W108="",工资性费用预算!W108=0),"",$AY106)</f>
        <v/>
      </c>
      <c r="BJ106" s="219"/>
      <c r="BK106" s="219"/>
      <c r="BL106" s="219">
        <f t="shared" si="51"/>
        <v>0</v>
      </c>
      <c r="BM106" s="215" t="str">
        <f>IF($B106="","",VLOOKUP($B106,工资性费用预算!$B$7:$AP$206,41,0))</f>
        <v/>
      </c>
      <c r="BN106" s="201" t="str">
        <f>IF(OR(工资性费用预算!N108="",工资性费用预算!N108=0),"",$BM106)</f>
        <v/>
      </c>
      <c r="BO106" s="201" t="str">
        <f>IF(OR(工资性费用预算!O108="",工资性费用预算!O108=0),"",$BM106)</f>
        <v/>
      </c>
      <c r="BP106" s="201" t="str">
        <f>IF(OR(工资性费用预算!P108="",工资性费用预算!P108=0),"",$BM106)</f>
        <v/>
      </c>
      <c r="BQ106" s="201"/>
      <c r="BR106" s="201" t="str">
        <f>IF(OR(工资性费用预算!Q108="",工资性费用预算!Q108=0),"",$BM106)</f>
        <v/>
      </c>
      <c r="BS106" s="201" t="str">
        <f>IF(OR(工资性费用预算!R108="",工资性费用预算!R108=0),"",$BM106)</f>
        <v/>
      </c>
      <c r="BT106" s="201" t="str">
        <f>IF(OR(工资性费用预算!S108="",工资性费用预算!S108=0),"",$BM106)</f>
        <v/>
      </c>
      <c r="BU106" s="201"/>
      <c r="BV106" s="201" t="str">
        <f>IF(OR(工资性费用预算!T108="",工资性费用预算!T108=0),"",$BM106)</f>
        <v/>
      </c>
      <c r="BW106" s="201" t="str">
        <f>IF(OR(工资性费用预算!U108="",工资性费用预算!U108=0),"",$BM106)</f>
        <v/>
      </c>
      <c r="BX106" s="201" t="str">
        <f>IF(OR(工资性费用预算!V108="",工资性费用预算!V108=0),"",$BM106)</f>
        <v/>
      </c>
      <c r="BY106" s="201"/>
      <c r="BZ106" s="201" t="str">
        <f>IF(OR(工资性费用预算!W108="",工资性费用预算!W108=0),"",$BM106)</f>
        <v/>
      </c>
      <c r="CA106" s="201" t="str">
        <f>IF(OR(工资性费用预算!X108="",工资性费用预算!X108=0),"",$BM106)</f>
        <v/>
      </c>
      <c r="CB106" s="201" t="str">
        <f>IF(OR(工资性费用预算!Y108="",工资性费用预算!Y108=0),"",$BM106)</f>
        <v/>
      </c>
      <c r="CC106" s="193">
        <f t="shared" si="52"/>
        <v>0</v>
      </c>
      <c r="CD106" s="215" t="str">
        <f>IF($B106="","",VLOOKUP($B106,工资性费用预算!$B$7:$AT$206,45,0))</f>
        <v/>
      </c>
      <c r="CE106" s="201" t="str">
        <f>IF(OR(工资性费用预算!N108="",工资性费用预算!N108=0),"",$CD106)</f>
        <v/>
      </c>
      <c r="CF106" s="201" t="str">
        <f>IF(OR(工资性费用预算!O108="",工资性费用预算!O108=0),"",$CD106)</f>
        <v/>
      </c>
      <c r="CG106" s="201" t="str">
        <f>IF(OR(工资性费用预算!P108="",工资性费用预算!P108=0),"",$CD106)</f>
        <v/>
      </c>
      <c r="CH106" s="201" t="str">
        <f>IF(OR(工资性费用预算!Q108="",工资性费用预算!Q108=0),"",$CD106)</f>
        <v/>
      </c>
      <c r="CI106" s="201" t="str">
        <f>IF(OR(工资性费用预算!R108="",工资性费用预算!R108=0),"",$CD106)</f>
        <v/>
      </c>
      <c r="CJ106" s="201" t="str">
        <f>IF(OR(工资性费用预算!S108="",工资性费用预算!S108=0),"",$CD106)</f>
        <v/>
      </c>
      <c r="CK106" s="201" t="str">
        <f>IF(OR(工资性费用预算!T108="",工资性费用预算!T108=0),"",$CD106)</f>
        <v/>
      </c>
      <c r="CL106" s="201" t="str">
        <f>IF(OR(工资性费用预算!U108="",工资性费用预算!U108=0),"",$CD106)</f>
        <v/>
      </c>
      <c r="CM106" s="201" t="str">
        <f>IF(OR(工资性费用预算!V108="",工资性费用预算!V108=0),"",$CD106)</f>
        <v/>
      </c>
      <c r="CN106" s="201" t="str">
        <f>IF(OR(工资性费用预算!W108="",工资性费用预算!W108=0),"",$CD106)</f>
        <v/>
      </c>
      <c r="CO106" s="201" t="str">
        <f>IF(OR(工资性费用预算!X108="",工资性费用预算!X108=0),"",$CD106)</f>
        <v/>
      </c>
      <c r="CP106" s="201" t="str">
        <f>IF(OR(工资性费用预算!Y108="",工资性费用预算!Y108=0),"",$CD106)</f>
        <v/>
      </c>
      <c r="CQ106" s="193">
        <f t="shared" si="53"/>
        <v>0</v>
      </c>
      <c r="CR106" s="215" t="str">
        <f>IF($B106="","",VLOOKUP($B106,工资性费用预算!$B$7:$AV$206,47,0))</f>
        <v/>
      </c>
      <c r="CS106" s="201" t="str">
        <f>IF(OR(工资性费用预算!N108="",工资性费用预算!N108=0),"",$CR106)</f>
        <v/>
      </c>
      <c r="CT106" s="201" t="str">
        <f>IF(OR(工资性费用预算!O108="",工资性费用预算!O108=0),"",$CR106)</f>
        <v/>
      </c>
      <c r="CU106" s="201" t="str">
        <f>IF(OR(工资性费用预算!P108="",工资性费用预算!P108=0),"",$CR106)</f>
        <v/>
      </c>
      <c r="CV106" s="201" t="str">
        <f>IF(OR(工资性费用预算!Q108="",工资性费用预算!Q108=0),"",$CR106)</f>
        <v/>
      </c>
      <c r="CW106" s="201" t="str">
        <f>IF(OR(工资性费用预算!R108="",工资性费用预算!R108=0),"",$CR106)</f>
        <v/>
      </c>
      <c r="CX106" s="201" t="str">
        <f>IF(OR(工资性费用预算!S108="",工资性费用预算!S108=0),"",$CR106)</f>
        <v/>
      </c>
      <c r="CY106" s="201" t="str">
        <f>IF(OR(工资性费用预算!T108="",工资性费用预算!T108=0),"",$CR106)</f>
        <v/>
      </c>
      <c r="CZ106" s="201" t="str">
        <f>IF(OR(工资性费用预算!U108="",工资性费用预算!U108=0),"",$CR106)</f>
        <v/>
      </c>
      <c r="DA106" s="201" t="str">
        <f>IF(OR(工资性费用预算!V108="",工资性费用预算!V108=0),"",$CR106)</f>
        <v/>
      </c>
      <c r="DB106" s="201" t="str">
        <f>IF(OR(工资性费用预算!W108="",工资性费用预算!W108=0),"",$CR106)</f>
        <v/>
      </c>
      <c r="DC106" s="201" t="str">
        <f>IF(OR(工资性费用预算!X108="",工资性费用预算!X108=0),"",$CR106)</f>
        <v/>
      </c>
      <c r="DD106" s="201" t="str">
        <f>IF(OR(工资性费用预算!Y108="",工资性费用预算!Y108=0),"",$CR106)</f>
        <v/>
      </c>
      <c r="DE106" s="193">
        <f t="shared" si="54"/>
        <v>0</v>
      </c>
      <c r="DF106" s="215" t="str">
        <f>IF($B106="","",VLOOKUP($B106,工资性费用预算!$B$7:$AR$206,43,0))</f>
        <v/>
      </c>
      <c r="DG106" s="215" t="str">
        <f>IF($B106="","",VLOOKUP($B106,工资性费用预算!$B$7:$AS$206,44,0))</f>
        <v/>
      </c>
      <c r="DH106" s="215" t="str">
        <f>IF($B106="","",VLOOKUP($B106,工资性费用预算!$B$7:$AX$206,49,0))</f>
        <v/>
      </c>
      <c r="DI106" s="215" t="str">
        <f>IF($B106="","",VLOOKUP($B106,工资性费用预算!$B$7:$AY$206,50,0))</f>
        <v/>
      </c>
      <c r="DJ106" s="215" t="str">
        <f>IF($B106="","",VLOOKUP($B106,工资性费用预算!$B$7:$BB$206,51,0))</f>
        <v/>
      </c>
      <c r="DK106" s="215" t="str">
        <f>IF($B106="","",VLOOKUP($B106,工资性费用预算!$B$7:$BB$206,52,0))</f>
        <v/>
      </c>
      <c r="DL106" s="225" t="str">
        <f>IF($B106="","",VLOOKUP($B106,工资性费用预算!$B$7:$BB$206,53,0))</f>
        <v/>
      </c>
      <c r="DM106" s="222">
        <f t="shared" si="55"/>
        <v>0</v>
      </c>
      <c r="DN106" s="191">
        <f t="shared" si="56"/>
        <v>0</v>
      </c>
      <c r="DO106" s="191">
        <f t="shared" si="57"/>
        <v>0</v>
      </c>
      <c r="DP106" s="191">
        <f t="shared" si="58"/>
        <v>0</v>
      </c>
      <c r="DQ106" s="191">
        <f t="shared" si="59"/>
        <v>0</v>
      </c>
      <c r="DR106" s="191">
        <f t="shared" si="60"/>
        <v>0</v>
      </c>
      <c r="DS106" s="191">
        <f t="shared" si="61"/>
        <v>0</v>
      </c>
      <c r="DT106" s="191">
        <f t="shared" si="62"/>
        <v>0</v>
      </c>
      <c r="DU106" s="191">
        <f t="shared" si="63"/>
        <v>0</v>
      </c>
      <c r="DV106" s="191">
        <f t="shared" si="64"/>
        <v>0</v>
      </c>
      <c r="DW106" s="191">
        <f t="shared" si="65"/>
        <v>0</v>
      </c>
      <c r="DX106" s="191">
        <f t="shared" si="66"/>
        <v>0</v>
      </c>
      <c r="DY106" s="227">
        <f t="shared" si="67"/>
        <v>0</v>
      </c>
      <c r="DZ106" s="191">
        <f t="shared" si="68"/>
        <v>0</v>
      </c>
      <c r="EA106" s="193">
        <f t="shared" si="69"/>
        <v>0</v>
      </c>
    </row>
    <row r="107" spans="1:131">
      <c r="A107" s="200" t="str">
        <f t="shared" si="47"/>
        <v/>
      </c>
      <c r="B107" s="191" t="str">
        <f>IF(工资性费用预算!A109="","",工资性费用预算!B109)</f>
        <v/>
      </c>
      <c r="C107" s="195" t="str">
        <f>IF(B107="","",VLOOKUP(B107,工资性费用预算!$B$7:$C$206,2,0))</f>
        <v/>
      </c>
      <c r="D107" s="276" t="str">
        <f>IF(工资性费用预算!BH109&gt;0,IF(工资性费用预算!BE109&gt;0,工资性费用预算!$BE$6,IF(工资性费用预算!BF109&gt;0,工资性费用预算!$BF$6,工资性费用预算!$BG$6)),"")</f>
        <v/>
      </c>
      <c r="E107" s="194" t="str">
        <f>IF($B107="","",VLOOKUP($B107,工资性费用预算!$B$7:$AC$206,27,0))</f>
        <v/>
      </c>
      <c r="F107" s="519">
        <f>IF($B107="",0,VLOOKUP($B107,社保费!$B$5:$Q$15,16,0))</f>
        <v>0</v>
      </c>
      <c r="G107" s="201" t="str">
        <f>IF(OR(工资性费用预算!N109="",工资性费用预算!N109=0),"",ROUND($E107*$F107,2))</f>
        <v/>
      </c>
      <c r="H107" s="201" t="str">
        <f>IF(OR(工资性费用预算!O109="",工资性费用预算!O109=0),"",ROUND($E107*$F107,2))</f>
        <v/>
      </c>
      <c r="I107" s="201" t="str">
        <f>IF(OR(工资性费用预算!P109="",工资性费用预算!P109=0),"",ROUND($E107*$F107,2))</f>
        <v/>
      </c>
      <c r="J107" s="201" t="str">
        <f>IF(OR(工资性费用预算!Q109="",工资性费用预算!Q109=0),"",ROUND($E107*$F107,2))</f>
        <v/>
      </c>
      <c r="K107" s="201" t="str">
        <f>IF(OR(工资性费用预算!R109="",工资性费用预算!R109=0),"",ROUND($E107*$F107,2))</f>
        <v/>
      </c>
      <c r="L107" s="201" t="str">
        <f>IF(OR(工资性费用预算!S109="",工资性费用预算!S109=0),"",ROUND($E107*$F107,2))</f>
        <v/>
      </c>
      <c r="M107" s="201" t="str">
        <f>IF(OR(工资性费用预算!T109="",工资性费用预算!T109=0),"",ROUND($E107*$F107,2))</f>
        <v/>
      </c>
      <c r="N107" s="201" t="str">
        <f>IF(OR(工资性费用预算!U109="",工资性费用预算!U109=0),"",ROUND($E107*$F107,2))</f>
        <v/>
      </c>
      <c r="O107" s="201" t="str">
        <f>IF(OR(工资性费用预算!V109="",工资性费用预算!V109=0),"",ROUND($E107*$F107,2))</f>
        <v/>
      </c>
      <c r="P107" s="201" t="str">
        <f>IF(OR(工资性费用预算!W109="",工资性费用预算!W109=0),"",ROUND($E107*$F107,2))</f>
        <v/>
      </c>
      <c r="Q107" s="201" t="str">
        <f>IF(OR(工资性费用预算!X109="",工资性费用预算!X109=0),"",ROUND($E107*$F107,2))</f>
        <v/>
      </c>
      <c r="R107" s="201" t="str">
        <f>IF(OR(工资性费用预算!Y109="",工资性费用预算!Y109=0),"",ROUND($E107*$F107,2))</f>
        <v/>
      </c>
      <c r="S107" s="193">
        <f t="shared" si="48"/>
        <v>0</v>
      </c>
      <c r="T107" s="199" t="str">
        <f>IF($B107="","",VLOOKUP($B107,工资性费用预算!$B$7:$AF$206,30,0))</f>
        <v/>
      </c>
      <c r="U107" s="197" t="str">
        <f>IF($B107="","",VLOOKUP($B107,工资性费用预算!$B$7:$AF$206,31,0))</f>
        <v/>
      </c>
      <c r="V107" s="191" t="str">
        <f>IF(OR(工资性费用预算!N109="",工资性费用预算!N109=0),"",$T107*$U107)</f>
        <v/>
      </c>
      <c r="W107" s="191" t="str">
        <f>IF(OR(工资性费用预算!O109="",工资性费用预算!O109=0),"",$T107*$U107)</f>
        <v/>
      </c>
      <c r="X107" s="191" t="str">
        <f>IF(OR(工资性费用预算!P109="",工资性费用预算!P109=0),"",$T107*$U107)</f>
        <v/>
      </c>
      <c r="Y107" s="191" t="str">
        <f>IF(OR(工资性费用预算!Q109="",工资性费用预算!Q109=0),"",$T107*$U107)</f>
        <v/>
      </c>
      <c r="Z107" s="191" t="str">
        <f>IF(OR(工资性费用预算!R109="",工资性费用预算!R109=0),"",$T107*$U107)</f>
        <v/>
      </c>
      <c r="AA107" s="191" t="str">
        <f>IF(OR(工资性费用预算!S109="",工资性费用预算!S109=0),"",$T107*$U107)</f>
        <v/>
      </c>
      <c r="AB107" s="191" t="str">
        <f>IF(OR(工资性费用预算!T109="",工资性费用预算!T109=0),"",$T107*$U107)</f>
        <v/>
      </c>
      <c r="AC107" s="191" t="str">
        <f>IF(OR(工资性费用预算!U109="",工资性费用预算!U109=0),"",$T107*$U107)</f>
        <v/>
      </c>
      <c r="AD107" s="191" t="str">
        <f>IF(OR(工资性费用预算!V109="",工资性费用预算!V109=0),"",$T107*$U107)</f>
        <v/>
      </c>
      <c r="AE107" s="191" t="str">
        <f>IF(OR(工资性费用预算!W109="",工资性费用预算!W109=0),"",$T107*$U107)</f>
        <v/>
      </c>
      <c r="AF107" s="191" t="str">
        <f>IF(OR(工资性费用预算!X109="",工资性费用预算!X109=0),"",$T107*$U107)</f>
        <v/>
      </c>
      <c r="AG107" s="191" t="str">
        <f>IF(OR(工资性费用预算!Y109="",工资性费用预算!Y109=0),"",$T107*$U107)</f>
        <v/>
      </c>
      <c r="AH107" s="193">
        <f t="shared" si="49"/>
        <v>0</v>
      </c>
      <c r="AI107" s="217" t="str">
        <f>IF($B107="","",VLOOKUP($B107,工资性费用预算!$B$7:$AJ$206,33,0))</f>
        <v/>
      </c>
      <c r="AJ107" s="218" t="str">
        <f>IF($B107="","",VLOOKUP($B107,工资性费用预算!$B$7:$AJ$206,35,0))</f>
        <v/>
      </c>
      <c r="AK107" s="215" t="str">
        <f>IF($B107="","",VLOOKUP($B107,工资性费用预算!$B$7:$AL$206,37,0))</f>
        <v/>
      </c>
      <c r="AL107" s="270" t="str">
        <f>IF(OR(工资性费用预算!N109="",工资性费用预算!N109=0),"",$AK107)</f>
        <v/>
      </c>
      <c r="AM107" s="201" t="str">
        <f>IF(OR(工资性费用预算!O109="",工资性费用预算!O109=0),"",$AK107)</f>
        <v/>
      </c>
      <c r="AN107" s="201" t="str">
        <f>IF(OR(工资性费用预算!P109="",工资性费用预算!P109=0),"",$AK107)</f>
        <v/>
      </c>
      <c r="AO107" s="201" t="str">
        <f>IF(OR(工资性费用预算!Q109="",工资性费用预算!Q109=0),"",$AK107)</f>
        <v/>
      </c>
      <c r="AP107" s="201" t="str">
        <f>IF(OR(工资性费用预算!R109="",工资性费用预算!R109=0),"",$AK107)</f>
        <v/>
      </c>
      <c r="AQ107" s="201" t="str">
        <f>IF(OR(工资性费用预算!S109="",工资性费用预算!S109=0),"",$AK107)</f>
        <v/>
      </c>
      <c r="AR107" s="201" t="str">
        <f>IF(OR(工资性费用预算!T109="",工资性费用预算!T109=0),"",$AK107)</f>
        <v/>
      </c>
      <c r="AS107" s="201" t="str">
        <f>IF(OR(工资性费用预算!U109="",工资性费用预算!U109=0),"",$AK107)</f>
        <v/>
      </c>
      <c r="AT107" s="201" t="str">
        <f>IF(OR(工资性费用预算!V109="",工资性费用预算!V109=0),"",$AK107)</f>
        <v/>
      </c>
      <c r="AU107" s="201" t="str">
        <f>IF(OR(工资性费用预算!W109="",工资性费用预算!W109=0),"",$AK107)</f>
        <v/>
      </c>
      <c r="AV107" s="201" t="str">
        <f>IF(OR(工资性费用预算!X109="",工资性费用预算!X109=0),"",$AK107)</f>
        <v/>
      </c>
      <c r="AW107" s="201" t="str">
        <f>IF(OR(工资性费用预算!Y109="",工资性费用预算!Y109=0),"",$AK107)</f>
        <v/>
      </c>
      <c r="AX107" s="220">
        <f t="shared" si="50"/>
        <v>0</v>
      </c>
      <c r="AY107" s="215" t="str">
        <f>IF($B107="","",VLOOKUP($B107,工资性费用预算!$B$7:$AN$206,39,0))</f>
        <v/>
      </c>
      <c r="AZ107" s="204"/>
      <c r="BA107" s="204"/>
      <c r="BB107" s="204"/>
      <c r="BC107" s="204"/>
      <c r="BD107" s="201"/>
      <c r="BE107" s="201" t="str">
        <f>IF(OR(工资性费用预算!S109="",工资性费用预算!S109=0),"",$AY107)</f>
        <v/>
      </c>
      <c r="BF107" s="201" t="str">
        <f>IF(OR(工资性费用预算!T109="",工资性费用预算!T109=0),"",$AY107)</f>
        <v/>
      </c>
      <c r="BG107" s="201" t="str">
        <f>IF(OR(工资性费用预算!U109="",工资性费用预算!U109=0),"",$AY107)</f>
        <v/>
      </c>
      <c r="BH107" s="201" t="str">
        <f>IF(OR(工资性费用预算!V109="",工资性费用预算!V109=0),"",$AY107)</f>
        <v/>
      </c>
      <c r="BI107" s="201" t="str">
        <f>IF(OR(工资性费用预算!W109="",工资性费用预算!W109=0),"",$AY107)</f>
        <v/>
      </c>
      <c r="BJ107" s="219"/>
      <c r="BK107" s="219"/>
      <c r="BL107" s="219">
        <f t="shared" si="51"/>
        <v>0</v>
      </c>
      <c r="BM107" s="215" t="str">
        <f>IF($B107="","",VLOOKUP($B107,工资性费用预算!$B$7:$AP$206,41,0))</f>
        <v/>
      </c>
      <c r="BN107" s="201" t="str">
        <f>IF(OR(工资性费用预算!N109="",工资性费用预算!N109=0),"",$BM107)</f>
        <v/>
      </c>
      <c r="BO107" s="201" t="str">
        <f>IF(OR(工资性费用预算!O109="",工资性费用预算!O109=0),"",$BM107)</f>
        <v/>
      </c>
      <c r="BP107" s="201" t="str">
        <f>IF(OR(工资性费用预算!P109="",工资性费用预算!P109=0),"",$BM107)</f>
        <v/>
      </c>
      <c r="BQ107" s="201"/>
      <c r="BR107" s="201" t="str">
        <f>IF(OR(工资性费用预算!Q109="",工资性费用预算!Q109=0),"",$BM107)</f>
        <v/>
      </c>
      <c r="BS107" s="201" t="str">
        <f>IF(OR(工资性费用预算!R109="",工资性费用预算!R109=0),"",$BM107)</f>
        <v/>
      </c>
      <c r="BT107" s="201" t="str">
        <f>IF(OR(工资性费用预算!S109="",工资性费用预算!S109=0),"",$BM107)</f>
        <v/>
      </c>
      <c r="BU107" s="201"/>
      <c r="BV107" s="201" t="str">
        <f>IF(OR(工资性费用预算!T109="",工资性费用预算!T109=0),"",$BM107)</f>
        <v/>
      </c>
      <c r="BW107" s="201" t="str">
        <f>IF(OR(工资性费用预算!U109="",工资性费用预算!U109=0),"",$BM107)</f>
        <v/>
      </c>
      <c r="BX107" s="201" t="str">
        <f>IF(OR(工资性费用预算!V109="",工资性费用预算!V109=0),"",$BM107)</f>
        <v/>
      </c>
      <c r="BY107" s="201"/>
      <c r="BZ107" s="201" t="str">
        <f>IF(OR(工资性费用预算!W109="",工资性费用预算!W109=0),"",$BM107)</f>
        <v/>
      </c>
      <c r="CA107" s="201" t="str">
        <f>IF(OR(工资性费用预算!X109="",工资性费用预算!X109=0),"",$BM107)</f>
        <v/>
      </c>
      <c r="CB107" s="201" t="str">
        <f>IF(OR(工资性费用预算!Y109="",工资性费用预算!Y109=0),"",$BM107)</f>
        <v/>
      </c>
      <c r="CC107" s="193">
        <f t="shared" si="52"/>
        <v>0</v>
      </c>
      <c r="CD107" s="215" t="str">
        <f>IF($B107="","",VLOOKUP($B107,工资性费用预算!$B$7:$AT$206,45,0))</f>
        <v/>
      </c>
      <c r="CE107" s="201" t="str">
        <f>IF(OR(工资性费用预算!N109="",工资性费用预算!N109=0),"",$CD107)</f>
        <v/>
      </c>
      <c r="CF107" s="201" t="str">
        <f>IF(OR(工资性费用预算!O109="",工资性费用预算!O109=0),"",$CD107)</f>
        <v/>
      </c>
      <c r="CG107" s="201" t="str">
        <f>IF(OR(工资性费用预算!P109="",工资性费用预算!P109=0),"",$CD107)</f>
        <v/>
      </c>
      <c r="CH107" s="201" t="str">
        <f>IF(OR(工资性费用预算!Q109="",工资性费用预算!Q109=0),"",$CD107)</f>
        <v/>
      </c>
      <c r="CI107" s="201" t="str">
        <f>IF(OR(工资性费用预算!R109="",工资性费用预算!R109=0),"",$CD107)</f>
        <v/>
      </c>
      <c r="CJ107" s="201" t="str">
        <f>IF(OR(工资性费用预算!S109="",工资性费用预算!S109=0),"",$CD107)</f>
        <v/>
      </c>
      <c r="CK107" s="201" t="str">
        <f>IF(OR(工资性费用预算!T109="",工资性费用预算!T109=0),"",$CD107)</f>
        <v/>
      </c>
      <c r="CL107" s="201" t="str">
        <f>IF(OR(工资性费用预算!U109="",工资性费用预算!U109=0),"",$CD107)</f>
        <v/>
      </c>
      <c r="CM107" s="201" t="str">
        <f>IF(OR(工资性费用预算!V109="",工资性费用预算!V109=0),"",$CD107)</f>
        <v/>
      </c>
      <c r="CN107" s="201" t="str">
        <f>IF(OR(工资性费用预算!W109="",工资性费用预算!W109=0),"",$CD107)</f>
        <v/>
      </c>
      <c r="CO107" s="201" t="str">
        <f>IF(OR(工资性费用预算!X109="",工资性费用预算!X109=0),"",$CD107)</f>
        <v/>
      </c>
      <c r="CP107" s="201" t="str">
        <f>IF(OR(工资性费用预算!Y109="",工资性费用预算!Y109=0),"",$CD107)</f>
        <v/>
      </c>
      <c r="CQ107" s="193">
        <f t="shared" si="53"/>
        <v>0</v>
      </c>
      <c r="CR107" s="215" t="str">
        <f>IF($B107="","",VLOOKUP($B107,工资性费用预算!$B$7:$AV$206,47,0))</f>
        <v/>
      </c>
      <c r="CS107" s="201" t="str">
        <f>IF(OR(工资性费用预算!N109="",工资性费用预算!N109=0),"",$CR107)</f>
        <v/>
      </c>
      <c r="CT107" s="201" t="str">
        <f>IF(OR(工资性费用预算!O109="",工资性费用预算!O109=0),"",$CR107)</f>
        <v/>
      </c>
      <c r="CU107" s="201" t="str">
        <f>IF(OR(工资性费用预算!P109="",工资性费用预算!P109=0),"",$CR107)</f>
        <v/>
      </c>
      <c r="CV107" s="201" t="str">
        <f>IF(OR(工资性费用预算!Q109="",工资性费用预算!Q109=0),"",$CR107)</f>
        <v/>
      </c>
      <c r="CW107" s="201" t="str">
        <f>IF(OR(工资性费用预算!R109="",工资性费用预算!R109=0),"",$CR107)</f>
        <v/>
      </c>
      <c r="CX107" s="201" t="str">
        <f>IF(OR(工资性费用预算!S109="",工资性费用预算!S109=0),"",$CR107)</f>
        <v/>
      </c>
      <c r="CY107" s="201" t="str">
        <f>IF(OR(工资性费用预算!T109="",工资性费用预算!T109=0),"",$CR107)</f>
        <v/>
      </c>
      <c r="CZ107" s="201" t="str">
        <f>IF(OR(工资性费用预算!U109="",工资性费用预算!U109=0),"",$CR107)</f>
        <v/>
      </c>
      <c r="DA107" s="201" t="str">
        <f>IF(OR(工资性费用预算!V109="",工资性费用预算!V109=0),"",$CR107)</f>
        <v/>
      </c>
      <c r="DB107" s="201" t="str">
        <f>IF(OR(工资性费用预算!W109="",工资性费用预算!W109=0),"",$CR107)</f>
        <v/>
      </c>
      <c r="DC107" s="201" t="str">
        <f>IF(OR(工资性费用预算!X109="",工资性费用预算!X109=0),"",$CR107)</f>
        <v/>
      </c>
      <c r="DD107" s="201" t="str">
        <f>IF(OR(工资性费用预算!Y109="",工资性费用预算!Y109=0),"",$CR107)</f>
        <v/>
      </c>
      <c r="DE107" s="193">
        <f t="shared" si="54"/>
        <v>0</v>
      </c>
      <c r="DF107" s="215" t="str">
        <f>IF($B107="","",VLOOKUP($B107,工资性费用预算!$B$7:$AR$206,43,0))</f>
        <v/>
      </c>
      <c r="DG107" s="215" t="str">
        <f>IF($B107="","",VLOOKUP($B107,工资性费用预算!$B$7:$AS$206,44,0))</f>
        <v/>
      </c>
      <c r="DH107" s="215" t="str">
        <f>IF($B107="","",VLOOKUP($B107,工资性费用预算!$B$7:$AX$206,49,0))</f>
        <v/>
      </c>
      <c r="DI107" s="215" t="str">
        <f>IF($B107="","",VLOOKUP($B107,工资性费用预算!$B$7:$AY$206,50,0))</f>
        <v/>
      </c>
      <c r="DJ107" s="215" t="str">
        <f>IF($B107="","",VLOOKUP($B107,工资性费用预算!$B$7:$BB$206,51,0))</f>
        <v/>
      </c>
      <c r="DK107" s="215" t="str">
        <f>IF($B107="","",VLOOKUP($B107,工资性费用预算!$B$7:$BB$206,52,0))</f>
        <v/>
      </c>
      <c r="DL107" s="225" t="str">
        <f>IF($B107="","",VLOOKUP($B107,工资性费用预算!$B$7:$BB$206,53,0))</f>
        <v/>
      </c>
      <c r="DM107" s="222">
        <f t="shared" si="55"/>
        <v>0</v>
      </c>
      <c r="DN107" s="191">
        <f t="shared" si="56"/>
        <v>0</v>
      </c>
      <c r="DO107" s="191">
        <f t="shared" si="57"/>
        <v>0</v>
      </c>
      <c r="DP107" s="191">
        <f t="shared" si="58"/>
        <v>0</v>
      </c>
      <c r="DQ107" s="191">
        <f t="shared" si="59"/>
        <v>0</v>
      </c>
      <c r="DR107" s="191">
        <f t="shared" si="60"/>
        <v>0</v>
      </c>
      <c r="DS107" s="191">
        <f t="shared" si="61"/>
        <v>0</v>
      </c>
      <c r="DT107" s="191">
        <f t="shared" si="62"/>
        <v>0</v>
      </c>
      <c r="DU107" s="191">
        <f t="shared" si="63"/>
        <v>0</v>
      </c>
      <c r="DV107" s="191">
        <f t="shared" si="64"/>
        <v>0</v>
      </c>
      <c r="DW107" s="191">
        <f t="shared" si="65"/>
        <v>0</v>
      </c>
      <c r="DX107" s="191">
        <f t="shared" si="66"/>
        <v>0</v>
      </c>
      <c r="DY107" s="227">
        <f t="shared" si="67"/>
        <v>0</v>
      </c>
      <c r="DZ107" s="191">
        <f t="shared" si="68"/>
        <v>0</v>
      </c>
      <c r="EA107" s="193">
        <f t="shared" si="69"/>
        <v>0</v>
      </c>
    </row>
    <row r="108" spans="1:131">
      <c r="A108" s="200" t="str">
        <f t="shared" si="47"/>
        <v/>
      </c>
      <c r="B108" s="191" t="str">
        <f>IF(工资性费用预算!A110="","",工资性费用预算!B110)</f>
        <v/>
      </c>
      <c r="C108" s="195" t="str">
        <f>IF(B108="","",VLOOKUP(B108,工资性费用预算!$B$7:$C$206,2,0))</f>
        <v/>
      </c>
      <c r="D108" s="276" t="str">
        <f>IF(工资性费用预算!BH110&gt;0,IF(工资性费用预算!BE110&gt;0,工资性费用预算!$BE$6,IF(工资性费用预算!BF110&gt;0,工资性费用预算!$BF$6,工资性费用预算!$BG$6)),"")</f>
        <v/>
      </c>
      <c r="E108" s="194" t="str">
        <f>IF($B108="","",VLOOKUP($B108,工资性费用预算!$B$7:$AC$206,27,0))</f>
        <v/>
      </c>
      <c r="F108" s="519">
        <f>IF($B108="",0,VLOOKUP($B108,社保费!$B$5:$Q$15,16,0))</f>
        <v>0</v>
      </c>
      <c r="G108" s="201" t="str">
        <f>IF(OR(工资性费用预算!N110="",工资性费用预算!N110=0),"",ROUND($E108*$F108,2))</f>
        <v/>
      </c>
      <c r="H108" s="201" t="str">
        <f>IF(OR(工资性费用预算!O110="",工资性费用预算!O110=0),"",ROUND($E108*$F108,2))</f>
        <v/>
      </c>
      <c r="I108" s="201" t="str">
        <f>IF(OR(工资性费用预算!P110="",工资性费用预算!P110=0),"",ROUND($E108*$F108,2))</f>
        <v/>
      </c>
      <c r="J108" s="201" t="str">
        <f>IF(OR(工资性费用预算!Q110="",工资性费用预算!Q110=0),"",ROUND($E108*$F108,2))</f>
        <v/>
      </c>
      <c r="K108" s="201" t="str">
        <f>IF(OR(工资性费用预算!R110="",工资性费用预算!R110=0),"",ROUND($E108*$F108,2))</f>
        <v/>
      </c>
      <c r="L108" s="201" t="str">
        <f>IF(OR(工资性费用预算!S110="",工资性费用预算!S110=0),"",ROUND($E108*$F108,2))</f>
        <v/>
      </c>
      <c r="M108" s="201" t="str">
        <f>IF(OR(工资性费用预算!T110="",工资性费用预算!T110=0),"",ROUND($E108*$F108,2))</f>
        <v/>
      </c>
      <c r="N108" s="201" t="str">
        <f>IF(OR(工资性费用预算!U110="",工资性费用预算!U110=0),"",ROUND($E108*$F108,2))</f>
        <v/>
      </c>
      <c r="O108" s="201" t="str">
        <f>IF(OR(工资性费用预算!V110="",工资性费用预算!V110=0),"",ROUND($E108*$F108,2))</f>
        <v/>
      </c>
      <c r="P108" s="201" t="str">
        <f>IF(OR(工资性费用预算!W110="",工资性费用预算!W110=0),"",ROUND($E108*$F108,2))</f>
        <v/>
      </c>
      <c r="Q108" s="201" t="str">
        <f>IF(OR(工资性费用预算!X110="",工资性费用预算!X110=0),"",ROUND($E108*$F108,2))</f>
        <v/>
      </c>
      <c r="R108" s="201" t="str">
        <f>IF(OR(工资性费用预算!Y110="",工资性费用预算!Y110=0),"",ROUND($E108*$F108,2))</f>
        <v/>
      </c>
      <c r="S108" s="193">
        <f t="shared" si="48"/>
        <v>0</v>
      </c>
      <c r="T108" s="199" t="str">
        <f>IF($B108="","",VLOOKUP($B108,工资性费用预算!$B$7:$AF$206,30,0))</f>
        <v/>
      </c>
      <c r="U108" s="197" t="str">
        <f>IF($B108="","",VLOOKUP($B108,工资性费用预算!$B$7:$AF$206,31,0))</f>
        <v/>
      </c>
      <c r="V108" s="191" t="str">
        <f>IF(OR(工资性费用预算!N110="",工资性费用预算!N110=0),"",$T108*$U108)</f>
        <v/>
      </c>
      <c r="W108" s="191" t="str">
        <f>IF(OR(工资性费用预算!O110="",工资性费用预算!O110=0),"",$T108*$U108)</f>
        <v/>
      </c>
      <c r="X108" s="191" t="str">
        <f>IF(OR(工资性费用预算!P110="",工资性费用预算!P110=0),"",$T108*$U108)</f>
        <v/>
      </c>
      <c r="Y108" s="191" t="str">
        <f>IF(OR(工资性费用预算!Q110="",工资性费用预算!Q110=0),"",$T108*$U108)</f>
        <v/>
      </c>
      <c r="Z108" s="191" t="str">
        <f>IF(OR(工资性费用预算!R110="",工资性费用预算!R110=0),"",$T108*$U108)</f>
        <v/>
      </c>
      <c r="AA108" s="191" t="str">
        <f>IF(OR(工资性费用预算!S110="",工资性费用预算!S110=0),"",$T108*$U108)</f>
        <v/>
      </c>
      <c r="AB108" s="191" t="str">
        <f>IF(OR(工资性费用预算!T110="",工资性费用预算!T110=0),"",$T108*$U108)</f>
        <v/>
      </c>
      <c r="AC108" s="191" t="str">
        <f>IF(OR(工资性费用预算!U110="",工资性费用预算!U110=0),"",$T108*$U108)</f>
        <v/>
      </c>
      <c r="AD108" s="191" t="str">
        <f>IF(OR(工资性费用预算!V110="",工资性费用预算!V110=0),"",$T108*$U108)</f>
        <v/>
      </c>
      <c r="AE108" s="191" t="str">
        <f>IF(OR(工资性费用预算!W110="",工资性费用预算!W110=0),"",$T108*$U108)</f>
        <v/>
      </c>
      <c r="AF108" s="191" t="str">
        <f>IF(OR(工资性费用预算!X110="",工资性费用预算!X110=0),"",$T108*$U108)</f>
        <v/>
      </c>
      <c r="AG108" s="191" t="str">
        <f>IF(OR(工资性费用预算!Y110="",工资性费用预算!Y110=0),"",$T108*$U108)</f>
        <v/>
      </c>
      <c r="AH108" s="193">
        <f t="shared" si="49"/>
        <v>0</v>
      </c>
      <c r="AI108" s="217" t="str">
        <f>IF($B108="","",VLOOKUP($B108,工资性费用预算!$B$7:$AJ$206,33,0))</f>
        <v/>
      </c>
      <c r="AJ108" s="218" t="str">
        <f>IF($B108="","",VLOOKUP($B108,工资性费用预算!$B$7:$AJ$206,35,0))</f>
        <v/>
      </c>
      <c r="AK108" s="215" t="str">
        <f>IF($B108="","",VLOOKUP($B108,工资性费用预算!$B$7:$AL$206,37,0))</f>
        <v/>
      </c>
      <c r="AL108" s="270" t="str">
        <f>IF(OR(工资性费用预算!N110="",工资性费用预算!N110=0),"",$AK108)</f>
        <v/>
      </c>
      <c r="AM108" s="201" t="str">
        <f>IF(OR(工资性费用预算!O110="",工资性费用预算!O110=0),"",$AK108)</f>
        <v/>
      </c>
      <c r="AN108" s="201" t="str">
        <f>IF(OR(工资性费用预算!P110="",工资性费用预算!P110=0),"",$AK108)</f>
        <v/>
      </c>
      <c r="AO108" s="201" t="str">
        <f>IF(OR(工资性费用预算!Q110="",工资性费用预算!Q110=0),"",$AK108)</f>
        <v/>
      </c>
      <c r="AP108" s="201" t="str">
        <f>IF(OR(工资性费用预算!R110="",工资性费用预算!R110=0),"",$AK108)</f>
        <v/>
      </c>
      <c r="AQ108" s="201" t="str">
        <f>IF(OR(工资性费用预算!S110="",工资性费用预算!S110=0),"",$AK108)</f>
        <v/>
      </c>
      <c r="AR108" s="201" t="str">
        <f>IF(OR(工资性费用预算!T110="",工资性费用预算!T110=0),"",$AK108)</f>
        <v/>
      </c>
      <c r="AS108" s="201" t="str">
        <f>IF(OR(工资性费用预算!U110="",工资性费用预算!U110=0),"",$AK108)</f>
        <v/>
      </c>
      <c r="AT108" s="201" t="str">
        <f>IF(OR(工资性费用预算!V110="",工资性费用预算!V110=0),"",$AK108)</f>
        <v/>
      </c>
      <c r="AU108" s="201" t="str">
        <f>IF(OR(工资性费用预算!W110="",工资性费用预算!W110=0),"",$AK108)</f>
        <v/>
      </c>
      <c r="AV108" s="201" t="str">
        <f>IF(OR(工资性费用预算!X110="",工资性费用预算!X110=0),"",$AK108)</f>
        <v/>
      </c>
      <c r="AW108" s="201" t="str">
        <f>IF(OR(工资性费用预算!Y110="",工资性费用预算!Y110=0),"",$AK108)</f>
        <v/>
      </c>
      <c r="AX108" s="220">
        <f t="shared" si="50"/>
        <v>0</v>
      </c>
      <c r="AY108" s="215" t="str">
        <f>IF($B108="","",VLOOKUP($B108,工资性费用预算!$B$7:$AN$206,39,0))</f>
        <v/>
      </c>
      <c r="AZ108" s="204"/>
      <c r="BA108" s="204"/>
      <c r="BB108" s="204"/>
      <c r="BC108" s="204"/>
      <c r="BD108" s="201"/>
      <c r="BE108" s="201" t="str">
        <f>IF(OR(工资性费用预算!S110="",工资性费用预算!S110=0),"",$AY108)</f>
        <v/>
      </c>
      <c r="BF108" s="201" t="str">
        <f>IF(OR(工资性费用预算!T110="",工资性费用预算!T110=0),"",$AY108)</f>
        <v/>
      </c>
      <c r="BG108" s="201" t="str">
        <f>IF(OR(工资性费用预算!U110="",工资性费用预算!U110=0),"",$AY108)</f>
        <v/>
      </c>
      <c r="BH108" s="201" t="str">
        <f>IF(OR(工资性费用预算!V110="",工资性费用预算!V110=0),"",$AY108)</f>
        <v/>
      </c>
      <c r="BI108" s="201" t="str">
        <f>IF(OR(工资性费用预算!W110="",工资性费用预算!W110=0),"",$AY108)</f>
        <v/>
      </c>
      <c r="BJ108" s="219"/>
      <c r="BK108" s="219"/>
      <c r="BL108" s="219">
        <f t="shared" si="51"/>
        <v>0</v>
      </c>
      <c r="BM108" s="215" t="str">
        <f>IF($B108="","",VLOOKUP($B108,工资性费用预算!$B$7:$AP$206,41,0))</f>
        <v/>
      </c>
      <c r="BN108" s="201" t="str">
        <f>IF(OR(工资性费用预算!N110="",工资性费用预算!N110=0),"",$BM108)</f>
        <v/>
      </c>
      <c r="BO108" s="201" t="str">
        <f>IF(OR(工资性费用预算!O110="",工资性费用预算!O110=0),"",$BM108)</f>
        <v/>
      </c>
      <c r="BP108" s="201" t="str">
        <f>IF(OR(工资性费用预算!P110="",工资性费用预算!P110=0),"",$BM108)</f>
        <v/>
      </c>
      <c r="BQ108" s="201"/>
      <c r="BR108" s="201" t="str">
        <f>IF(OR(工资性费用预算!Q110="",工资性费用预算!Q110=0),"",$BM108)</f>
        <v/>
      </c>
      <c r="BS108" s="201" t="str">
        <f>IF(OR(工资性费用预算!R110="",工资性费用预算!R110=0),"",$BM108)</f>
        <v/>
      </c>
      <c r="BT108" s="201" t="str">
        <f>IF(OR(工资性费用预算!S110="",工资性费用预算!S110=0),"",$BM108)</f>
        <v/>
      </c>
      <c r="BU108" s="201"/>
      <c r="BV108" s="201" t="str">
        <f>IF(OR(工资性费用预算!T110="",工资性费用预算!T110=0),"",$BM108)</f>
        <v/>
      </c>
      <c r="BW108" s="201" t="str">
        <f>IF(OR(工资性费用预算!U110="",工资性费用预算!U110=0),"",$BM108)</f>
        <v/>
      </c>
      <c r="BX108" s="201" t="str">
        <f>IF(OR(工资性费用预算!V110="",工资性费用预算!V110=0),"",$BM108)</f>
        <v/>
      </c>
      <c r="BY108" s="201"/>
      <c r="BZ108" s="201" t="str">
        <f>IF(OR(工资性费用预算!W110="",工资性费用预算!W110=0),"",$BM108)</f>
        <v/>
      </c>
      <c r="CA108" s="201" t="str">
        <f>IF(OR(工资性费用预算!X110="",工资性费用预算!X110=0),"",$BM108)</f>
        <v/>
      </c>
      <c r="CB108" s="201" t="str">
        <f>IF(OR(工资性费用预算!Y110="",工资性费用预算!Y110=0),"",$BM108)</f>
        <v/>
      </c>
      <c r="CC108" s="193">
        <f t="shared" si="52"/>
        <v>0</v>
      </c>
      <c r="CD108" s="215" t="str">
        <f>IF($B108="","",VLOOKUP($B108,工资性费用预算!$B$7:$AT$206,45,0))</f>
        <v/>
      </c>
      <c r="CE108" s="201" t="str">
        <f>IF(OR(工资性费用预算!N110="",工资性费用预算!N110=0),"",$CD108)</f>
        <v/>
      </c>
      <c r="CF108" s="201" t="str">
        <f>IF(OR(工资性费用预算!O110="",工资性费用预算!O110=0),"",$CD108)</f>
        <v/>
      </c>
      <c r="CG108" s="201" t="str">
        <f>IF(OR(工资性费用预算!P110="",工资性费用预算!P110=0),"",$CD108)</f>
        <v/>
      </c>
      <c r="CH108" s="201" t="str">
        <f>IF(OR(工资性费用预算!Q110="",工资性费用预算!Q110=0),"",$CD108)</f>
        <v/>
      </c>
      <c r="CI108" s="201" t="str">
        <f>IF(OR(工资性费用预算!R110="",工资性费用预算!R110=0),"",$CD108)</f>
        <v/>
      </c>
      <c r="CJ108" s="201" t="str">
        <f>IF(OR(工资性费用预算!S110="",工资性费用预算!S110=0),"",$CD108)</f>
        <v/>
      </c>
      <c r="CK108" s="201" t="str">
        <f>IF(OR(工资性费用预算!T110="",工资性费用预算!T110=0),"",$CD108)</f>
        <v/>
      </c>
      <c r="CL108" s="201" t="str">
        <f>IF(OR(工资性费用预算!U110="",工资性费用预算!U110=0),"",$CD108)</f>
        <v/>
      </c>
      <c r="CM108" s="201" t="str">
        <f>IF(OR(工资性费用预算!V110="",工资性费用预算!V110=0),"",$CD108)</f>
        <v/>
      </c>
      <c r="CN108" s="201" t="str">
        <f>IF(OR(工资性费用预算!W110="",工资性费用预算!W110=0),"",$CD108)</f>
        <v/>
      </c>
      <c r="CO108" s="201" t="str">
        <f>IF(OR(工资性费用预算!X110="",工资性费用预算!X110=0),"",$CD108)</f>
        <v/>
      </c>
      <c r="CP108" s="201" t="str">
        <f>IF(OR(工资性费用预算!Y110="",工资性费用预算!Y110=0),"",$CD108)</f>
        <v/>
      </c>
      <c r="CQ108" s="193">
        <f t="shared" si="53"/>
        <v>0</v>
      </c>
      <c r="CR108" s="215" t="str">
        <f>IF($B108="","",VLOOKUP($B108,工资性费用预算!$B$7:$AV$206,47,0))</f>
        <v/>
      </c>
      <c r="CS108" s="201" t="str">
        <f>IF(OR(工资性费用预算!N110="",工资性费用预算!N110=0),"",$CR108)</f>
        <v/>
      </c>
      <c r="CT108" s="201" t="str">
        <f>IF(OR(工资性费用预算!O110="",工资性费用预算!O110=0),"",$CR108)</f>
        <v/>
      </c>
      <c r="CU108" s="201" t="str">
        <f>IF(OR(工资性费用预算!P110="",工资性费用预算!P110=0),"",$CR108)</f>
        <v/>
      </c>
      <c r="CV108" s="201" t="str">
        <f>IF(OR(工资性费用预算!Q110="",工资性费用预算!Q110=0),"",$CR108)</f>
        <v/>
      </c>
      <c r="CW108" s="201" t="str">
        <f>IF(OR(工资性费用预算!R110="",工资性费用预算!R110=0),"",$CR108)</f>
        <v/>
      </c>
      <c r="CX108" s="201" t="str">
        <f>IF(OR(工资性费用预算!S110="",工资性费用预算!S110=0),"",$CR108)</f>
        <v/>
      </c>
      <c r="CY108" s="201" t="str">
        <f>IF(OR(工资性费用预算!T110="",工资性费用预算!T110=0),"",$CR108)</f>
        <v/>
      </c>
      <c r="CZ108" s="201" t="str">
        <f>IF(OR(工资性费用预算!U110="",工资性费用预算!U110=0),"",$CR108)</f>
        <v/>
      </c>
      <c r="DA108" s="201" t="str">
        <f>IF(OR(工资性费用预算!V110="",工资性费用预算!V110=0),"",$CR108)</f>
        <v/>
      </c>
      <c r="DB108" s="201" t="str">
        <f>IF(OR(工资性费用预算!W110="",工资性费用预算!W110=0),"",$CR108)</f>
        <v/>
      </c>
      <c r="DC108" s="201" t="str">
        <f>IF(OR(工资性费用预算!X110="",工资性费用预算!X110=0),"",$CR108)</f>
        <v/>
      </c>
      <c r="DD108" s="201" t="str">
        <f>IF(OR(工资性费用预算!Y110="",工资性费用预算!Y110=0),"",$CR108)</f>
        <v/>
      </c>
      <c r="DE108" s="193">
        <f t="shared" si="54"/>
        <v>0</v>
      </c>
      <c r="DF108" s="215" t="str">
        <f>IF($B108="","",VLOOKUP($B108,工资性费用预算!$B$7:$AR$206,43,0))</f>
        <v/>
      </c>
      <c r="DG108" s="215" t="str">
        <f>IF($B108="","",VLOOKUP($B108,工资性费用预算!$B$7:$AS$206,44,0))</f>
        <v/>
      </c>
      <c r="DH108" s="215" t="str">
        <f>IF($B108="","",VLOOKUP($B108,工资性费用预算!$B$7:$AX$206,49,0))</f>
        <v/>
      </c>
      <c r="DI108" s="215" t="str">
        <f>IF($B108="","",VLOOKUP($B108,工资性费用预算!$B$7:$AY$206,50,0))</f>
        <v/>
      </c>
      <c r="DJ108" s="215" t="str">
        <f>IF($B108="","",VLOOKUP($B108,工资性费用预算!$B$7:$BB$206,51,0))</f>
        <v/>
      </c>
      <c r="DK108" s="215" t="str">
        <f>IF($B108="","",VLOOKUP($B108,工资性费用预算!$B$7:$BB$206,52,0))</f>
        <v/>
      </c>
      <c r="DL108" s="225" t="str">
        <f>IF($B108="","",VLOOKUP($B108,工资性费用预算!$B$7:$BB$206,53,0))</f>
        <v/>
      </c>
      <c r="DM108" s="222">
        <f t="shared" si="55"/>
        <v>0</v>
      </c>
      <c r="DN108" s="191">
        <f t="shared" si="56"/>
        <v>0</v>
      </c>
      <c r="DO108" s="191">
        <f t="shared" si="57"/>
        <v>0</v>
      </c>
      <c r="DP108" s="191">
        <f t="shared" si="58"/>
        <v>0</v>
      </c>
      <c r="DQ108" s="191">
        <f t="shared" si="59"/>
        <v>0</v>
      </c>
      <c r="DR108" s="191">
        <f t="shared" si="60"/>
        <v>0</v>
      </c>
      <c r="DS108" s="191">
        <f t="shared" si="61"/>
        <v>0</v>
      </c>
      <c r="DT108" s="191">
        <f t="shared" si="62"/>
        <v>0</v>
      </c>
      <c r="DU108" s="191">
        <f t="shared" si="63"/>
        <v>0</v>
      </c>
      <c r="DV108" s="191">
        <f t="shared" si="64"/>
        <v>0</v>
      </c>
      <c r="DW108" s="191">
        <f t="shared" si="65"/>
        <v>0</v>
      </c>
      <c r="DX108" s="191">
        <f t="shared" si="66"/>
        <v>0</v>
      </c>
      <c r="DY108" s="227">
        <f t="shared" si="67"/>
        <v>0</v>
      </c>
      <c r="DZ108" s="191">
        <f t="shared" si="68"/>
        <v>0</v>
      </c>
      <c r="EA108" s="193">
        <f t="shared" si="69"/>
        <v>0</v>
      </c>
    </row>
    <row r="109" spans="1:131">
      <c r="A109" s="200" t="str">
        <f t="shared" si="47"/>
        <v/>
      </c>
      <c r="B109" s="191" t="str">
        <f>IF(工资性费用预算!A111="","",工资性费用预算!B111)</f>
        <v/>
      </c>
      <c r="C109" s="195" t="str">
        <f>IF(B109="","",VLOOKUP(B109,工资性费用预算!$B$7:$C$206,2,0))</f>
        <v/>
      </c>
      <c r="D109" s="276" t="str">
        <f>IF(工资性费用预算!BH111&gt;0,IF(工资性费用预算!BE111&gt;0,工资性费用预算!$BE$6,IF(工资性费用预算!BF111&gt;0,工资性费用预算!$BF$6,工资性费用预算!$BG$6)),"")</f>
        <v/>
      </c>
      <c r="E109" s="194" t="str">
        <f>IF($B109="","",VLOOKUP($B109,工资性费用预算!$B$7:$AC$206,27,0))</f>
        <v/>
      </c>
      <c r="F109" s="519">
        <f>IF($B109="",0,VLOOKUP($B109,社保费!$B$5:$Q$15,16,0))</f>
        <v>0</v>
      </c>
      <c r="G109" s="201" t="str">
        <f>IF(OR(工资性费用预算!N111="",工资性费用预算!N111=0),"",ROUND($E109*$F109,2))</f>
        <v/>
      </c>
      <c r="H109" s="201" t="str">
        <f>IF(OR(工资性费用预算!O111="",工资性费用预算!O111=0),"",ROUND($E109*$F109,2))</f>
        <v/>
      </c>
      <c r="I109" s="201" t="str">
        <f>IF(OR(工资性费用预算!P111="",工资性费用预算!P111=0),"",ROUND($E109*$F109,2))</f>
        <v/>
      </c>
      <c r="J109" s="201" t="str">
        <f>IF(OR(工资性费用预算!Q111="",工资性费用预算!Q111=0),"",ROUND($E109*$F109,2))</f>
        <v/>
      </c>
      <c r="K109" s="201" t="str">
        <f>IF(OR(工资性费用预算!R111="",工资性费用预算!R111=0),"",ROUND($E109*$F109,2))</f>
        <v/>
      </c>
      <c r="L109" s="201" t="str">
        <f>IF(OR(工资性费用预算!S111="",工资性费用预算!S111=0),"",ROUND($E109*$F109,2))</f>
        <v/>
      </c>
      <c r="M109" s="201" t="str">
        <f>IF(OR(工资性费用预算!T111="",工资性费用预算!T111=0),"",ROUND($E109*$F109,2))</f>
        <v/>
      </c>
      <c r="N109" s="201" t="str">
        <f>IF(OR(工资性费用预算!U111="",工资性费用预算!U111=0),"",ROUND($E109*$F109,2))</f>
        <v/>
      </c>
      <c r="O109" s="201" t="str">
        <f>IF(OR(工资性费用预算!V111="",工资性费用预算!V111=0),"",ROUND($E109*$F109,2))</f>
        <v/>
      </c>
      <c r="P109" s="201" t="str">
        <f>IF(OR(工资性费用预算!W111="",工资性费用预算!W111=0),"",ROUND($E109*$F109,2))</f>
        <v/>
      </c>
      <c r="Q109" s="201" t="str">
        <f>IF(OR(工资性费用预算!X111="",工资性费用预算!X111=0),"",ROUND($E109*$F109,2))</f>
        <v/>
      </c>
      <c r="R109" s="201" t="str">
        <f>IF(OR(工资性费用预算!Y111="",工资性费用预算!Y111=0),"",ROUND($E109*$F109,2))</f>
        <v/>
      </c>
      <c r="S109" s="193">
        <f t="shared" si="48"/>
        <v>0</v>
      </c>
      <c r="T109" s="199" t="str">
        <f>IF($B109="","",VLOOKUP($B109,工资性费用预算!$B$7:$AF$206,30,0))</f>
        <v/>
      </c>
      <c r="U109" s="197" t="str">
        <f>IF($B109="","",VLOOKUP($B109,工资性费用预算!$B$7:$AF$206,31,0))</f>
        <v/>
      </c>
      <c r="V109" s="191" t="str">
        <f>IF(OR(工资性费用预算!N111="",工资性费用预算!N111=0),"",$T109*$U109)</f>
        <v/>
      </c>
      <c r="W109" s="191" t="str">
        <f>IF(OR(工资性费用预算!O111="",工资性费用预算!O111=0),"",$T109*$U109)</f>
        <v/>
      </c>
      <c r="X109" s="191" t="str">
        <f>IF(OR(工资性费用预算!P111="",工资性费用预算!P111=0),"",$T109*$U109)</f>
        <v/>
      </c>
      <c r="Y109" s="191" t="str">
        <f>IF(OR(工资性费用预算!Q111="",工资性费用预算!Q111=0),"",$T109*$U109)</f>
        <v/>
      </c>
      <c r="Z109" s="191" t="str">
        <f>IF(OR(工资性费用预算!R111="",工资性费用预算!R111=0),"",$T109*$U109)</f>
        <v/>
      </c>
      <c r="AA109" s="191" t="str">
        <f>IF(OR(工资性费用预算!S111="",工资性费用预算!S111=0),"",$T109*$U109)</f>
        <v/>
      </c>
      <c r="AB109" s="191" t="str">
        <f>IF(OR(工资性费用预算!T111="",工资性费用预算!T111=0),"",$T109*$U109)</f>
        <v/>
      </c>
      <c r="AC109" s="191" t="str">
        <f>IF(OR(工资性费用预算!U111="",工资性费用预算!U111=0),"",$T109*$U109)</f>
        <v/>
      </c>
      <c r="AD109" s="191" t="str">
        <f>IF(OR(工资性费用预算!V111="",工资性费用预算!V111=0),"",$T109*$U109)</f>
        <v/>
      </c>
      <c r="AE109" s="191" t="str">
        <f>IF(OR(工资性费用预算!W111="",工资性费用预算!W111=0),"",$T109*$U109)</f>
        <v/>
      </c>
      <c r="AF109" s="191" t="str">
        <f>IF(OR(工资性费用预算!X111="",工资性费用预算!X111=0),"",$T109*$U109)</f>
        <v/>
      </c>
      <c r="AG109" s="191" t="str">
        <f>IF(OR(工资性费用预算!Y111="",工资性费用预算!Y111=0),"",$T109*$U109)</f>
        <v/>
      </c>
      <c r="AH109" s="193">
        <f t="shared" si="49"/>
        <v>0</v>
      </c>
      <c r="AI109" s="217" t="str">
        <f>IF($B109="","",VLOOKUP($B109,工资性费用预算!$B$7:$AJ$206,33,0))</f>
        <v/>
      </c>
      <c r="AJ109" s="218" t="str">
        <f>IF($B109="","",VLOOKUP($B109,工资性费用预算!$B$7:$AJ$206,35,0))</f>
        <v/>
      </c>
      <c r="AK109" s="215" t="str">
        <f>IF($B109="","",VLOOKUP($B109,工资性费用预算!$B$7:$AL$206,37,0))</f>
        <v/>
      </c>
      <c r="AL109" s="270" t="str">
        <f>IF(OR(工资性费用预算!N111="",工资性费用预算!N111=0),"",$AK109)</f>
        <v/>
      </c>
      <c r="AM109" s="201" t="str">
        <f>IF(OR(工资性费用预算!O111="",工资性费用预算!O111=0),"",$AK109)</f>
        <v/>
      </c>
      <c r="AN109" s="201" t="str">
        <f>IF(OR(工资性费用预算!P111="",工资性费用预算!P111=0),"",$AK109)</f>
        <v/>
      </c>
      <c r="AO109" s="201" t="str">
        <f>IF(OR(工资性费用预算!Q111="",工资性费用预算!Q111=0),"",$AK109)</f>
        <v/>
      </c>
      <c r="AP109" s="201" t="str">
        <f>IF(OR(工资性费用预算!R111="",工资性费用预算!R111=0),"",$AK109)</f>
        <v/>
      </c>
      <c r="AQ109" s="201" t="str">
        <f>IF(OR(工资性费用预算!S111="",工资性费用预算!S111=0),"",$AK109)</f>
        <v/>
      </c>
      <c r="AR109" s="201" t="str">
        <f>IF(OR(工资性费用预算!T111="",工资性费用预算!T111=0),"",$AK109)</f>
        <v/>
      </c>
      <c r="AS109" s="201" t="str">
        <f>IF(OR(工资性费用预算!U111="",工资性费用预算!U111=0),"",$AK109)</f>
        <v/>
      </c>
      <c r="AT109" s="201" t="str">
        <f>IF(OR(工资性费用预算!V111="",工资性费用预算!V111=0),"",$AK109)</f>
        <v/>
      </c>
      <c r="AU109" s="201" t="str">
        <f>IF(OR(工资性费用预算!W111="",工资性费用预算!W111=0),"",$AK109)</f>
        <v/>
      </c>
      <c r="AV109" s="201" t="str">
        <f>IF(OR(工资性费用预算!X111="",工资性费用预算!X111=0),"",$AK109)</f>
        <v/>
      </c>
      <c r="AW109" s="201" t="str">
        <f>IF(OR(工资性费用预算!Y111="",工资性费用预算!Y111=0),"",$AK109)</f>
        <v/>
      </c>
      <c r="AX109" s="220">
        <f t="shared" si="50"/>
        <v>0</v>
      </c>
      <c r="AY109" s="215" t="str">
        <f>IF($B109="","",VLOOKUP($B109,工资性费用预算!$B$7:$AN$206,39,0))</f>
        <v/>
      </c>
      <c r="AZ109" s="204"/>
      <c r="BA109" s="204"/>
      <c r="BB109" s="204"/>
      <c r="BC109" s="204"/>
      <c r="BD109" s="201"/>
      <c r="BE109" s="201" t="str">
        <f>IF(OR(工资性费用预算!S111="",工资性费用预算!S111=0),"",$AY109)</f>
        <v/>
      </c>
      <c r="BF109" s="201" t="str">
        <f>IF(OR(工资性费用预算!T111="",工资性费用预算!T111=0),"",$AY109)</f>
        <v/>
      </c>
      <c r="BG109" s="201" t="str">
        <f>IF(OR(工资性费用预算!U111="",工资性费用预算!U111=0),"",$AY109)</f>
        <v/>
      </c>
      <c r="BH109" s="201" t="str">
        <f>IF(OR(工资性费用预算!V111="",工资性费用预算!V111=0),"",$AY109)</f>
        <v/>
      </c>
      <c r="BI109" s="201" t="str">
        <f>IF(OR(工资性费用预算!W111="",工资性费用预算!W111=0),"",$AY109)</f>
        <v/>
      </c>
      <c r="BJ109" s="219"/>
      <c r="BK109" s="219"/>
      <c r="BL109" s="219">
        <f t="shared" si="51"/>
        <v>0</v>
      </c>
      <c r="BM109" s="215" t="str">
        <f>IF($B109="","",VLOOKUP($B109,工资性费用预算!$B$7:$AP$206,41,0))</f>
        <v/>
      </c>
      <c r="BN109" s="201" t="str">
        <f>IF(OR(工资性费用预算!N111="",工资性费用预算!N111=0),"",$BM109)</f>
        <v/>
      </c>
      <c r="BO109" s="201" t="str">
        <f>IF(OR(工资性费用预算!O111="",工资性费用预算!O111=0),"",$BM109)</f>
        <v/>
      </c>
      <c r="BP109" s="201" t="str">
        <f>IF(OR(工资性费用预算!P111="",工资性费用预算!P111=0),"",$BM109)</f>
        <v/>
      </c>
      <c r="BQ109" s="201"/>
      <c r="BR109" s="201" t="str">
        <f>IF(OR(工资性费用预算!Q111="",工资性费用预算!Q111=0),"",$BM109)</f>
        <v/>
      </c>
      <c r="BS109" s="201" t="str">
        <f>IF(OR(工资性费用预算!R111="",工资性费用预算!R111=0),"",$BM109)</f>
        <v/>
      </c>
      <c r="BT109" s="201" t="str">
        <f>IF(OR(工资性费用预算!S111="",工资性费用预算!S111=0),"",$BM109)</f>
        <v/>
      </c>
      <c r="BU109" s="201"/>
      <c r="BV109" s="201" t="str">
        <f>IF(OR(工资性费用预算!T111="",工资性费用预算!T111=0),"",$BM109)</f>
        <v/>
      </c>
      <c r="BW109" s="201" t="str">
        <f>IF(OR(工资性费用预算!U111="",工资性费用预算!U111=0),"",$BM109)</f>
        <v/>
      </c>
      <c r="BX109" s="201" t="str">
        <f>IF(OR(工资性费用预算!V111="",工资性费用预算!V111=0),"",$BM109)</f>
        <v/>
      </c>
      <c r="BY109" s="201"/>
      <c r="BZ109" s="201" t="str">
        <f>IF(OR(工资性费用预算!W111="",工资性费用预算!W111=0),"",$BM109)</f>
        <v/>
      </c>
      <c r="CA109" s="201" t="str">
        <f>IF(OR(工资性费用预算!X111="",工资性费用预算!X111=0),"",$BM109)</f>
        <v/>
      </c>
      <c r="CB109" s="201" t="str">
        <f>IF(OR(工资性费用预算!Y111="",工资性费用预算!Y111=0),"",$BM109)</f>
        <v/>
      </c>
      <c r="CC109" s="193">
        <f t="shared" si="52"/>
        <v>0</v>
      </c>
      <c r="CD109" s="215" t="str">
        <f>IF($B109="","",VLOOKUP($B109,工资性费用预算!$B$7:$AT$206,45,0))</f>
        <v/>
      </c>
      <c r="CE109" s="201" t="str">
        <f>IF(OR(工资性费用预算!N111="",工资性费用预算!N111=0),"",$CD109)</f>
        <v/>
      </c>
      <c r="CF109" s="201" t="str">
        <f>IF(OR(工资性费用预算!O111="",工资性费用预算!O111=0),"",$CD109)</f>
        <v/>
      </c>
      <c r="CG109" s="201" t="str">
        <f>IF(OR(工资性费用预算!P111="",工资性费用预算!P111=0),"",$CD109)</f>
        <v/>
      </c>
      <c r="CH109" s="201" t="str">
        <f>IF(OR(工资性费用预算!Q111="",工资性费用预算!Q111=0),"",$CD109)</f>
        <v/>
      </c>
      <c r="CI109" s="201" t="str">
        <f>IF(OR(工资性费用预算!R111="",工资性费用预算!R111=0),"",$CD109)</f>
        <v/>
      </c>
      <c r="CJ109" s="201" t="str">
        <f>IF(OR(工资性费用预算!S111="",工资性费用预算!S111=0),"",$CD109)</f>
        <v/>
      </c>
      <c r="CK109" s="201" t="str">
        <f>IF(OR(工资性费用预算!T111="",工资性费用预算!T111=0),"",$CD109)</f>
        <v/>
      </c>
      <c r="CL109" s="201" t="str">
        <f>IF(OR(工资性费用预算!U111="",工资性费用预算!U111=0),"",$CD109)</f>
        <v/>
      </c>
      <c r="CM109" s="201" t="str">
        <f>IF(OR(工资性费用预算!V111="",工资性费用预算!V111=0),"",$CD109)</f>
        <v/>
      </c>
      <c r="CN109" s="201" t="str">
        <f>IF(OR(工资性费用预算!W111="",工资性费用预算!W111=0),"",$CD109)</f>
        <v/>
      </c>
      <c r="CO109" s="201" t="str">
        <f>IF(OR(工资性费用预算!X111="",工资性费用预算!X111=0),"",$CD109)</f>
        <v/>
      </c>
      <c r="CP109" s="201" t="str">
        <f>IF(OR(工资性费用预算!Y111="",工资性费用预算!Y111=0),"",$CD109)</f>
        <v/>
      </c>
      <c r="CQ109" s="193">
        <f t="shared" si="53"/>
        <v>0</v>
      </c>
      <c r="CR109" s="215" t="str">
        <f>IF($B109="","",VLOOKUP($B109,工资性费用预算!$B$7:$AV$206,47,0))</f>
        <v/>
      </c>
      <c r="CS109" s="201" t="str">
        <f>IF(OR(工资性费用预算!N111="",工资性费用预算!N111=0),"",$CR109)</f>
        <v/>
      </c>
      <c r="CT109" s="201" t="str">
        <f>IF(OR(工资性费用预算!O111="",工资性费用预算!O111=0),"",$CR109)</f>
        <v/>
      </c>
      <c r="CU109" s="201" t="str">
        <f>IF(OR(工资性费用预算!P111="",工资性费用预算!P111=0),"",$CR109)</f>
        <v/>
      </c>
      <c r="CV109" s="201" t="str">
        <f>IF(OR(工资性费用预算!Q111="",工资性费用预算!Q111=0),"",$CR109)</f>
        <v/>
      </c>
      <c r="CW109" s="201" t="str">
        <f>IF(OR(工资性费用预算!R111="",工资性费用预算!R111=0),"",$CR109)</f>
        <v/>
      </c>
      <c r="CX109" s="201" t="str">
        <f>IF(OR(工资性费用预算!S111="",工资性费用预算!S111=0),"",$CR109)</f>
        <v/>
      </c>
      <c r="CY109" s="201" t="str">
        <f>IF(OR(工资性费用预算!T111="",工资性费用预算!T111=0),"",$CR109)</f>
        <v/>
      </c>
      <c r="CZ109" s="201" t="str">
        <f>IF(OR(工资性费用预算!U111="",工资性费用预算!U111=0),"",$CR109)</f>
        <v/>
      </c>
      <c r="DA109" s="201" t="str">
        <f>IF(OR(工资性费用预算!V111="",工资性费用预算!V111=0),"",$CR109)</f>
        <v/>
      </c>
      <c r="DB109" s="201" t="str">
        <f>IF(OR(工资性费用预算!W111="",工资性费用预算!W111=0),"",$CR109)</f>
        <v/>
      </c>
      <c r="DC109" s="201" t="str">
        <f>IF(OR(工资性费用预算!X111="",工资性费用预算!X111=0),"",$CR109)</f>
        <v/>
      </c>
      <c r="DD109" s="201" t="str">
        <f>IF(OR(工资性费用预算!Y111="",工资性费用预算!Y111=0),"",$CR109)</f>
        <v/>
      </c>
      <c r="DE109" s="193">
        <f t="shared" si="54"/>
        <v>0</v>
      </c>
      <c r="DF109" s="215" t="str">
        <f>IF($B109="","",VLOOKUP($B109,工资性费用预算!$B$7:$AR$206,43,0))</f>
        <v/>
      </c>
      <c r="DG109" s="215" t="str">
        <f>IF($B109="","",VLOOKUP($B109,工资性费用预算!$B$7:$AS$206,44,0))</f>
        <v/>
      </c>
      <c r="DH109" s="215" t="str">
        <f>IF($B109="","",VLOOKUP($B109,工资性费用预算!$B$7:$AX$206,49,0))</f>
        <v/>
      </c>
      <c r="DI109" s="215" t="str">
        <f>IF($B109="","",VLOOKUP($B109,工资性费用预算!$B$7:$AY$206,50,0))</f>
        <v/>
      </c>
      <c r="DJ109" s="215" t="str">
        <f>IF($B109="","",VLOOKUP($B109,工资性费用预算!$B$7:$BB$206,51,0))</f>
        <v/>
      </c>
      <c r="DK109" s="215" t="str">
        <f>IF($B109="","",VLOOKUP($B109,工资性费用预算!$B$7:$BB$206,52,0))</f>
        <v/>
      </c>
      <c r="DL109" s="225" t="str">
        <f>IF($B109="","",VLOOKUP($B109,工资性费用预算!$B$7:$BB$206,53,0))</f>
        <v/>
      </c>
      <c r="DM109" s="222">
        <f t="shared" si="55"/>
        <v>0</v>
      </c>
      <c r="DN109" s="191">
        <f t="shared" si="56"/>
        <v>0</v>
      </c>
      <c r="DO109" s="191">
        <f t="shared" si="57"/>
        <v>0</v>
      </c>
      <c r="DP109" s="191">
        <f t="shared" si="58"/>
        <v>0</v>
      </c>
      <c r="DQ109" s="191">
        <f t="shared" si="59"/>
        <v>0</v>
      </c>
      <c r="DR109" s="191">
        <f t="shared" si="60"/>
        <v>0</v>
      </c>
      <c r="DS109" s="191">
        <f t="shared" si="61"/>
        <v>0</v>
      </c>
      <c r="DT109" s="191">
        <f t="shared" si="62"/>
        <v>0</v>
      </c>
      <c r="DU109" s="191">
        <f t="shared" si="63"/>
        <v>0</v>
      </c>
      <c r="DV109" s="191">
        <f t="shared" si="64"/>
        <v>0</v>
      </c>
      <c r="DW109" s="191">
        <f t="shared" si="65"/>
        <v>0</v>
      </c>
      <c r="DX109" s="191">
        <f t="shared" si="66"/>
        <v>0</v>
      </c>
      <c r="DY109" s="227">
        <f t="shared" si="67"/>
        <v>0</v>
      </c>
      <c r="DZ109" s="191">
        <f t="shared" si="68"/>
        <v>0</v>
      </c>
      <c r="EA109" s="193">
        <f t="shared" si="69"/>
        <v>0</v>
      </c>
    </row>
    <row r="110" spans="1:131">
      <c r="A110" s="200" t="str">
        <f t="shared" si="47"/>
        <v/>
      </c>
      <c r="B110" s="191" t="str">
        <f>IF(工资性费用预算!A112="","",工资性费用预算!B112)</f>
        <v/>
      </c>
      <c r="C110" s="195" t="str">
        <f>IF(B110="","",VLOOKUP(B110,工资性费用预算!$B$7:$C$206,2,0))</f>
        <v/>
      </c>
      <c r="D110" s="276" t="str">
        <f>IF(工资性费用预算!BH112&gt;0,IF(工资性费用预算!BE112&gt;0,工资性费用预算!$BE$6,IF(工资性费用预算!BF112&gt;0,工资性费用预算!$BF$6,工资性费用预算!$BG$6)),"")</f>
        <v/>
      </c>
      <c r="E110" s="194" t="str">
        <f>IF($B110="","",VLOOKUP($B110,工资性费用预算!$B$7:$AC$206,27,0))</f>
        <v/>
      </c>
      <c r="F110" s="519">
        <f>IF($B110="",0,VLOOKUP($B110,社保费!$B$5:$Q$15,16,0))</f>
        <v>0</v>
      </c>
      <c r="G110" s="201" t="str">
        <f>IF(OR(工资性费用预算!N112="",工资性费用预算!N112=0),"",ROUND($E110*$F110,2))</f>
        <v/>
      </c>
      <c r="H110" s="201" t="str">
        <f>IF(OR(工资性费用预算!O112="",工资性费用预算!O112=0),"",ROUND($E110*$F110,2))</f>
        <v/>
      </c>
      <c r="I110" s="201" t="str">
        <f>IF(OR(工资性费用预算!P112="",工资性费用预算!P112=0),"",ROUND($E110*$F110,2))</f>
        <v/>
      </c>
      <c r="J110" s="201" t="str">
        <f>IF(OR(工资性费用预算!Q112="",工资性费用预算!Q112=0),"",ROUND($E110*$F110,2))</f>
        <v/>
      </c>
      <c r="K110" s="201" t="str">
        <f>IF(OR(工资性费用预算!R112="",工资性费用预算!R112=0),"",ROUND($E110*$F110,2))</f>
        <v/>
      </c>
      <c r="L110" s="201" t="str">
        <f>IF(OR(工资性费用预算!S112="",工资性费用预算!S112=0),"",ROUND($E110*$F110,2))</f>
        <v/>
      </c>
      <c r="M110" s="201" t="str">
        <f>IF(OR(工资性费用预算!T112="",工资性费用预算!T112=0),"",ROUND($E110*$F110,2))</f>
        <v/>
      </c>
      <c r="N110" s="201" t="str">
        <f>IF(OR(工资性费用预算!U112="",工资性费用预算!U112=0),"",ROUND($E110*$F110,2))</f>
        <v/>
      </c>
      <c r="O110" s="201" t="str">
        <f>IF(OR(工资性费用预算!V112="",工资性费用预算!V112=0),"",ROUND($E110*$F110,2))</f>
        <v/>
      </c>
      <c r="P110" s="201" t="str">
        <f>IF(OR(工资性费用预算!W112="",工资性费用预算!W112=0),"",ROUND($E110*$F110,2))</f>
        <v/>
      </c>
      <c r="Q110" s="201" t="str">
        <f>IF(OR(工资性费用预算!X112="",工资性费用预算!X112=0),"",ROUND($E110*$F110,2))</f>
        <v/>
      </c>
      <c r="R110" s="201" t="str">
        <f>IF(OR(工资性费用预算!Y112="",工资性费用预算!Y112=0),"",ROUND($E110*$F110,2))</f>
        <v/>
      </c>
      <c r="S110" s="193">
        <f t="shared" si="48"/>
        <v>0</v>
      </c>
      <c r="T110" s="199" t="str">
        <f>IF($B110="","",VLOOKUP($B110,工资性费用预算!$B$7:$AF$206,30,0))</f>
        <v/>
      </c>
      <c r="U110" s="197" t="str">
        <f>IF($B110="","",VLOOKUP($B110,工资性费用预算!$B$7:$AF$206,31,0))</f>
        <v/>
      </c>
      <c r="V110" s="191" t="str">
        <f>IF(OR(工资性费用预算!N112="",工资性费用预算!N112=0),"",$T110*$U110)</f>
        <v/>
      </c>
      <c r="W110" s="191" t="str">
        <f>IF(OR(工资性费用预算!O112="",工资性费用预算!O112=0),"",$T110*$U110)</f>
        <v/>
      </c>
      <c r="X110" s="191" t="str">
        <f>IF(OR(工资性费用预算!P112="",工资性费用预算!P112=0),"",$T110*$U110)</f>
        <v/>
      </c>
      <c r="Y110" s="191" t="str">
        <f>IF(OR(工资性费用预算!Q112="",工资性费用预算!Q112=0),"",$T110*$U110)</f>
        <v/>
      </c>
      <c r="Z110" s="191" t="str">
        <f>IF(OR(工资性费用预算!R112="",工资性费用预算!R112=0),"",$T110*$U110)</f>
        <v/>
      </c>
      <c r="AA110" s="191" t="str">
        <f>IF(OR(工资性费用预算!S112="",工资性费用预算!S112=0),"",$T110*$U110)</f>
        <v/>
      </c>
      <c r="AB110" s="191" t="str">
        <f>IF(OR(工资性费用预算!T112="",工资性费用预算!T112=0),"",$T110*$U110)</f>
        <v/>
      </c>
      <c r="AC110" s="191" t="str">
        <f>IF(OR(工资性费用预算!U112="",工资性费用预算!U112=0),"",$T110*$U110)</f>
        <v/>
      </c>
      <c r="AD110" s="191" t="str">
        <f>IF(OR(工资性费用预算!V112="",工资性费用预算!V112=0),"",$T110*$U110)</f>
        <v/>
      </c>
      <c r="AE110" s="191" t="str">
        <f>IF(OR(工资性费用预算!W112="",工资性费用预算!W112=0),"",$T110*$U110)</f>
        <v/>
      </c>
      <c r="AF110" s="191" t="str">
        <f>IF(OR(工资性费用预算!X112="",工资性费用预算!X112=0),"",$T110*$U110)</f>
        <v/>
      </c>
      <c r="AG110" s="191" t="str">
        <f>IF(OR(工资性费用预算!Y112="",工资性费用预算!Y112=0),"",$T110*$U110)</f>
        <v/>
      </c>
      <c r="AH110" s="193">
        <f t="shared" si="49"/>
        <v>0</v>
      </c>
      <c r="AI110" s="217" t="str">
        <f>IF($B110="","",VLOOKUP($B110,工资性费用预算!$B$7:$AJ$206,33,0))</f>
        <v/>
      </c>
      <c r="AJ110" s="218" t="str">
        <f>IF($B110="","",VLOOKUP($B110,工资性费用预算!$B$7:$AJ$206,35,0))</f>
        <v/>
      </c>
      <c r="AK110" s="215" t="str">
        <f>IF($B110="","",VLOOKUP($B110,工资性费用预算!$B$7:$AL$206,37,0))</f>
        <v/>
      </c>
      <c r="AL110" s="270" t="str">
        <f>IF(OR(工资性费用预算!N112="",工资性费用预算!N112=0),"",$AK110)</f>
        <v/>
      </c>
      <c r="AM110" s="201" t="str">
        <f>IF(OR(工资性费用预算!O112="",工资性费用预算!O112=0),"",$AK110)</f>
        <v/>
      </c>
      <c r="AN110" s="201" t="str">
        <f>IF(OR(工资性费用预算!P112="",工资性费用预算!P112=0),"",$AK110)</f>
        <v/>
      </c>
      <c r="AO110" s="201" t="str">
        <f>IF(OR(工资性费用预算!Q112="",工资性费用预算!Q112=0),"",$AK110)</f>
        <v/>
      </c>
      <c r="AP110" s="201" t="str">
        <f>IF(OR(工资性费用预算!R112="",工资性费用预算!R112=0),"",$AK110)</f>
        <v/>
      </c>
      <c r="AQ110" s="201" t="str">
        <f>IF(OR(工资性费用预算!S112="",工资性费用预算!S112=0),"",$AK110)</f>
        <v/>
      </c>
      <c r="AR110" s="201" t="str">
        <f>IF(OR(工资性费用预算!T112="",工资性费用预算!T112=0),"",$AK110)</f>
        <v/>
      </c>
      <c r="AS110" s="201" t="str">
        <f>IF(OR(工资性费用预算!U112="",工资性费用预算!U112=0),"",$AK110)</f>
        <v/>
      </c>
      <c r="AT110" s="201" t="str">
        <f>IF(OR(工资性费用预算!V112="",工资性费用预算!V112=0),"",$AK110)</f>
        <v/>
      </c>
      <c r="AU110" s="201" t="str">
        <f>IF(OR(工资性费用预算!W112="",工资性费用预算!W112=0),"",$AK110)</f>
        <v/>
      </c>
      <c r="AV110" s="201" t="str">
        <f>IF(OR(工资性费用预算!X112="",工资性费用预算!X112=0),"",$AK110)</f>
        <v/>
      </c>
      <c r="AW110" s="201" t="str">
        <f>IF(OR(工资性费用预算!Y112="",工资性费用预算!Y112=0),"",$AK110)</f>
        <v/>
      </c>
      <c r="AX110" s="220">
        <f t="shared" si="50"/>
        <v>0</v>
      </c>
      <c r="AY110" s="215" t="str">
        <f>IF($B110="","",VLOOKUP($B110,工资性费用预算!$B$7:$AN$206,39,0))</f>
        <v/>
      </c>
      <c r="AZ110" s="204"/>
      <c r="BA110" s="204"/>
      <c r="BB110" s="204"/>
      <c r="BC110" s="204"/>
      <c r="BD110" s="201"/>
      <c r="BE110" s="201" t="str">
        <f>IF(OR(工资性费用预算!S112="",工资性费用预算!S112=0),"",$AY110)</f>
        <v/>
      </c>
      <c r="BF110" s="201" t="str">
        <f>IF(OR(工资性费用预算!T112="",工资性费用预算!T112=0),"",$AY110)</f>
        <v/>
      </c>
      <c r="BG110" s="201" t="str">
        <f>IF(OR(工资性费用预算!U112="",工资性费用预算!U112=0),"",$AY110)</f>
        <v/>
      </c>
      <c r="BH110" s="201" t="str">
        <f>IF(OR(工资性费用预算!V112="",工资性费用预算!V112=0),"",$AY110)</f>
        <v/>
      </c>
      <c r="BI110" s="201" t="str">
        <f>IF(OR(工资性费用预算!W112="",工资性费用预算!W112=0),"",$AY110)</f>
        <v/>
      </c>
      <c r="BJ110" s="219"/>
      <c r="BK110" s="219"/>
      <c r="BL110" s="219">
        <f t="shared" si="51"/>
        <v>0</v>
      </c>
      <c r="BM110" s="215" t="str">
        <f>IF($B110="","",VLOOKUP($B110,工资性费用预算!$B$7:$AP$206,41,0))</f>
        <v/>
      </c>
      <c r="BN110" s="201" t="str">
        <f>IF(OR(工资性费用预算!N112="",工资性费用预算!N112=0),"",$BM110)</f>
        <v/>
      </c>
      <c r="BO110" s="201" t="str">
        <f>IF(OR(工资性费用预算!O112="",工资性费用预算!O112=0),"",$BM110)</f>
        <v/>
      </c>
      <c r="BP110" s="201" t="str">
        <f>IF(OR(工资性费用预算!P112="",工资性费用预算!P112=0),"",$BM110)</f>
        <v/>
      </c>
      <c r="BQ110" s="201"/>
      <c r="BR110" s="201" t="str">
        <f>IF(OR(工资性费用预算!Q112="",工资性费用预算!Q112=0),"",$BM110)</f>
        <v/>
      </c>
      <c r="BS110" s="201" t="str">
        <f>IF(OR(工资性费用预算!R112="",工资性费用预算!R112=0),"",$BM110)</f>
        <v/>
      </c>
      <c r="BT110" s="201" t="str">
        <f>IF(OR(工资性费用预算!S112="",工资性费用预算!S112=0),"",$BM110)</f>
        <v/>
      </c>
      <c r="BU110" s="201"/>
      <c r="BV110" s="201" t="str">
        <f>IF(OR(工资性费用预算!T112="",工资性费用预算!T112=0),"",$BM110)</f>
        <v/>
      </c>
      <c r="BW110" s="201" t="str">
        <f>IF(OR(工资性费用预算!U112="",工资性费用预算!U112=0),"",$BM110)</f>
        <v/>
      </c>
      <c r="BX110" s="201" t="str">
        <f>IF(OR(工资性费用预算!V112="",工资性费用预算!V112=0),"",$BM110)</f>
        <v/>
      </c>
      <c r="BY110" s="201"/>
      <c r="BZ110" s="201" t="str">
        <f>IF(OR(工资性费用预算!W112="",工资性费用预算!W112=0),"",$BM110)</f>
        <v/>
      </c>
      <c r="CA110" s="201" t="str">
        <f>IF(OR(工资性费用预算!X112="",工资性费用预算!X112=0),"",$BM110)</f>
        <v/>
      </c>
      <c r="CB110" s="201" t="str">
        <f>IF(OR(工资性费用预算!Y112="",工资性费用预算!Y112=0),"",$BM110)</f>
        <v/>
      </c>
      <c r="CC110" s="193">
        <f t="shared" si="52"/>
        <v>0</v>
      </c>
      <c r="CD110" s="215" t="str">
        <f>IF($B110="","",VLOOKUP($B110,工资性费用预算!$B$7:$AT$206,45,0))</f>
        <v/>
      </c>
      <c r="CE110" s="201" t="str">
        <f>IF(OR(工资性费用预算!N112="",工资性费用预算!N112=0),"",$CD110)</f>
        <v/>
      </c>
      <c r="CF110" s="201" t="str">
        <f>IF(OR(工资性费用预算!O112="",工资性费用预算!O112=0),"",$CD110)</f>
        <v/>
      </c>
      <c r="CG110" s="201" t="str">
        <f>IF(OR(工资性费用预算!P112="",工资性费用预算!P112=0),"",$CD110)</f>
        <v/>
      </c>
      <c r="CH110" s="201" t="str">
        <f>IF(OR(工资性费用预算!Q112="",工资性费用预算!Q112=0),"",$CD110)</f>
        <v/>
      </c>
      <c r="CI110" s="201" t="str">
        <f>IF(OR(工资性费用预算!R112="",工资性费用预算!R112=0),"",$CD110)</f>
        <v/>
      </c>
      <c r="CJ110" s="201" t="str">
        <f>IF(OR(工资性费用预算!S112="",工资性费用预算!S112=0),"",$CD110)</f>
        <v/>
      </c>
      <c r="CK110" s="201" t="str">
        <f>IF(OR(工资性费用预算!T112="",工资性费用预算!T112=0),"",$CD110)</f>
        <v/>
      </c>
      <c r="CL110" s="201" t="str">
        <f>IF(OR(工资性费用预算!U112="",工资性费用预算!U112=0),"",$CD110)</f>
        <v/>
      </c>
      <c r="CM110" s="201" t="str">
        <f>IF(OR(工资性费用预算!V112="",工资性费用预算!V112=0),"",$CD110)</f>
        <v/>
      </c>
      <c r="CN110" s="201" t="str">
        <f>IF(OR(工资性费用预算!W112="",工资性费用预算!W112=0),"",$CD110)</f>
        <v/>
      </c>
      <c r="CO110" s="201" t="str">
        <f>IF(OR(工资性费用预算!X112="",工资性费用预算!X112=0),"",$CD110)</f>
        <v/>
      </c>
      <c r="CP110" s="201" t="str">
        <f>IF(OR(工资性费用预算!Y112="",工资性费用预算!Y112=0),"",$CD110)</f>
        <v/>
      </c>
      <c r="CQ110" s="193">
        <f t="shared" si="53"/>
        <v>0</v>
      </c>
      <c r="CR110" s="215" t="str">
        <f>IF($B110="","",VLOOKUP($B110,工资性费用预算!$B$7:$AV$206,47,0))</f>
        <v/>
      </c>
      <c r="CS110" s="201" t="str">
        <f>IF(OR(工资性费用预算!N112="",工资性费用预算!N112=0),"",$CR110)</f>
        <v/>
      </c>
      <c r="CT110" s="201" t="str">
        <f>IF(OR(工资性费用预算!O112="",工资性费用预算!O112=0),"",$CR110)</f>
        <v/>
      </c>
      <c r="CU110" s="201" t="str">
        <f>IF(OR(工资性费用预算!P112="",工资性费用预算!P112=0),"",$CR110)</f>
        <v/>
      </c>
      <c r="CV110" s="201" t="str">
        <f>IF(OR(工资性费用预算!Q112="",工资性费用预算!Q112=0),"",$CR110)</f>
        <v/>
      </c>
      <c r="CW110" s="201" t="str">
        <f>IF(OR(工资性费用预算!R112="",工资性费用预算!R112=0),"",$CR110)</f>
        <v/>
      </c>
      <c r="CX110" s="201" t="str">
        <f>IF(OR(工资性费用预算!S112="",工资性费用预算!S112=0),"",$CR110)</f>
        <v/>
      </c>
      <c r="CY110" s="201" t="str">
        <f>IF(OR(工资性费用预算!T112="",工资性费用预算!T112=0),"",$CR110)</f>
        <v/>
      </c>
      <c r="CZ110" s="201" t="str">
        <f>IF(OR(工资性费用预算!U112="",工资性费用预算!U112=0),"",$CR110)</f>
        <v/>
      </c>
      <c r="DA110" s="201" t="str">
        <f>IF(OR(工资性费用预算!V112="",工资性费用预算!V112=0),"",$CR110)</f>
        <v/>
      </c>
      <c r="DB110" s="201" t="str">
        <f>IF(OR(工资性费用预算!W112="",工资性费用预算!W112=0),"",$CR110)</f>
        <v/>
      </c>
      <c r="DC110" s="201" t="str">
        <f>IF(OR(工资性费用预算!X112="",工资性费用预算!X112=0),"",$CR110)</f>
        <v/>
      </c>
      <c r="DD110" s="201" t="str">
        <f>IF(OR(工资性费用预算!Y112="",工资性费用预算!Y112=0),"",$CR110)</f>
        <v/>
      </c>
      <c r="DE110" s="193">
        <f t="shared" si="54"/>
        <v>0</v>
      </c>
      <c r="DF110" s="215" t="str">
        <f>IF($B110="","",VLOOKUP($B110,工资性费用预算!$B$7:$AR$206,43,0))</f>
        <v/>
      </c>
      <c r="DG110" s="215" t="str">
        <f>IF($B110="","",VLOOKUP($B110,工资性费用预算!$B$7:$AS$206,44,0))</f>
        <v/>
      </c>
      <c r="DH110" s="215" t="str">
        <f>IF($B110="","",VLOOKUP($B110,工资性费用预算!$B$7:$AX$206,49,0))</f>
        <v/>
      </c>
      <c r="DI110" s="215" t="str">
        <f>IF($B110="","",VLOOKUP($B110,工资性费用预算!$B$7:$AY$206,50,0))</f>
        <v/>
      </c>
      <c r="DJ110" s="215" t="str">
        <f>IF($B110="","",VLOOKUP($B110,工资性费用预算!$B$7:$BB$206,51,0))</f>
        <v/>
      </c>
      <c r="DK110" s="215" t="str">
        <f>IF($B110="","",VLOOKUP($B110,工资性费用预算!$B$7:$BB$206,52,0))</f>
        <v/>
      </c>
      <c r="DL110" s="225" t="str">
        <f>IF($B110="","",VLOOKUP($B110,工资性费用预算!$B$7:$BB$206,53,0))</f>
        <v/>
      </c>
      <c r="DM110" s="222">
        <f t="shared" si="55"/>
        <v>0</v>
      </c>
      <c r="DN110" s="191">
        <f t="shared" si="56"/>
        <v>0</v>
      </c>
      <c r="DO110" s="191">
        <f t="shared" si="57"/>
        <v>0</v>
      </c>
      <c r="DP110" s="191">
        <f t="shared" si="58"/>
        <v>0</v>
      </c>
      <c r="DQ110" s="191">
        <f t="shared" si="59"/>
        <v>0</v>
      </c>
      <c r="DR110" s="191">
        <f t="shared" si="60"/>
        <v>0</v>
      </c>
      <c r="DS110" s="191">
        <f t="shared" si="61"/>
        <v>0</v>
      </c>
      <c r="DT110" s="191">
        <f t="shared" si="62"/>
        <v>0</v>
      </c>
      <c r="DU110" s="191">
        <f t="shared" si="63"/>
        <v>0</v>
      </c>
      <c r="DV110" s="191">
        <f t="shared" si="64"/>
        <v>0</v>
      </c>
      <c r="DW110" s="191">
        <f t="shared" si="65"/>
        <v>0</v>
      </c>
      <c r="DX110" s="191">
        <f t="shared" si="66"/>
        <v>0</v>
      </c>
      <c r="DY110" s="227">
        <f t="shared" si="67"/>
        <v>0</v>
      </c>
      <c r="DZ110" s="191">
        <f t="shared" si="68"/>
        <v>0</v>
      </c>
      <c r="EA110" s="193">
        <f t="shared" si="69"/>
        <v>0</v>
      </c>
    </row>
    <row r="111" spans="1:131">
      <c r="A111" s="200" t="str">
        <f t="shared" si="47"/>
        <v/>
      </c>
      <c r="B111" s="191" t="str">
        <f>IF(工资性费用预算!A113="","",工资性费用预算!B113)</f>
        <v/>
      </c>
      <c r="C111" s="195" t="str">
        <f>IF(B111="","",VLOOKUP(B111,工资性费用预算!$B$7:$C$206,2,0))</f>
        <v/>
      </c>
      <c r="D111" s="276" t="str">
        <f>IF(工资性费用预算!BH113&gt;0,IF(工资性费用预算!BE113&gt;0,工资性费用预算!$BE$6,IF(工资性费用预算!BF113&gt;0,工资性费用预算!$BF$6,工资性费用预算!$BG$6)),"")</f>
        <v/>
      </c>
      <c r="E111" s="194" t="str">
        <f>IF($B111="","",VLOOKUP($B111,工资性费用预算!$B$7:$AC$206,27,0))</f>
        <v/>
      </c>
      <c r="F111" s="519">
        <f>IF($B111="",0,VLOOKUP($B111,社保费!$B$5:$Q$15,16,0))</f>
        <v>0</v>
      </c>
      <c r="G111" s="201" t="str">
        <f>IF(OR(工资性费用预算!N113="",工资性费用预算!N113=0),"",ROUND($E111*$F111,2))</f>
        <v/>
      </c>
      <c r="H111" s="201" t="str">
        <f>IF(OR(工资性费用预算!O113="",工资性费用预算!O113=0),"",ROUND($E111*$F111,2))</f>
        <v/>
      </c>
      <c r="I111" s="201" t="str">
        <f>IF(OR(工资性费用预算!P113="",工资性费用预算!P113=0),"",ROUND($E111*$F111,2))</f>
        <v/>
      </c>
      <c r="J111" s="201" t="str">
        <f>IF(OR(工资性费用预算!Q113="",工资性费用预算!Q113=0),"",ROUND($E111*$F111,2))</f>
        <v/>
      </c>
      <c r="K111" s="201" t="str">
        <f>IF(OR(工资性费用预算!R113="",工资性费用预算!R113=0),"",ROUND($E111*$F111,2))</f>
        <v/>
      </c>
      <c r="L111" s="201" t="str">
        <f>IF(OR(工资性费用预算!S113="",工资性费用预算!S113=0),"",ROUND($E111*$F111,2))</f>
        <v/>
      </c>
      <c r="M111" s="201" t="str">
        <f>IF(OR(工资性费用预算!T113="",工资性费用预算!T113=0),"",ROUND($E111*$F111,2))</f>
        <v/>
      </c>
      <c r="N111" s="201" t="str">
        <f>IF(OR(工资性费用预算!U113="",工资性费用预算!U113=0),"",ROUND($E111*$F111,2))</f>
        <v/>
      </c>
      <c r="O111" s="201" t="str">
        <f>IF(OR(工资性费用预算!V113="",工资性费用预算!V113=0),"",ROUND($E111*$F111,2))</f>
        <v/>
      </c>
      <c r="P111" s="201" t="str">
        <f>IF(OR(工资性费用预算!W113="",工资性费用预算!W113=0),"",ROUND($E111*$F111,2))</f>
        <v/>
      </c>
      <c r="Q111" s="201" t="str">
        <f>IF(OR(工资性费用预算!X113="",工资性费用预算!X113=0),"",ROUND($E111*$F111,2))</f>
        <v/>
      </c>
      <c r="R111" s="201" t="str">
        <f>IF(OR(工资性费用预算!Y113="",工资性费用预算!Y113=0),"",ROUND($E111*$F111,2))</f>
        <v/>
      </c>
      <c r="S111" s="193">
        <f t="shared" si="48"/>
        <v>0</v>
      </c>
      <c r="T111" s="199" t="str">
        <f>IF($B111="","",VLOOKUP($B111,工资性费用预算!$B$7:$AF$206,30,0))</f>
        <v/>
      </c>
      <c r="U111" s="197" t="str">
        <f>IF($B111="","",VLOOKUP($B111,工资性费用预算!$B$7:$AF$206,31,0))</f>
        <v/>
      </c>
      <c r="V111" s="191" t="str">
        <f>IF(OR(工资性费用预算!N113="",工资性费用预算!N113=0),"",$T111*$U111)</f>
        <v/>
      </c>
      <c r="W111" s="191" t="str">
        <f>IF(OR(工资性费用预算!O113="",工资性费用预算!O113=0),"",$T111*$U111)</f>
        <v/>
      </c>
      <c r="X111" s="191" t="str">
        <f>IF(OR(工资性费用预算!P113="",工资性费用预算!P113=0),"",$T111*$U111)</f>
        <v/>
      </c>
      <c r="Y111" s="191" t="str">
        <f>IF(OR(工资性费用预算!Q113="",工资性费用预算!Q113=0),"",$T111*$U111)</f>
        <v/>
      </c>
      <c r="Z111" s="191" t="str">
        <f>IF(OR(工资性费用预算!R113="",工资性费用预算!R113=0),"",$T111*$U111)</f>
        <v/>
      </c>
      <c r="AA111" s="191" t="str">
        <f>IF(OR(工资性费用预算!S113="",工资性费用预算!S113=0),"",$T111*$U111)</f>
        <v/>
      </c>
      <c r="AB111" s="191" t="str">
        <f>IF(OR(工资性费用预算!T113="",工资性费用预算!T113=0),"",$T111*$U111)</f>
        <v/>
      </c>
      <c r="AC111" s="191" t="str">
        <f>IF(OR(工资性费用预算!U113="",工资性费用预算!U113=0),"",$T111*$U111)</f>
        <v/>
      </c>
      <c r="AD111" s="191" t="str">
        <f>IF(OR(工资性费用预算!V113="",工资性费用预算!V113=0),"",$T111*$U111)</f>
        <v/>
      </c>
      <c r="AE111" s="191" t="str">
        <f>IF(OR(工资性费用预算!W113="",工资性费用预算!W113=0),"",$T111*$U111)</f>
        <v/>
      </c>
      <c r="AF111" s="191" t="str">
        <f>IF(OR(工资性费用预算!X113="",工资性费用预算!X113=0),"",$T111*$U111)</f>
        <v/>
      </c>
      <c r="AG111" s="191" t="str">
        <f>IF(OR(工资性费用预算!Y113="",工资性费用预算!Y113=0),"",$T111*$U111)</f>
        <v/>
      </c>
      <c r="AH111" s="193">
        <f t="shared" si="49"/>
        <v>0</v>
      </c>
      <c r="AI111" s="217" t="str">
        <f>IF($B111="","",VLOOKUP($B111,工资性费用预算!$B$7:$AJ$206,33,0))</f>
        <v/>
      </c>
      <c r="AJ111" s="218" t="str">
        <f>IF($B111="","",VLOOKUP($B111,工资性费用预算!$B$7:$AJ$206,35,0))</f>
        <v/>
      </c>
      <c r="AK111" s="215" t="str">
        <f>IF($B111="","",VLOOKUP($B111,工资性费用预算!$B$7:$AL$206,37,0))</f>
        <v/>
      </c>
      <c r="AL111" s="270" t="str">
        <f>IF(OR(工资性费用预算!N113="",工资性费用预算!N113=0),"",$AK111)</f>
        <v/>
      </c>
      <c r="AM111" s="201" t="str">
        <f>IF(OR(工资性费用预算!O113="",工资性费用预算!O113=0),"",$AK111)</f>
        <v/>
      </c>
      <c r="AN111" s="201" t="str">
        <f>IF(OR(工资性费用预算!P113="",工资性费用预算!P113=0),"",$AK111)</f>
        <v/>
      </c>
      <c r="AO111" s="201" t="str">
        <f>IF(OR(工资性费用预算!Q113="",工资性费用预算!Q113=0),"",$AK111)</f>
        <v/>
      </c>
      <c r="AP111" s="201" t="str">
        <f>IF(OR(工资性费用预算!R113="",工资性费用预算!R113=0),"",$AK111)</f>
        <v/>
      </c>
      <c r="AQ111" s="201" t="str">
        <f>IF(OR(工资性费用预算!S113="",工资性费用预算!S113=0),"",$AK111)</f>
        <v/>
      </c>
      <c r="AR111" s="201" t="str">
        <f>IF(OR(工资性费用预算!T113="",工资性费用预算!T113=0),"",$AK111)</f>
        <v/>
      </c>
      <c r="AS111" s="201" t="str">
        <f>IF(OR(工资性费用预算!U113="",工资性费用预算!U113=0),"",$AK111)</f>
        <v/>
      </c>
      <c r="AT111" s="201" t="str">
        <f>IF(OR(工资性费用预算!V113="",工资性费用预算!V113=0),"",$AK111)</f>
        <v/>
      </c>
      <c r="AU111" s="201" t="str">
        <f>IF(OR(工资性费用预算!W113="",工资性费用预算!W113=0),"",$AK111)</f>
        <v/>
      </c>
      <c r="AV111" s="201" t="str">
        <f>IF(OR(工资性费用预算!X113="",工资性费用预算!X113=0),"",$AK111)</f>
        <v/>
      </c>
      <c r="AW111" s="201" t="str">
        <f>IF(OR(工资性费用预算!Y113="",工资性费用预算!Y113=0),"",$AK111)</f>
        <v/>
      </c>
      <c r="AX111" s="220">
        <f t="shared" si="50"/>
        <v>0</v>
      </c>
      <c r="AY111" s="215" t="str">
        <f>IF($B111="","",VLOOKUP($B111,工资性费用预算!$B$7:$AN$206,39,0))</f>
        <v/>
      </c>
      <c r="AZ111" s="204"/>
      <c r="BA111" s="204"/>
      <c r="BB111" s="204"/>
      <c r="BC111" s="204"/>
      <c r="BD111" s="201"/>
      <c r="BE111" s="201" t="str">
        <f>IF(OR(工资性费用预算!S113="",工资性费用预算!S113=0),"",$AY111)</f>
        <v/>
      </c>
      <c r="BF111" s="201" t="str">
        <f>IF(OR(工资性费用预算!T113="",工资性费用预算!T113=0),"",$AY111)</f>
        <v/>
      </c>
      <c r="BG111" s="201" t="str">
        <f>IF(OR(工资性费用预算!U113="",工资性费用预算!U113=0),"",$AY111)</f>
        <v/>
      </c>
      <c r="BH111" s="201" t="str">
        <f>IF(OR(工资性费用预算!V113="",工资性费用预算!V113=0),"",$AY111)</f>
        <v/>
      </c>
      <c r="BI111" s="201" t="str">
        <f>IF(OR(工资性费用预算!W113="",工资性费用预算!W113=0),"",$AY111)</f>
        <v/>
      </c>
      <c r="BJ111" s="219"/>
      <c r="BK111" s="219"/>
      <c r="BL111" s="219">
        <f t="shared" si="51"/>
        <v>0</v>
      </c>
      <c r="BM111" s="215" t="str">
        <f>IF($B111="","",VLOOKUP($B111,工资性费用预算!$B$7:$AP$206,41,0))</f>
        <v/>
      </c>
      <c r="BN111" s="201" t="str">
        <f>IF(OR(工资性费用预算!N113="",工资性费用预算!N113=0),"",$BM111)</f>
        <v/>
      </c>
      <c r="BO111" s="201" t="str">
        <f>IF(OR(工资性费用预算!O113="",工资性费用预算!O113=0),"",$BM111)</f>
        <v/>
      </c>
      <c r="BP111" s="201" t="str">
        <f>IF(OR(工资性费用预算!P113="",工资性费用预算!P113=0),"",$BM111)</f>
        <v/>
      </c>
      <c r="BQ111" s="201"/>
      <c r="BR111" s="201" t="str">
        <f>IF(OR(工资性费用预算!Q113="",工资性费用预算!Q113=0),"",$BM111)</f>
        <v/>
      </c>
      <c r="BS111" s="201" t="str">
        <f>IF(OR(工资性费用预算!R113="",工资性费用预算!R113=0),"",$BM111)</f>
        <v/>
      </c>
      <c r="BT111" s="201" t="str">
        <f>IF(OR(工资性费用预算!S113="",工资性费用预算!S113=0),"",$BM111)</f>
        <v/>
      </c>
      <c r="BU111" s="201"/>
      <c r="BV111" s="201" t="str">
        <f>IF(OR(工资性费用预算!T113="",工资性费用预算!T113=0),"",$BM111)</f>
        <v/>
      </c>
      <c r="BW111" s="201" t="str">
        <f>IF(OR(工资性费用预算!U113="",工资性费用预算!U113=0),"",$BM111)</f>
        <v/>
      </c>
      <c r="BX111" s="201" t="str">
        <f>IF(OR(工资性费用预算!V113="",工资性费用预算!V113=0),"",$BM111)</f>
        <v/>
      </c>
      <c r="BY111" s="201"/>
      <c r="BZ111" s="201" t="str">
        <f>IF(OR(工资性费用预算!W113="",工资性费用预算!W113=0),"",$BM111)</f>
        <v/>
      </c>
      <c r="CA111" s="201" t="str">
        <f>IF(OR(工资性费用预算!X113="",工资性费用预算!X113=0),"",$BM111)</f>
        <v/>
      </c>
      <c r="CB111" s="201" t="str">
        <f>IF(OR(工资性费用预算!Y113="",工资性费用预算!Y113=0),"",$BM111)</f>
        <v/>
      </c>
      <c r="CC111" s="193">
        <f t="shared" si="52"/>
        <v>0</v>
      </c>
      <c r="CD111" s="215" t="str">
        <f>IF($B111="","",VLOOKUP($B111,工资性费用预算!$B$7:$AT$206,45,0))</f>
        <v/>
      </c>
      <c r="CE111" s="201" t="str">
        <f>IF(OR(工资性费用预算!N113="",工资性费用预算!N113=0),"",$CD111)</f>
        <v/>
      </c>
      <c r="CF111" s="201" t="str">
        <f>IF(OR(工资性费用预算!O113="",工资性费用预算!O113=0),"",$CD111)</f>
        <v/>
      </c>
      <c r="CG111" s="201" t="str">
        <f>IF(OR(工资性费用预算!P113="",工资性费用预算!P113=0),"",$CD111)</f>
        <v/>
      </c>
      <c r="CH111" s="201" t="str">
        <f>IF(OR(工资性费用预算!Q113="",工资性费用预算!Q113=0),"",$CD111)</f>
        <v/>
      </c>
      <c r="CI111" s="201" t="str">
        <f>IF(OR(工资性费用预算!R113="",工资性费用预算!R113=0),"",$CD111)</f>
        <v/>
      </c>
      <c r="CJ111" s="201" t="str">
        <f>IF(OR(工资性费用预算!S113="",工资性费用预算!S113=0),"",$CD111)</f>
        <v/>
      </c>
      <c r="CK111" s="201" t="str">
        <f>IF(OR(工资性费用预算!T113="",工资性费用预算!T113=0),"",$CD111)</f>
        <v/>
      </c>
      <c r="CL111" s="201" t="str">
        <f>IF(OR(工资性费用预算!U113="",工资性费用预算!U113=0),"",$CD111)</f>
        <v/>
      </c>
      <c r="CM111" s="201" t="str">
        <f>IF(OR(工资性费用预算!V113="",工资性费用预算!V113=0),"",$CD111)</f>
        <v/>
      </c>
      <c r="CN111" s="201" t="str">
        <f>IF(OR(工资性费用预算!W113="",工资性费用预算!W113=0),"",$CD111)</f>
        <v/>
      </c>
      <c r="CO111" s="201" t="str">
        <f>IF(OR(工资性费用预算!X113="",工资性费用预算!X113=0),"",$CD111)</f>
        <v/>
      </c>
      <c r="CP111" s="201" t="str">
        <f>IF(OR(工资性费用预算!Y113="",工资性费用预算!Y113=0),"",$CD111)</f>
        <v/>
      </c>
      <c r="CQ111" s="193">
        <f t="shared" si="53"/>
        <v>0</v>
      </c>
      <c r="CR111" s="215" t="str">
        <f>IF($B111="","",VLOOKUP($B111,工资性费用预算!$B$7:$AV$206,47,0))</f>
        <v/>
      </c>
      <c r="CS111" s="201" t="str">
        <f>IF(OR(工资性费用预算!N113="",工资性费用预算!N113=0),"",$CR111)</f>
        <v/>
      </c>
      <c r="CT111" s="201" t="str">
        <f>IF(OR(工资性费用预算!O113="",工资性费用预算!O113=0),"",$CR111)</f>
        <v/>
      </c>
      <c r="CU111" s="201" t="str">
        <f>IF(OR(工资性费用预算!P113="",工资性费用预算!P113=0),"",$CR111)</f>
        <v/>
      </c>
      <c r="CV111" s="201" t="str">
        <f>IF(OR(工资性费用预算!Q113="",工资性费用预算!Q113=0),"",$CR111)</f>
        <v/>
      </c>
      <c r="CW111" s="201" t="str">
        <f>IF(OR(工资性费用预算!R113="",工资性费用预算!R113=0),"",$CR111)</f>
        <v/>
      </c>
      <c r="CX111" s="201" t="str">
        <f>IF(OR(工资性费用预算!S113="",工资性费用预算!S113=0),"",$CR111)</f>
        <v/>
      </c>
      <c r="CY111" s="201" t="str">
        <f>IF(OR(工资性费用预算!T113="",工资性费用预算!T113=0),"",$CR111)</f>
        <v/>
      </c>
      <c r="CZ111" s="201" t="str">
        <f>IF(OR(工资性费用预算!U113="",工资性费用预算!U113=0),"",$CR111)</f>
        <v/>
      </c>
      <c r="DA111" s="201" t="str">
        <f>IF(OR(工资性费用预算!V113="",工资性费用预算!V113=0),"",$CR111)</f>
        <v/>
      </c>
      <c r="DB111" s="201" t="str">
        <f>IF(OR(工资性费用预算!W113="",工资性费用预算!W113=0),"",$CR111)</f>
        <v/>
      </c>
      <c r="DC111" s="201" t="str">
        <f>IF(OR(工资性费用预算!X113="",工资性费用预算!X113=0),"",$CR111)</f>
        <v/>
      </c>
      <c r="DD111" s="201" t="str">
        <f>IF(OR(工资性费用预算!Y113="",工资性费用预算!Y113=0),"",$CR111)</f>
        <v/>
      </c>
      <c r="DE111" s="193">
        <f t="shared" si="54"/>
        <v>0</v>
      </c>
      <c r="DF111" s="215" t="str">
        <f>IF($B111="","",VLOOKUP($B111,工资性费用预算!$B$7:$AR$206,43,0))</f>
        <v/>
      </c>
      <c r="DG111" s="215" t="str">
        <f>IF($B111="","",VLOOKUP($B111,工资性费用预算!$B$7:$AS$206,44,0))</f>
        <v/>
      </c>
      <c r="DH111" s="215" t="str">
        <f>IF($B111="","",VLOOKUP($B111,工资性费用预算!$B$7:$AX$206,49,0))</f>
        <v/>
      </c>
      <c r="DI111" s="215" t="str">
        <f>IF($B111="","",VLOOKUP($B111,工资性费用预算!$B$7:$AY$206,50,0))</f>
        <v/>
      </c>
      <c r="DJ111" s="215" t="str">
        <f>IF($B111="","",VLOOKUP($B111,工资性费用预算!$B$7:$BB$206,51,0))</f>
        <v/>
      </c>
      <c r="DK111" s="215" t="str">
        <f>IF($B111="","",VLOOKUP($B111,工资性费用预算!$B$7:$BB$206,52,0))</f>
        <v/>
      </c>
      <c r="DL111" s="225" t="str">
        <f>IF($B111="","",VLOOKUP($B111,工资性费用预算!$B$7:$BB$206,53,0))</f>
        <v/>
      </c>
      <c r="DM111" s="222">
        <f t="shared" si="55"/>
        <v>0</v>
      </c>
      <c r="DN111" s="191">
        <f t="shared" si="56"/>
        <v>0</v>
      </c>
      <c r="DO111" s="191">
        <f t="shared" si="57"/>
        <v>0</v>
      </c>
      <c r="DP111" s="191">
        <f t="shared" si="58"/>
        <v>0</v>
      </c>
      <c r="DQ111" s="191">
        <f t="shared" si="59"/>
        <v>0</v>
      </c>
      <c r="DR111" s="191">
        <f t="shared" si="60"/>
        <v>0</v>
      </c>
      <c r="DS111" s="191">
        <f t="shared" si="61"/>
        <v>0</v>
      </c>
      <c r="DT111" s="191">
        <f t="shared" si="62"/>
        <v>0</v>
      </c>
      <c r="DU111" s="191">
        <f t="shared" si="63"/>
        <v>0</v>
      </c>
      <c r="DV111" s="191">
        <f t="shared" si="64"/>
        <v>0</v>
      </c>
      <c r="DW111" s="191">
        <f t="shared" si="65"/>
        <v>0</v>
      </c>
      <c r="DX111" s="191">
        <f t="shared" si="66"/>
        <v>0</v>
      </c>
      <c r="DY111" s="227">
        <f t="shared" si="67"/>
        <v>0</v>
      </c>
      <c r="DZ111" s="191">
        <f t="shared" si="68"/>
        <v>0</v>
      </c>
      <c r="EA111" s="193">
        <f t="shared" si="69"/>
        <v>0</v>
      </c>
    </row>
    <row r="112" spans="1:131">
      <c r="A112" s="200" t="str">
        <f t="shared" ref="A112:A175" si="70">IF(B112="","",ROW()-4)</f>
        <v/>
      </c>
      <c r="B112" s="191" t="str">
        <f>IF(工资性费用预算!A114="","",工资性费用预算!B114)</f>
        <v/>
      </c>
      <c r="C112" s="195" t="str">
        <f>IF(B112="","",VLOOKUP(B112,工资性费用预算!$B$7:$C$206,2,0))</f>
        <v/>
      </c>
      <c r="D112" s="276" t="str">
        <f>IF(工资性费用预算!BH114&gt;0,IF(工资性费用预算!BE114&gt;0,工资性费用预算!$BE$6,IF(工资性费用预算!BF114&gt;0,工资性费用预算!$BF$6,工资性费用预算!$BG$6)),"")</f>
        <v/>
      </c>
      <c r="E112" s="194" t="str">
        <f>IF($B112="","",VLOOKUP($B112,工资性费用预算!$B$7:$AC$206,27,0))</f>
        <v/>
      </c>
      <c r="F112" s="519">
        <f>IF($B112="",0,VLOOKUP($B112,社保费!$B$5:$Q$15,16,0))</f>
        <v>0</v>
      </c>
      <c r="G112" s="201" t="str">
        <f>IF(OR(工资性费用预算!N114="",工资性费用预算!N114=0),"",ROUND($E112*$F112,2))</f>
        <v/>
      </c>
      <c r="H112" s="201" t="str">
        <f>IF(OR(工资性费用预算!O114="",工资性费用预算!O114=0),"",ROUND($E112*$F112,2))</f>
        <v/>
      </c>
      <c r="I112" s="201" t="str">
        <f>IF(OR(工资性费用预算!P114="",工资性费用预算!P114=0),"",ROUND($E112*$F112,2))</f>
        <v/>
      </c>
      <c r="J112" s="201" t="str">
        <f>IF(OR(工资性费用预算!Q114="",工资性费用预算!Q114=0),"",ROUND($E112*$F112,2))</f>
        <v/>
      </c>
      <c r="K112" s="201" t="str">
        <f>IF(OR(工资性费用预算!R114="",工资性费用预算!R114=0),"",ROUND($E112*$F112,2))</f>
        <v/>
      </c>
      <c r="L112" s="201" t="str">
        <f>IF(OR(工资性费用预算!S114="",工资性费用预算!S114=0),"",ROUND($E112*$F112,2))</f>
        <v/>
      </c>
      <c r="M112" s="201" t="str">
        <f>IF(OR(工资性费用预算!T114="",工资性费用预算!T114=0),"",ROUND($E112*$F112,2))</f>
        <v/>
      </c>
      <c r="N112" s="201" t="str">
        <f>IF(OR(工资性费用预算!U114="",工资性费用预算!U114=0),"",ROUND($E112*$F112,2))</f>
        <v/>
      </c>
      <c r="O112" s="201" t="str">
        <f>IF(OR(工资性费用预算!V114="",工资性费用预算!V114=0),"",ROUND($E112*$F112,2))</f>
        <v/>
      </c>
      <c r="P112" s="201" t="str">
        <f>IF(OR(工资性费用预算!W114="",工资性费用预算!W114=0),"",ROUND($E112*$F112,2))</f>
        <v/>
      </c>
      <c r="Q112" s="201" t="str">
        <f>IF(OR(工资性费用预算!X114="",工资性费用预算!X114=0),"",ROUND($E112*$F112,2))</f>
        <v/>
      </c>
      <c r="R112" s="201" t="str">
        <f>IF(OR(工资性费用预算!Y114="",工资性费用预算!Y114=0),"",ROUND($E112*$F112,2))</f>
        <v/>
      </c>
      <c r="S112" s="193">
        <f t="shared" si="48"/>
        <v>0</v>
      </c>
      <c r="T112" s="199" t="str">
        <f>IF($B112="","",VLOOKUP($B112,工资性费用预算!$B$7:$AF$206,30,0))</f>
        <v/>
      </c>
      <c r="U112" s="197" t="str">
        <f>IF($B112="","",VLOOKUP($B112,工资性费用预算!$B$7:$AF$206,31,0))</f>
        <v/>
      </c>
      <c r="V112" s="191" t="str">
        <f>IF(OR(工资性费用预算!N114="",工资性费用预算!N114=0),"",$T112*$U112)</f>
        <v/>
      </c>
      <c r="W112" s="191" t="str">
        <f>IF(OR(工资性费用预算!O114="",工资性费用预算!O114=0),"",$T112*$U112)</f>
        <v/>
      </c>
      <c r="X112" s="191" t="str">
        <f>IF(OR(工资性费用预算!P114="",工资性费用预算!P114=0),"",$T112*$U112)</f>
        <v/>
      </c>
      <c r="Y112" s="191" t="str">
        <f>IF(OR(工资性费用预算!Q114="",工资性费用预算!Q114=0),"",$T112*$U112)</f>
        <v/>
      </c>
      <c r="Z112" s="191" t="str">
        <f>IF(OR(工资性费用预算!R114="",工资性费用预算!R114=0),"",$T112*$U112)</f>
        <v/>
      </c>
      <c r="AA112" s="191" t="str">
        <f>IF(OR(工资性费用预算!S114="",工资性费用预算!S114=0),"",$T112*$U112)</f>
        <v/>
      </c>
      <c r="AB112" s="191" t="str">
        <f>IF(OR(工资性费用预算!T114="",工资性费用预算!T114=0),"",$T112*$U112)</f>
        <v/>
      </c>
      <c r="AC112" s="191" t="str">
        <f>IF(OR(工资性费用预算!U114="",工资性费用预算!U114=0),"",$T112*$U112)</f>
        <v/>
      </c>
      <c r="AD112" s="191" t="str">
        <f>IF(OR(工资性费用预算!V114="",工资性费用预算!V114=0),"",$T112*$U112)</f>
        <v/>
      </c>
      <c r="AE112" s="191" t="str">
        <f>IF(OR(工资性费用预算!W114="",工资性费用预算!W114=0),"",$T112*$U112)</f>
        <v/>
      </c>
      <c r="AF112" s="191" t="str">
        <f>IF(OR(工资性费用预算!X114="",工资性费用预算!X114=0),"",$T112*$U112)</f>
        <v/>
      </c>
      <c r="AG112" s="191" t="str">
        <f>IF(OR(工资性费用预算!Y114="",工资性费用预算!Y114=0),"",$T112*$U112)</f>
        <v/>
      </c>
      <c r="AH112" s="193">
        <f t="shared" si="49"/>
        <v>0</v>
      </c>
      <c r="AI112" s="217" t="str">
        <f>IF($B112="","",VLOOKUP($B112,工资性费用预算!$B$7:$AJ$206,33,0))</f>
        <v/>
      </c>
      <c r="AJ112" s="218" t="str">
        <f>IF($B112="","",VLOOKUP($B112,工资性费用预算!$B$7:$AJ$206,35,0))</f>
        <v/>
      </c>
      <c r="AK112" s="215" t="str">
        <f>IF($B112="","",VLOOKUP($B112,工资性费用预算!$B$7:$AL$206,37,0))</f>
        <v/>
      </c>
      <c r="AL112" s="270" t="str">
        <f>IF(OR(工资性费用预算!N114="",工资性费用预算!N114=0),"",$AK112)</f>
        <v/>
      </c>
      <c r="AM112" s="201" t="str">
        <f>IF(OR(工资性费用预算!O114="",工资性费用预算!O114=0),"",$AK112)</f>
        <v/>
      </c>
      <c r="AN112" s="201" t="str">
        <f>IF(OR(工资性费用预算!P114="",工资性费用预算!P114=0),"",$AK112)</f>
        <v/>
      </c>
      <c r="AO112" s="201" t="str">
        <f>IF(OR(工资性费用预算!Q114="",工资性费用预算!Q114=0),"",$AK112)</f>
        <v/>
      </c>
      <c r="AP112" s="201" t="str">
        <f>IF(OR(工资性费用预算!R114="",工资性费用预算!R114=0),"",$AK112)</f>
        <v/>
      </c>
      <c r="AQ112" s="201" t="str">
        <f>IF(OR(工资性费用预算!S114="",工资性费用预算!S114=0),"",$AK112)</f>
        <v/>
      </c>
      <c r="AR112" s="201" t="str">
        <f>IF(OR(工资性费用预算!T114="",工资性费用预算!T114=0),"",$AK112)</f>
        <v/>
      </c>
      <c r="AS112" s="201" t="str">
        <f>IF(OR(工资性费用预算!U114="",工资性费用预算!U114=0),"",$AK112)</f>
        <v/>
      </c>
      <c r="AT112" s="201" t="str">
        <f>IF(OR(工资性费用预算!V114="",工资性费用预算!V114=0),"",$AK112)</f>
        <v/>
      </c>
      <c r="AU112" s="201" t="str">
        <f>IF(OR(工资性费用预算!W114="",工资性费用预算!W114=0),"",$AK112)</f>
        <v/>
      </c>
      <c r="AV112" s="201" t="str">
        <f>IF(OR(工资性费用预算!X114="",工资性费用预算!X114=0),"",$AK112)</f>
        <v/>
      </c>
      <c r="AW112" s="201" t="str">
        <f>IF(OR(工资性费用预算!Y114="",工资性费用预算!Y114=0),"",$AK112)</f>
        <v/>
      </c>
      <c r="AX112" s="220">
        <f t="shared" si="50"/>
        <v>0</v>
      </c>
      <c r="AY112" s="215" t="str">
        <f>IF($B112="","",VLOOKUP($B112,工资性费用预算!$B$7:$AN$206,39,0))</f>
        <v/>
      </c>
      <c r="AZ112" s="204"/>
      <c r="BA112" s="204"/>
      <c r="BB112" s="204"/>
      <c r="BC112" s="204"/>
      <c r="BD112" s="201"/>
      <c r="BE112" s="201" t="str">
        <f>IF(OR(工资性费用预算!S114="",工资性费用预算!S114=0),"",$AY112)</f>
        <v/>
      </c>
      <c r="BF112" s="201" t="str">
        <f>IF(OR(工资性费用预算!T114="",工资性费用预算!T114=0),"",$AY112)</f>
        <v/>
      </c>
      <c r="BG112" s="201" t="str">
        <f>IF(OR(工资性费用预算!U114="",工资性费用预算!U114=0),"",$AY112)</f>
        <v/>
      </c>
      <c r="BH112" s="201" t="str">
        <f>IF(OR(工资性费用预算!V114="",工资性费用预算!V114=0),"",$AY112)</f>
        <v/>
      </c>
      <c r="BI112" s="201" t="str">
        <f>IF(OR(工资性费用预算!W114="",工资性费用预算!W114=0),"",$AY112)</f>
        <v/>
      </c>
      <c r="BJ112" s="219"/>
      <c r="BK112" s="219"/>
      <c r="BL112" s="219">
        <f t="shared" si="51"/>
        <v>0</v>
      </c>
      <c r="BM112" s="215" t="str">
        <f>IF($B112="","",VLOOKUP($B112,工资性费用预算!$B$7:$AP$206,41,0))</f>
        <v/>
      </c>
      <c r="BN112" s="201" t="str">
        <f>IF(OR(工资性费用预算!N114="",工资性费用预算!N114=0),"",$BM112)</f>
        <v/>
      </c>
      <c r="BO112" s="201" t="str">
        <f>IF(OR(工资性费用预算!O114="",工资性费用预算!O114=0),"",$BM112)</f>
        <v/>
      </c>
      <c r="BP112" s="201" t="str">
        <f>IF(OR(工资性费用预算!P114="",工资性费用预算!P114=0),"",$BM112)</f>
        <v/>
      </c>
      <c r="BQ112" s="201"/>
      <c r="BR112" s="201" t="str">
        <f>IF(OR(工资性费用预算!Q114="",工资性费用预算!Q114=0),"",$BM112)</f>
        <v/>
      </c>
      <c r="BS112" s="201" t="str">
        <f>IF(OR(工资性费用预算!R114="",工资性费用预算!R114=0),"",$BM112)</f>
        <v/>
      </c>
      <c r="BT112" s="201" t="str">
        <f>IF(OR(工资性费用预算!S114="",工资性费用预算!S114=0),"",$BM112)</f>
        <v/>
      </c>
      <c r="BU112" s="201"/>
      <c r="BV112" s="201" t="str">
        <f>IF(OR(工资性费用预算!T114="",工资性费用预算!T114=0),"",$BM112)</f>
        <v/>
      </c>
      <c r="BW112" s="201" t="str">
        <f>IF(OR(工资性费用预算!U114="",工资性费用预算!U114=0),"",$BM112)</f>
        <v/>
      </c>
      <c r="BX112" s="201" t="str">
        <f>IF(OR(工资性费用预算!V114="",工资性费用预算!V114=0),"",$BM112)</f>
        <v/>
      </c>
      <c r="BY112" s="201"/>
      <c r="BZ112" s="201" t="str">
        <f>IF(OR(工资性费用预算!W114="",工资性费用预算!W114=0),"",$BM112)</f>
        <v/>
      </c>
      <c r="CA112" s="201" t="str">
        <f>IF(OR(工资性费用预算!X114="",工资性费用预算!X114=0),"",$BM112)</f>
        <v/>
      </c>
      <c r="CB112" s="201" t="str">
        <f>IF(OR(工资性费用预算!Y114="",工资性费用预算!Y114=0),"",$BM112)</f>
        <v/>
      </c>
      <c r="CC112" s="193">
        <f t="shared" si="52"/>
        <v>0</v>
      </c>
      <c r="CD112" s="215" t="str">
        <f>IF($B112="","",VLOOKUP($B112,工资性费用预算!$B$7:$AT$206,45,0))</f>
        <v/>
      </c>
      <c r="CE112" s="201" t="str">
        <f>IF(OR(工资性费用预算!N114="",工资性费用预算!N114=0),"",$CD112)</f>
        <v/>
      </c>
      <c r="CF112" s="201" t="str">
        <f>IF(OR(工资性费用预算!O114="",工资性费用预算!O114=0),"",$CD112)</f>
        <v/>
      </c>
      <c r="CG112" s="201" t="str">
        <f>IF(OR(工资性费用预算!P114="",工资性费用预算!P114=0),"",$CD112)</f>
        <v/>
      </c>
      <c r="CH112" s="201" t="str">
        <f>IF(OR(工资性费用预算!Q114="",工资性费用预算!Q114=0),"",$CD112)</f>
        <v/>
      </c>
      <c r="CI112" s="201" t="str">
        <f>IF(OR(工资性费用预算!R114="",工资性费用预算!R114=0),"",$CD112)</f>
        <v/>
      </c>
      <c r="CJ112" s="201" t="str">
        <f>IF(OR(工资性费用预算!S114="",工资性费用预算!S114=0),"",$CD112)</f>
        <v/>
      </c>
      <c r="CK112" s="201" t="str">
        <f>IF(OR(工资性费用预算!T114="",工资性费用预算!T114=0),"",$CD112)</f>
        <v/>
      </c>
      <c r="CL112" s="201" t="str">
        <f>IF(OR(工资性费用预算!U114="",工资性费用预算!U114=0),"",$CD112)</f>
        <v/>
      </c>
      <c r="CM112" s="201" t="str">
        <f>IF(OR(工资性费用预算!V114="",工资性费用预算!V114=0),"",$CD112)</f>
        <v/>
      </c>
      <c r="CN112" s="201" t="str">
        <f>IF(OR(工资性费用预算!W114="",工资性费用预算!W114=0),"",$CD112)</f>
        <v/>
      </c>
      <c r="CO112" s="201" t="str">
        <f>IF(OR(工资性费用预算!X114="",工资性费用预算!X114=0),"",$CD112)</f>
        <v/>
      </c>
      <c r="CP112" s="201" t="str">
        <f>IF(OR(工资性费用预算!Y114="",工资性费用预算!Y114=0),"",$CD112)</f>
        <v/>
      </c>
      <c r="CQ112" s="193">
        <f t="shared" si="53"/>
        <v>0</v>
      </c>
      <c r="CR112" s="215" t="str">
        <f>IF($B112="","",VLOOKUP($B112,工资性费用预算!$B$7:$AV$206,47,0))</f>
        <v/>
      </c>
      <c r="CS112" s="201" t="str">
        <f>IF(OR(工资性费用预算!N114="",工资性费用预算!N114=0),"",$CR112)</f>
        <v/>
      </c>
      <c r="CT112" s="201" t="str">
        <f>IF(OR(工资性费用预算!O114="",工资性费用预算!O114=0),"",$CR112)</f>
        <v/>
      </c>
      <c r="CU112" s="201" t="str">
        <f>IF(OR(工资性费用预算!P114="",工资性费用预算!P114=0),"",$CR112)</f>
        <v/>
      </c>
      <c r="CV112" s="201" t="str">
        <f>IF(OR(工资性费用预算!Q114="",工资性费用预算!Q114=0),"",$CR112)</f>
        <v/>
      </c>
      <c r="CW112" s="201" t="str">
        <f>IF(OR(工资性费用预算!R114="",工资性费用预算!R114=0),"",$CR112)</f>
        <v/>
      </c>
      <c r="CX112" s="201" t="str">
        <f>IF(OR(工资性费用预算!S114="",工资性费用预算!S114=0),"",$CR112)</f>
        <v/>
      </c>
      <c r="CY112" s="201" t="str">
        <f>IF(OR(工资性费用预算!T114="",工资性费用预算!T114=0),"",$CR112)</f>
        <v/>
      </c>
      <c r="CZ112" s="201" t="str">
        <f>IF(OR(工资性费用预算!U114="",工资性费用预算!U114=0),"",$CR112)</f>
        <v/>
      </c>
      <c r="DA112" s="201" t="str">
        <f>IF(OR(工资性费用预算!V114="",工资性费用预算!V114=0),"",$CR112)</f>
        <v/>
      </c>
      <c r="DB112" s="201" t="str">
        <f>IF(OR(工资性费用预算!W114="",工资性费用预算!W114=0),"",$CR112)</f>
        <v/>
      </c>
      <c r="DC112" s="201" t="str">
        <f>IF(OR(工资性费用预算!X114="",工资性费用预算!X114=0),"",$CR112)</f>
        <v/>
      </c>
      <c r="DD112" s="201" t="str">
        <f>IF(OR(工资性费用预算!Y114="",工资性费用预算!Y114=0),"",$CR112)</f>
        <v/>
      </c>
      <c r="DE112" s="193">
        <f t="shared" si="54"/>
        <v>0</v>
      </c>
      <c r="DF112" s="215" t="str">
        <f>IF($B112="","",VLOOKUP($B112,工资性费用预算!$B$7:$AR$206,43,0))</f>
        <v/>
      </c>
      <c r="DG112" s="215" t="str">
        <f>IF($B112="","",VLOOKUP($B112,工资性费用预算!$B$7:$AS$206,44,0))</f>
        <v/>
      </c>
      <c r="DH112" s="215" t="str">
        <f>IF($B112="","",VLOOKUP($B112,工资性费用预算!$B$7:$AX$206,49,0))</f>
        <v/>
      </c>
      <c r="DI112" s="215" t="str">
        <f>IF($B112="","",VLOOKUP($B112,工资性费用预算!$B$7:$AY$206,50,0))</f>
        <v/>
      </c>
      <c r="DJ112" s="215" t="str">
        <f>IF($B112="","",VLOOKUP($B112,工资性费用预算!$B$7:$BB$206,51,0))</f>
        <v/>
      </c>
      <c r="DK112" s="215" t="str">
        <f>IF($B112="","",VLOOKUP($B112,工资性费用预算!$B$7:$BB$206,52,0))</f>
        <v/>
      </c>
      <c r="DL112" s="225" t="str">
        <f>IF($B112="","",VLOOKUP($B112,工资性费用预算!$B$7:$BB$206,53,0))</f>
        <v/>
      </c>
      <c r="DM112" s="222">
        <f t="shared" si="55"/>
        <v>0</v>
      </c>
      <c r="DN112" s="191">
        <f t="shared" si="56"/>
        <v>0</v>
      </c>
      <c r="DO112" s="191">
        <f t="shared" si="57"/>
        <v>0</v>
      </c>
      <c r="DP112" s="191">
        <f t="shared" si="58"/>
        <v>0</v>
      </c>
      <c r="DQ112" s="191">
        <f t="shared" si="59"/>
        <v>0</v>
      </c>
      <c r="DR112" s="191">
        <f t="shared" si="60"/>
        <v>0</v>
      </c>
      <c r="DS112" s="191">
        <f t="shared" si="61"/>
        <v>0</v>
      </c>
      <c r="DT112" s="191">
        <f t="shared" si="62"/>
        <v>0</v>
      </c>
      <c r="DU112" s="191">
        <f t="shared" si="63"/>
        <v>0</v>
      </c>
      <c r="DV112" s="191">
        <f t="shared" si="64"/>
        <v>0</v>
      </c>
      <c r="DW112" s="191">
        <f t="shared" si="65"/>
        <v>0</v>
      </c>
      <c r="DX112" s="191">
        <f t="shared" si="66"/>
        <v>0</v>
      </c>
      <c r="DY112" s="227">
        <f t="shared" si="67"/>
        <v>0</v>
      </c>
      <c r="DZ112" s="191">
        <f t="shared" si="68"/>
        <v>0</v>
      </c>
      <c r="EA112" s="193">
        <f t="shared" si="69"/>
        <v>0</v>
      </c>
    </row>
    <row r="113" spans="1:131">
      <c r="A113" s="200" t="str">
        <f t="shared" si="70"/>
        <v/>
      </c>
      <c r="B113" s="191" t="str">
        <f>IF(工资性费用预算!A115="","",工资性费用预算!B115)</f>
        <v/>
      </c>
      <c r="C113" s="195" t="str">
        <f>IF(B113="","",VLOOKUP(B113,工资性费用预算!$B$7:$C$206,2,0))</f>
        <v/>
      </c>
      <c r="D113" s="276" t="str">
        <f>IF(工资性费用预算!BH115&gt;0,IF(工资性费用预算!BE115&gt;0,工资性费用预算!$BE$6,IF(工资性费用预算!BF115&gt;0,工资性费用预算!$BF$6,工资性费用预算!$BG$6)),"")</f>
        <v/>
      </c>
      <c r="E113" s="194" t="str">
        <f>IF($B113="","",VLOOKUP($B113,工资性费用预算!$B$7:$AC$206,27,0))</f>
        <v/>
      </c>
      <c r="F113" s="519">
        <f>IF($B113="",0,VLOOKUP($B113,社保费!$B$5:$Q$15,16,0))</f>
        <v>0</v>
      </c>
      <c r="G113" s="201" t="str">
        <f>IF(OR(工资性费用预算!N115="",工资性费用预算!N115=0),"",ROUND($E113*$F113,2))</f>
        <v/>
      </c>
      <c r="H113" s="201" t="str">
        <f>IF(OR(工资性费用预算!O115="",工资性费用预算!O115=0),"",ROUND($E113*$F113,2))</f>
        <v/>
      </c>
      <c r="I113" s="201" t="str">
        <f>IF(OR(工资性费用预算!P115="",工资性费用预算!P115=0),"",ROUND($E113*$F113,2))</f>
        <v/>
      </c>
      <c r="J113" s="201" t="str">
        <f>IF(OR(工资性费用预算!Q115="",工资性费用预算!Q115=0),"",ROUND($E113*$F113,2))</f>
        <v/>
      </c>
      <c r="K113" s="201" t="str">
        <f>IF(OR(工资性费用预算!R115="",工资性费用预算!R115=0),"",ROUND($E113*$F113,2))</f>
        <v/>
      </c>
      <c r="L113" s="201" t="str">
        <f>IF(OR(工资性费用预算!S115="",工资性费用预算!S115=0),"",ROUND($E113*$F113,2))</f>
        <v/>
      </c>
      <c r="M113" s="201" t="str">
        <f>IF(OR(工资性费用预算!T115="",工资性费用预算!T115=0),"",ROUND($E113*$F113,2))</f>
        <v/>
      </c>
      <c r="N113" s="201" t="str">
        <f>IF(OR(工资性费用预算!U115="",工资性费用预算!U115=0),"",ROUND($E113*$F113,2))</f>
        <v/>
      </c>
      <c r="O113" s="201" t="str">
        <f>IF(OR(工资性费用预算!V115="",工资性费用预算!V115=0),"",ROUND($E113*$F113,2))</f>
        <v/>
      </c>
      <c r="P113" s="201" t="str">
        <f>IF(OR(工资性费用预算!W115="",工资性费用预算!W115=0),"",ROUND($E113*$F113,2))</f>
        <v/>
      </c>
      <c r="Q113" s="201" t="str">
        <f>IF(OR(工资性费用预算!X115="",工资性费用预算!X115=0),"",ROUND($E113*$F113,2))</f>
        <v/>
      </c>
      <c r="R113" s="201" t="str">
        <f>IF(OR(工资性费用预算!Y115="",工资性费用预算!Y115=0),"",ROUND($E113*$F113,2))</f>
        <v/>
      </c>
      <c r="S113" s="193">
        <f t="shared" si="48"/>
        <v>0</v>
      </c>
      <c r="T113" s="199" t="str">
        <f>IF($B113="","",VLOOKUP($B113,工资性费用预算!$B$7:$AF$206,30,0))</f>
        <v/>
      </c>
      <c r="U113" s="197" t="str">
        <f>IF($B113="","",VLOOKUP($B113,工资性费用预算!$B$7:$AF$206,31,0))</f>
        <v/>
      </c>
      <c r="V113" s="191" t="str">
        <f>IF(OR(工资性费用预算!N115="",工资性费用预算!N115=0),"",$T113*$U113)</f>
        <v/>
      </c>
      <c r="W113" s="191" t="str">
        <f>IF(OR(工资性费用预算!O115="",工资性费用预算!O115=0),"",$T113*$U113)</f>
        <v/>
      </c>
      <c r="X113" s="191" t="str">
        <f>IF(OR(工资性费用预算!P115="",工资性费用预算!P115=0),"",$T113*$U113)</f>
        <v/>
      </c>
      <c r="Y113" s="191" t="str">
        <f>IF(OR(工资性费用预算!Q115="",工资性费用预算!Q115=0),"",$T113*$U113)</f>
        <v/>
      </c>
      <c r="Z113" s="191" t="str">
        <f>IF(OR(工资性费用预算!R115="",工资性费用预算!R115=0),"",$T113*$U113)</f>
        <v/>
      </c>
      <c r="AA113" s="191" t="str">
        <f>IF(OR(工资性费用预算!S115="",工资性费用预算!S115=0),"",$T113*$U113)</f>
        <v/>
      </c>
      <c r="AB113" s="191" t="str">
        <f>IF(OR(工资性费用预算!T115="",工资性费用预算!T115=0),"",$T113*$U113)</f>
        <v/>
      </c>
      <c r="AC113" s="191" t="str">
        <f>IF(OR(工资性费用预算!U115="",工资性费用预算!U115=0),"",$T113*$U113)</f>
        <v/>
      </c>
      <c r="AD113" s="191" t="str">
        <f>IF(OR(工资性费用预算!V115="",工资性费用预算!V115=0),"",$T113*$U113)</f>
        <v/>
      </c>
      <c r="AE113" s="191" t="str">
        <f>IF(OR(工资性费用预算!W115="",工资性费用预算!W115=0),"",$T113*$U113)</f>
        <v/>
      </c>
      <c r="AF113" s="191" t="str">
        <f>IF(OR(工资性费用预算!X115="",工资性费用预算!X115=0),"",$T113*$U113)</f>
        <v/>
      </c>
      <c r="AG113" s="191" t="str">
        <f>IF(OR(工资性费用预算!Y115="",工资性费用预算!Y115=0),"",$T113*$U113)</f>
        <v/>
      </c>
      <c r="AH113" s="193">
        <f t="shared" si="49"/>
        <v>0</v>
      </c>
      <c r="AI113" s="217" t="str">
        <f>IF($B113="","",VLOOKUP($B113,工资性费用预算!$B$7:$AJ$206,33,0))</f>
        <v/>
      </c>
      <c r="AJ113" s="218" t="str">
        <f>IF($B113="","",VLOOKUP($B113,工资性费用预算!$B$7:$AJ$206,35,0))</f>
        <v/>
      </c>
      <c r="AK113" s="215" t="str">
        <f>IF($B113="","",VLOOKUP($B113,工资性费用预算!$B$7:$AL$206,37,0))</f>
        <v/>
      </c>
      <c r="AL113" s="270" t="str">
        <f>IF(OR(工资性费用预算!N115="",工资性费用预算!N115=0),"",$AK113)</f>
        <v/>
      </c>
      <c r="AM113" s="201" t="str">
        <f>IF(OR(工资性费用预算!O115="",工资性费用预算!O115=0),"",$AK113)</f>
        <v/>
      </c>
      <c r="AN113" s="201" t="str">
        <f>IF(OR(工资性费用预算!P115="",工资性费用预算!P115=0),"",$AK113)</f>
        <v/>
      </c>
      <c r="AO113" s="201" t="str">
        <f>IF(OR(工资性费用预算!Q115="",工资性费用预算!Q115=0),"",$AK113)</f>
        <v/>
      </c>
      <c r="AP113" s="201" t="str">
        <f>IF(OR(工资性费用预算!R115="",工资性费用预算!R115=0),"",$AK113)</f>
        <v/>
      </c>
      <c r="AQ113" s="201" t="str">
        <f>IF(OR(工资性费用预算!S115="",工资性费用预算!S115=0),"",$AK113)</f>
        <v/>
      </c>
      <c r="AR113" s="201" t="str">
        <f>IF(OR(工资性费用预算!T115="",工资性费用预算!T115=0),"",$AK113)</f>
        <v/>
      </c>
      <c r="AS113" s="201" t="str">
        <f>IF(OR(工资性费用预算!U115="",工资性费用预算!U115=0),"",$AK113)</f>
        <v/>
      </c>
      <c r="AT113" s="201" t="str">
        <f>IF(OR(工资性费用预算!V115="",工资性费用预算!V115=0),"",$AK113)</f>
        <v/>
      </c>
      <c r="AU113" s="201" t="str">
        <f>IF(OR(工资性费用预算!W115="",工资性费用预算!W115=0),"",$AK113)</f>
        <v/>
      </c>
      <c r="AV113" s="201" t="str">
        <f>IF(OR(工资性费用预算!X115="",工资性费用预算!X115=0),"",$AK113)</f>
        <v/>
      </c>
      <c r="AW113" s="201" t="str">
        <f>IF(OR(工资性费用预算!Y115="",工资性费用预算!Y115=0),"",$AK113)</f>
        <v/>
      </c>
      <c r="AX113" s="220">
        <f t="shared" si="50"/>
        <v>0</v>
      </c>
      <c r="AY113" s="215" t="str">
        <f>IF($B113="","",VLOOKUP($B113,工资性费用预算!$B$7:$AN$206,39,0))</f>
        <v/>
      </c>
      <c r="AZ113" s="204"/>
      <c r="BA113" s="204"/>
      <c r="BB113" s="204"/>
      <c r="BC113" s="204"/>
      <c r="BD113" s="201"/>
      <c r="BE113" s="201" t="str">
        <f>IF(OR(工资性费用预算!S115="",工资性费用预算!S115=0),"",$AY113)</f>
        <v/>
      </c>
      <c r="BF113" s="201" t="str">
        <f>IF(OR(工资性费用预算!T115="",工资性费用预算!T115=0),"",$AY113)</f>
        <v/>
      </c>
      <c r="BG113" s="201" t="str">
        <f>IF(OR(工资性费用预算!U115="",工资性费用预算!U115=0),"",$AY113)</f>
        <v/>
      </c>
      <c r="BH113" s="201" t="str">
        <f>IF(OR(工资性费用预算!V115="",工资性费用预算!V115=0),"",$AY113)</f>
        <v/>
      </c>
      <c r="BI113" s="201" t="str">
        <f>IF(OR(工资性费用预算!W115="",工资性费用预算!W115=0),"",$AY113)</f>
        <v/>
      </c>
      <c r="BJ113" s="219"/>
      <c r="BK113" s="219"/>
      <c r="BL113" s="219">
        <f t="shared" si="51"/>
        <v>0</v>
      </c>
      <c r="BM113" s="215" t="str">
        <f>IF($B113="","",VLOOKUP($B113,工资性费用预算!$B$7:$AP$206,41,0))</f>
        <v/>
      </c>
      <c r="BN113" s="201" t="str">
        <f>IF(OR(工资性费用预算!N115="",工资性费用预算!N115=0),"",$BM113)</f>
        <v/>
      </c>
      <c r="BO113" s="201" t="str">
        <f>IF(OR(工资性费用预算!O115="",工资性费用预算!O115=0),"",$BM113)</f>
        <v/>
      </c>
      <c r="BP113" s="201" t="str">
        <f>IF(OR(工资性费用预算!P115="",工资性费用预算!P115=0),"",$BM113)</f>
        <v/>
      </c>
      <c r="BQ113" s="201"/>
      <c r="BR113" s="201" t="str">
        <f>IF(OR(工资性费用预算!Q115="",工资性费用预算!Q115=0),"",$BM113)</f>
        <v/>
      </c>
      <c r="BS113" s="201" t="str">
        <f>IF(OR(工资性费用预算!R115="",工资性费用预算!R115=0),"",$BM113)</f>
        <v/>
      </c>
      <c r="BT113" s="201" t="str">
        <f>IF(OR(工资性费用预算!S115="",工资性费用预算!S115=0),"",$BM113)</f>
        <v/>
      </c>
      <c r="BU113" s="201"/>
      <c r="BV113" s="201" t="str">
        <f>IF(OR(工资性费用预算!T115="",工资性费用预算!T115=0),"",$BM113)</f>
        <v/>
      </c>
      <c r="BW113" s="201" t="str">
        <f>IF(OR(工资性费用预算!U115="",工资性费用预算!U115=0),"",$BM113)</f>
        <v/>
      </c>
      <c r="BX113" s="201" t="str">
        <f>IF(OR(工资性费用预算!V115="",工资性费用预算!V115=0),"",$BM113)</f>
        <v/>
      </c>
      <c r="BY113" s="201"/>
      <c r="BZ113" s="201" t="str">
        <f>IF(OR(工资性费用预算!W115="",工资性费用预算!W115=0),"",$BM113)</f>
        <v/>
      </c>
      <c r="CA113" s="201" t="str">
        <f>IF(OR(工资性费用预算!X115="",工资性费用预算!X115=0),"",$BM113)</f>
        <v/>
      </c>
      <c r="CB113" s="201" t="str">
        <f>IF(OR(工资性费用预算!Y115="",工资性费用预算!Y115=0),"",$BM113)</f>
        <v/>
      </c>
      <c r="CC113" s="193">
        <f t="shared" si="52"/>
        <v>0</v>
      </c>
      <c r="CD113" s="215" t="str">
        <f>IF($B113="","",VLOOKUP($B113,工资性费用预算!$B$7:$AT$206,45,0))</f>
        <v/>
      </c>
      <c r="CE113" s="201" t="str">
        <f>IF(OR(工资性费用预算!N115="",工资性费用预算!N115=0),"",$CD113)</f>
        <v/>
      </c>
      <c r="CF113" s="201" t="str">
        <f>IF(OR(工资性费用预算!O115="",工资性费用预算!O115=0),"",$CD113)</f>
        <v/>
      </c>
      <c r="CG113" s="201" t="str">
        <f>IF(OR(工资性费用预算!P115="",工资性费用预算!P115=0),"",$CD113)</f>
        <v/>
      </c>
      <c r="CH113" s="201" t="str">
        <f>IF(OR(工资性费用预算!Q115="",工资性费用预算!Q115=0),"",$CD113)</f>
        <v/>
      </c>
      <c r="CI113" s="201" t="str">
        <f>IF(OR(工资性费用预算!R115="",工资性费用预算!R115=0),"",$CD113)</f>
        <v/>
      </c>
      <c r="CJ113" s="201" t="str">
        <f>IF(OR(工资性费用预算!S115="",工资性费用预算!S115=0),"",$CD113)</f>
        <v/>
      </c>
      <c r="CK113" s="201" t="str">
        <f>IF(OR(工资性费用预算!T115="",工资性费用预算!T115=0),"",$CD113)</f>
        <v/>
      </c>
      <c r="CL113" s="201" t="str">
        <f>IF(OR(工资性费用预算!U115="",工资性费用预算!U115=0),"",$CD113)</f>
        <v/>
      </c>
      <c r="CM113" s="201" t="str">
        <f>IF(OR(工资性费用预算!V115="",工资性费用预算!V115=0),"",$CD113)</f>
        <v/>
      </c>
      <c r="CN113" s="201" t="str">
        <f>IF(OR(工资性费用预算!W115="",工资性费用预算!W115=0),"",$CD113)</f>
        <v/>
      </c>
      <c r="CO113" s="201" t="str">
        <f>IF(OR(工资性费用预算!X115="",工资性费用预算!X115=0),"",$CD113)</f>
        <v/>
      </c>
      <c r="CP113" s="201" t="str">
        <f>IF(OR(工资性费用预算!Y115="",工资性费用预算!Y115=0),"",$CD113)</f>
        <v/>
      </c>
      <c r="CQ113" s="193">
        <f t="shared" si="53"/>
        <v>0</v>
      </c>
      <c r="CR113" s="215" t="str">
        <f>IF($B113="","",VLOOKUP($B113,工资性费用预算!$B$7:$AV$206,47,0))</f>
        <v/>
      </c>
      <c r="CS113" s="201" t="str">
        <f>IF(OR(工资性费用预算!N115="",工资性费用预算!N115=0),"",$CR113)</f>
        <v/>
      </c>
      <c r="CT113" s="201" t="str">
        <f>IF(OR(工资性费用预算!O115="",工资性费用预算!O115=0),"",$CR113)</f>
        <v/>
      </c>
      <c r="CU113" s="201" t="str">
        <f>IF(OR(工资性费用预算!P115="",工资性费用预算!P115=0),"",$CR113)</f>
        <v/>
      </c>
      <c r="CV113" s="201" t="str">
        <f>IF(OR(工资性费用预算!Q115="",工资性费用预算!Q115=0),"",$CR113)</f>
        <v/>
      </c>
      <c r="CW113" s="201" t="str">
        <f>IF(OR(工资性费用预算!R115="",工资性费用预算!R115=0),"",$CR113)</f>
        <v/>
      </c>
      <c r="CX113" s="201" t="str">
        <f>IF(OR(工资性费用预算!S115="",工资性费用预算!S115=0),"",$CR113)</f>
        <v/>
      </c>
      <c r="CY113" s="201" t="str">
        <f>IF(OR(工资性费用预算!T115="",工资性费用预算!T115=0),"",$CR113)</f>
        <v/>
      </c>
      <c r="CZ113" s="201" t="str">
        <f>IF(OR(工资性费用预算!U115="",工资性费用预算!U115=0),"",$CR113)</f>
        <v/>
      </c>
      <c r="DA113" s="201" t="str">
        <f>IF(OR(工资性费用预算!V115="",工资性费用预算!V115=0),"",$CR113)</f>
        <v/>
      </c>
      <c r="DB113" s="201" t="str">
        <f>IF(OR(工资性费用预算!W115="",工资性费用预算!W115=0),"",$CR113)</f>
        <v/>
      </c>
      <c r="DC113" s="201" t="str">
        <f>IF(OR(工资性费用预算!X115="",工资性费用预算!X115=0),"",$CR113)</f>
        <v/>
      </c>
      <c r="DD113" s="201" t="str">
        <f>IF(OR(工资性费用预算!Y115="",工资性费用预算!Y115=0),"",$CR113)</f>
        <v/>
      </c>
      <c r="DE113" s="193">
        <f t="shared" si="54"/>
        <v>0</v>
      </c>
      <c r="DF113" s="215" t="str">
        <f>IF($B113="","",VLOOKUP($B113,工资性费用预算!$B$7:$AR$206,43,0))</f>
        <v/>
      </c>
      <c r="DG113" s="215" t="str">
        <f>IF($B113="","",VLOOKUP($B113,工资性费用预算!$B$7:$AS$206,44,0))</f>
        <v/>
      </c>
      <c r="DH113" s="215" t="str">
        <f>IF($B113="","",VLOOKUP($B113,工资性费用预算!$B$7:$AX$206,49,0))</f>
        <v/>
      </c>
      <c r="DI113" s="215" t="str">
        <f>IF($B113="","",VLOOKUP($B113,工资性费用预算!$B$7:$AY$206,50,0))</f>
        <v/>
      </c>
      <c r="DJ113" s="215" t="str">
        <f>IF($B113="","",VLOOKUP($B113,工资性费用预算!$B$7:$BB$206,51,0))</f>
        <v/>
      </c>
      <c r="DK113" s="215" t="str">
        <f>IF($B113="","",VLOOKUP($B113,工资性费用预算!$B$7:$BB$206,52,0))</f>
        <v/>
      </c>
      <c r="DL113" s="225" t="str">
        <f>IF($B113="","",VLOOKUP($B113,工资性费用预算!$B$7:$BB$206,53,0))</f>
        <v/>
      </c>
      <c r="DM113" s="222">
        <f t="shared" si="55"/>
        <v>0</v>
      </c>
      <c r="DN113" s="191">
        <f t="shared" si="56"/>
        <v>0</v>
      </c>
      <c r="DO113" s="191">
        <f t="shared" si="57"/>
        <v>0</v>
      </c>
      <c r="DP113" s="191">
        <f t="shared" si="58"/>
        <v>0</v>
      </c>
      <c r="DQ113" s="191">
        <f t="shared" si="59"/>
        <v>0</v>
      </c>
      <c r="DR113" s="191">
        <f t="shared" si="60"/>
        <v>0</v>
      </c>
      <c r="DS113" s="191">
        <f t="shared" si="61"/>
        <v>0</v>
      </c>
      <c r="DT113" s="191">
        <f t="shared" si="62"/>
        <v>0</v>
      </c>
      <c r="DU113" s="191">
        <f t="shared" si="63"/>
        <v>0</v>
      </c>
      <c r="DV113" s="191">
        <f t="shared" si="64"/>
        <v>0</v>
      </c>
      <c r="DW113" s="191">
        <f t="shared" si="65"/>
        <v>0</v>
      </c>
      <c r="DX113" s="191">
        <f t="shared" si="66"/>
        <v>0</v>
      </c>
      <c r="DY113" s="227">
        <f t="shared" si="67"/>
        <v>0</v>
      </c>
      <c r="DZ113" s="191">
        <f t="shared" si="68"/>
        <v>0</v>
      </c>
      <c r="EA113" s="193">
        <f t="shared" si="69"/>
        <v>0</v>
      </c>
    </row>
    <row r="114" spans="1:131">
      <c r="A114" s="200" t="str">
        <f t="shared" si="70"/>
        <v/>
      </c>
      <c r="B114" s="191" t="str">
        <f>IF(工资性费用预算!A116="","",工资性费用预算!B116)</f>
        <v/>
      </c>
      <c r="C114" s="195" t="str">
        <f>IF(B114="","",VLOOKUP(B114,工资性费用预算!$B$7:$C$206,2,0))</f>
        <v/>
      </c>
      <c r="D114" s="276" t="str">
        <f>IF(工资性费用预算!BH116&gt;0,IF(工资性费用预算!BE116&gt;0,工资性费用预算!$BE$6,IF(工资性费用预算!BF116&gt;0,工资性费用预算!$BF$6,工资性费用预算!$BG$6)),"")</f>
        <v/>
      </c>
      <c r="E114" s="194" t="str">
        <f>IF($B114="","",VLOOKUP($B114,工资性费用预算!$B$7:$AC$206,27,0))</f>
        <v/>
      </c>
      <c r="F114" s="519">
        <f>IF($B114="",0,VLOOKUP($B114,社保费!$B$5:$Q$15,16,0))</f>
        <v>0</v>
      </c>
      <c r="G114" s="201" t="str">
        <f>IF(OR(工资性费用预算!N116="",工资性费用预算!N116=0),"",ROUND($E114*$F114,2))</f>
        <v/>
      </c>
      <c r="H114" s="201" t="str">
        <f>IF(OR(工资性费用预算!O116="",工资性费用预算!O116=0),"",ROUND($E114*$F114,2))</f>
        <v/>
      </c>
      <c r="I114" s="201" t="str">
        <f>IF(OR(工资性费用预算!P116="",工资性费用预算!P116=0),"",ROUND($E114*$F114,2))</f>
        <v/>
      </c>
      <c r="J114" s="201" t="str">
        <f>IF(OR(工资性费用预算!Q116="",工资性费用预算!Q116=0),"",ROUND($E114*$F114,2))</f>
        <v/>
      </c>
      <c r="K114" s="201" t="str">
        <f>IF(OR(工资性费用预算!R116="",工资性费用预算!R116=0),"",ROUND($E114*$F114,2))</f>
        <v/>
      </c>
      <c r="L114" s="201" t="str">
        <f>IF(OR(工资性费用预算!S116="",工资性费用预算!S116=0),"",ROUND($E114*$F114,2))</f>
        <v/>
      </c>
      <c r="M114" s="201" t="str">
        <f>IF(OR(工资性费用预算!T116="",工资性费用预算!T116=0),"",ROUND($E114*$F114,2))</f>
        <v/>
      </c>
      <c r="N114" s="201" t="str">
        <f>IF(OR(工资性费用预算!U116="",工资性费用预算!U116=0),"",ROUND($E114*$F114,2))</f>
        <v/>
      </c>
      <c r="O114" s="201" t="str">
        <f>IF(OR(工资性费用预算!V116="",工资性费用预算!V116=0),"",ROUND($E114*$F114,2))</f>
        <v/>
      </c>
      <c r="P114" s="201" t="str">
        <f>IF(OR(工资性费用预算!W116="",工资性费用预算!W116=0),"",ROUND($E114*$F114,2))</f>
        <v/>
      </c>
      <c r="Q114" s="201" t="str">
        <f>IF(OR(工资性费用预算!X116="",工资性费用预算!X116=0),"",ROUND($E114*$F114,2))</f>
        <v/>
      </c>
      <c r="R114" s="201" t="str">
        <f>IF(OR(工资性费用预算!Y116="",工资性费用预算!Y116=0),"",ROUND($E114*$F114,2))</f>
        <v/>
      </c>
      <c r="S114" s="193">
        <f t="shared" si="48"/>
        <v>0</v>
      </c>
      <c r="T114" s="199" t="str">
        <f>IF($B114="","",VLOOKUP($B114,工资性费用预算!$B$7:$AF$206,30,0))</f>
        <v/>
      </c>
      <c r="U114" s="197" t="str">
        <f>IF($B114="","",VLOOKUP($B114,工资性费用预算!$B$7:$AF$206,31,0))</f>
        <v/>
      </c>
      <c r="V114" s="191" t="str">
        <f>IF(OR(工资性费用预算!N116="",工资性费用预算!N116=0),"",$T114*$U114)</f>
        <v/>
      </c>
      <c r="W114" s="191" t="str">
        <f>IF(OR(工资性费用预算!O116="",工资性费用预算!O116=0),"",$T114*$U114)</f>
        <v/>
      </c>
      <c r="X114" s="191" t="str">
        <f>IF(OR(工资性费用预算!P116="",工资性费用预算!P116=0),"",$T114*$U114)</f>
        <v/>
      </c>
      <c r="Y114" s="191" t="str">
        <f>IF(OR(工资性费用预算!Q116="",工资性费用预算!Q116=0),"",$T114*$U114)</f>
        <v/>
      </c>
      <c r="Z114" s="191" t="str">
        <f>IF(OR(工资性费用预算!R116="",工资性费用预算!R116=0),"",$T114*$U114)</f>
        <v/>
      </c>
      <c r="AA114" s="191" t="str">
        <f>IF(OR(工资性费用预算!S116="",工资性费用预算!S116=0),"",$T114*$U114)</f>
        <v/>
      </c>
      <c r="AB114" s="191" t="str">
        <f>IF(OR(工资性费用预算!T116="",工资性费用预算!T116=0),"",$T114*$U114)</f>
        <v/>
      </c>
      <c r="AC114" s="191" t="str">
        <f>IF(OR(工资性费用预算!U116="",工资性费用预算!U116=0),"",$T114*$U114)</f>
        <v/>
      </c>
      <c r="AD114" s="191" t="str">
        <f>IF(OR(工资性费用预算!V116="",工资性费用预算!V116=0),"",$T114*$U114)</f>
        <v/>
      </c>
      <c r="AE114" s="191" t="str">
        <f>IF(OR(工资性费用预算!W116="",工资性费用预算!W116=0),"",$T114*$U114)</f>
        <v/>
      </c>
      <c r="AF114" s="191" t="str">
        <f>IF(OR(工资性费用预算!X116="",工资性费用预算!X116=0),"",$T114*$U114)</f>
        <v/>
      </c>
      <c r="AG114" s="191" t="str">
        <f>IF(OR(工资性费用预算!Y116="",工资性费用预算!Y116=0),"",$T114*$U114)</f>
        <v/>
      </c>
      <c r="AH114" s="193">
        <f t="shared" si="49"/>
        <v>0</v>
      </c>
      <c r="AI114" s="217" t="str">
        <f>IF($B114="","",VLOOKUP($B114,工资性费用预算!$B$7:$AJ$206,33,0))</f>
        <v/>
      </c>
      <c r="AJ114" s="218" t="str">
        <f>IF($B114="","",VLOOKUP($B114,工资性费用预算!$B$7:$AJ$206,35,0))</f>
        <v/>
      </c>
      <c r="AK114" s="215" t="str">
        <f>IF($B114="","",VLOOKUP($B114,工资性费用预算!$B$7:$AL$206,37,0))</f>
        <v/>
      </c>
      <c r="AL114" s="270" t="str">
        <f>IF(OR(工资性费用预算!N116="",工资性费用预算!N116=0),"",$AK114)</f>
        <v/>
      </c>
      <c r="AM114" s="201" t="str">
        <f>IF(OR(工资性费用预算!O116="",工资性费用预算!O116=0),"",$AK114)</f>
        <v/>
      </c>
      <c r="AN114" s="201" t="str">
        <f>IF(OR(工资性费用预算!P116="",工资性费用预算!P116=0),"",$AK114)</f>
        <v/>
      </c>
      <c r="AO114" s="201" t="str">
        <f>IF(OR(工资性费用预算!Q116="",工资性费用预算!Q116=0),"",$AK114)</f>
        <v/>
      </c>
      <c r="AP114" s="201" t="str">
        <f>IF(OR(工资性费用预算!R116="",工资性费用预算!R116=0),"",$AK114)</f>
        <v/>
      </c>
      <c r="AQ114" s="201" t="str">
        <f>IF(OR(工资性费用预算!S116="",工资性费用预算!S116=0),"",$AK114)</f>
        <v/>
      </c>
      <c r="AR114" s="201" t="str">
        <f>IF(OR(工资性费用预算!T116="",工资性费用预算!T116=0),"",$AK114)</f>
        <v/>
      </c>
      <c r="AS114" s="201" t="str">
        <f>IF(OR(工资性费用预算!U116="",工资性费用预算!U116=0),"",$AK114)</f>
        <v/>
      </c>
      <c r="AT114" s="201" t="str">
        <f>IF(OR(工资性费用预算!V116="",工资性费用预算!V116=0),"",$AK114)</f>
        <v/>
      </c>
      <c r="AU114" s="201" t="str">
        <f>IF(OR(工资性费用预算!W116="",工资性费用预算!W116=0),"",$AK114)</f>
        <v/>
      </c>
      <c r="AV114" s="201" t="str">
        <f>IF(OR(工资性费用预算!X116="",工资性费用预算!X116=0),"",$AK114)</f>
        <v/>
      </c>
      <c r="AW114" s="201" t="str">
        <f>IF(OR(工资性费用预算!Y116="",工资性费用预算!Y116=0),"",$AK114)</f>
        <v/>
      </c>
      <c r="AX114" s="220">
        <f t="shared" si="50"/>
        <v>0</v>
      </c>
      <c r="AY114" s="215" t="str">
        <f>IF($B114="","",VLOOKUP($B114,工资性费用预算!$B$7:$AN$206,39,0))</f>
        <v/>
      </c>
      <c r="AZ114" s="204"/>
      <c r="BA114" s="204"/>
      <c r="BB114" s="204"/>
      <c r="BC114" s="204"/>
      <c r="BD114" s="201"/>
      <c r="BE114" s="201" t="str">
        <f>IF(OR(工资性费用预算!S116="",工资性费用预算!S116=0),"",$AY114)</f>
        <v/>
      </c>
      <c r="BF114" s="201" t="str">
        <f>IF(OR(工资性费用预算!T116="",工资性费用预算!T116=0),"",$AY114)</f>
        <v/>
      </c>
      <c r="BG114" s="201" t="str">
        <f>IF(OR(工资性费用预算!U116="",工资性费用预算!U116=0),"",$AY114)</f>
        <v/>
      </c>
      <c r="BH114" s="201" t="str">
        <f>IF(OR(工资性费用预算!V116="",工资性费用预算!V116=0),"",$AY114)</f>
        <v/>
      </c>
      <c r="BI114" s="201" t="str">
        <f>IF(OR(工资性费用预算!W116="",工资性费用预算!W116=0),"",$AY114)</f>
        <v/>
      </c>
      <c r="BJ114" s="219"/>
      <c r="BK114" s="219"/>
      <c r="BL114" s="219">
        <f t="shared" si="51"/>
        <v>0</v>
      </c>
      <c r="BM114" s="215" t="str">
        <f>IF($B114="","",VLOOKUP($B114,工资性费用预算!$B$7:$AP$206,41,0))</f>
        <v/>
      </c>
      <c r="BN114" s="201" t="str">
        <f>IF(OR(工资性费用预算!N116="",工资性费用预算!N116=0),"",$BM114)</f>
        <v/>
      </c>
      <c r="BO114" s="201" t="str">
        <f>IF(OR(工资性费用预算!O116="",工资性费用预算!O116=0),"",$BM114)</f>
        <v/>
      </c>
      <c r="BP114" s="201" t="str">
        <f>IF(OR(工资性费用预算!P116="",工资性费用预算!P116=0),"",$BM114)</f>
        <v/>
      </c>
      <c r="BQ114" s="201"/>
      <c r="BR114" s="201" t="str">
        <f>IF(OR(工资性费用预算!Q116="",工资性费用预算!Q116=0),"",$BM114)</f>
        <v/>
      </c>
      <c r="BS114" s="201" t="str">
        <f>IF(OR(工资性费用预算!R116="",工资性费用预算!R116=0),"",$BM114)</f>
        <v/>
      </c>
      <c r="BT114" s="201" t="str">
        <f>IF(OR(工资性费用预算!S116="",工资性费用预算!S116=0),"",$BM114)</f>
        <v/>
      </c>
      <c r="BU114" s="201"/>
      <c r="BV114" s="201" t="str">
        <f>IF(OR(工资性费用预算!T116="",工资性费用预算!T116=0),"",$BM114)</f>
        <v/>
      </c>
      <c r="BW114" s="201" t="str">
        <f>IF(OR(工资性费用预算!U116="",工资性费用预算!U116=0),"",$BM114)</f>
        <v/>
      </c>
      <c r="BX114" s="201" t="str">
        <f>IF(OR(工资性费用预算!V116="",工资性费用预算!V116=0),"",$BM114)</f>
        <v/>
      </c>
      <c r="BY114" s="201"/>
      <c r="BZ114" s="201" t="str">
        <f>IF(OR(工资性费用预算!W116="",工资性费用预算!W116=0),"",$BM114)</f>
        <v/>
      </c>
      <c r="CA114" s="201" t="str">
        <f>IF(OR(工资性费用预算!X116="",工资性费用预算!X116=0),"",$BM114)</f>
        <v/>
      </c>
      <c r="CB114" s="201" t="str">
        <f>IF(OR(工资性费用预算!Y116="",工资性费用预算!Y116=0),"",$BM114)</f>
        <v/>
      </c>
      <c r="CC114" s="193">
        <f t="shared" si="52"/>
        <v>0</v>
      </c>
      <c r="CD114" s="215" t="str">
        <f>IF($B114="","",VLOOKUP($B114,工资性费用预算!$B$7:$AT$206,45,0))</f>
        <v/>
      </c>
      <c r="CE114" s="201" t="str">
        <f>IF(OR(工资性费用预算!N116="",工资性费用预算!N116=0),"",$CD114)</f>
        <v/>
      </c>
      <c r="CF114" s="201" t="str">
        <f>IF(OR(工资性费用预算!O116="",工资性费用预算!O116=0),"",$CD114)</f>
        <v/>
      </c>
      <c r="CG114" s="201" t="str">
        <f>IF(OR(工资性费用预算!P116="",工资性费用预算!P116=0),"",$CD114)</f>
        <v/>
      </c>
      <c r="CH114" s="201" t="str">
        <f>IF(OR(工资性费用预算!Q116="",工资性费用预算!Q116=0),"",$CD114)</f>
        <v/>
      </c>
      <c r="CI114" s="201" t="str">
        <f>IF(OR(工资性费用预算!R116="",工资性费用预算!R116=0),"",$CD114)</f>
        <v/>
      </c>
      <c r="CJ114" s="201" t="str">
        <f>IF(OR(工资性费用预算!S116="",工资性费用预算!S116=0),"",$CD114)</f>
        <v/>
      </c>
      <c r="CK114" s="201" t="str">
        <f>IF(OR(工资性费用预算!T116="",工资性费用预算!T116=0),"",$CD114)</f>
        <v/>
      </c>
      <c r="CL114" s="201" t="str">
        <f>IF(OR(工资性费用预算!U116="",工资性费用预算!U116=0),"",$CD114)</f>
        <v/>
      </c>
      <c r="CM114" s="201" t="str">
        <f>IF(OR(工资性费用预算!V116="",工资性费用预算!V116=0),"",$CD114)</f>
        <v/>
      </c>
      <c r="CN114" s="201" t="str">
        <f>IF(OR(工资性费用预算!W116="",工资性费用预算!W116=0),"",$CD114)</f>
        <v/>
      </c>
      <c r="CO114" s="201" t="str">
        <f>IF(OR(工资性费用预算!X116="",工资性费用预算!X116=0),"",$CD114)</f>
        <v/>
      </c>
      <c r="CP114" s="201" t="str">
        <f>IF(OR(工资性费用预算!Y116="",工资性费用预算!Y116=0),"",$CD114)</f>
        <v/>
      </c>
      <c r="CQ114" s="193">
        <f t="shared" si="53"/>
        <v>0</v>
      </c>
      <c r="CR114" s="215" t="str">
        <f>IF($B114="","",VLOOKUP($B114,工资性费用预算!$B$7:$AV$206,47,0))</f>
        <v/>
      </c>
      <c r="CS114" s="201" t="str">
        <f>IF(OR(工资性费用预算!N116="",工资性费用预算!N116=0),"",$CR114)</f>
        <v/>
      </c>
      <c r="CT114" s="201" t="str">
        <f>IF(OR(工资性费用预算!O116="",工资性费用预算!O116=0),"",$CR114)</f>
        <v/>
      </c>
      <c r="CU114" s="201" t="str">
        <f>IF(OR(工资性费用预算!P116="",工资性费用预算!P116=0),"",$CR114)</f>
        <v/>
      </c>
      <c r="CV114" s="201" t="str">
        <f>IF(OR(工资性费用预算!Q116="",工资性费用预算!Q116=0),"",$CR114)</f>
        <v/>
      </c>
      <c r="CW114" s="201" t="str">
        <f>IF(OR(工资性费用预算!R116="",工资性费用预算!R116=0),"",$CR114)</f>
        <v/>
      </c>
      <c r="CX114" s="201" t="str">
        <f>IF(OR(工资性费用预算!S116="",工资性费用预算!S116=0),"",$CR114)</f>
        <v/>
      </c>
      <c r="CY114" s="201" t="str">
        <f>IF(OR(工资性费用预算!T116="",工资性费用预算!T116=0),"",$CR114)</f>
        <v/>
      </c>
      <c r="CZ114" s="201" t="str">
        <f>IF(OR(工资性费用预算!U116="",工资性费用预算!U116=0),"",$CR114)</f>
        <v/>
      </c>
      <c r="DA114" s="201" t="str">
        <f>IF(OR(工资性费用预算!V116="",工资性费用预算!V116=0),"",$CR114)</f>
        <v/>
      </c>
      <c r="DB114" s="201" t="str">
        <f>IF(OR(工资性费用预算!W116="",工资性费用预算!W116=0),"",$CR114)</f>
        <v/>
      </c>
      <c r="DC114" s="201" t="str">
        <f>IF(OR(工资性费用预算!X116="",工资性费用预算!X116=0),"",$CR114)</f>
        <v/>
      </c>
      <c r="DD114" s="201" t="str">
        <f>IF(OR(工资性费用预算!Y116="",工资性费用预算!Y116=0),"",$CR114)</f>
        <v/>
      </c>
      <c r="DE114" s="193">
        <f t="shared" si="54"/>
        <v>0</v>
      </c>
      <c r="DF114" s="215" t="str">
        <f>IF($B114="","",VLOOKUP($B114,工资性费用预算!$B$7:$AR$206,43,0))</f>
        <v/>
      </c>
      <c r="DG114" s="215" t="str">
        <f>IF($B114="","",VLOOKUP($B114,工资性费用预算!$B$7:$AS$206,44,0))</f>
        <v/>
      </c>
      <c r="DH114" s="215" t="str">
        <f>IF($B114="","",VLOOKUP($B114,工资性费用预算!$B$7:$AX$206,49,0))</f>
        <v/>
      </c>
      <c r="DI114" s="215" t="str">
        <f>IF($B114="","",VLOOKUP($B114,工资性费用预算!$B$7:$AY$206,50,0))</f>
        <v/>
      </c>
      <c r="DJ114" s="215" t="str">
        <f>IF($B114="","",VLOOKUP($B114,工资性费用预算!$B$7:$BB$206,51,0))</f>
        <v/>
      </c>
      <c r="DK114" s="215" t="str">
        <f>IF($B114="","",VLOOKUP($B114,工资性费用预算!$B$7:$BB$206,52,0))</f>
        <v/>
      </c>
      <c r="DL114" s="225" t="str">
        <f>IF($B114="","",VLOOKUP($B114,工资性费用预算!$B$7:$BB$206,53,0))</f>
        <v/>
      </c>
      <c r="DM114" s="222">
        <f t="shared" si="55"/>
        <v>0</v>
      </c>
      <c r="DN114" s="191">
        <f t="shared" si="56"/>
        <v>0</v>
      </c>
      <c r="DO114" s="191">
        <f t="shared" si="57"/>
        <v>0</v>
      </c>
      <c r="DP114" s="191">
        <f t="shared" si="58"/>
        <v>0</v>
      </c>
      <c r="DQ114" s="191">
        <f t="shared" si="59"/>
        <v>0</v>
      </c>
      <c r="DR114" s="191">
        <f t="shared" si="60"/>
        <v>0</v>
      </c>
      <c r="DS114" s="191">
        <f t="shared" si="61"/>
        <v>0</v>
      </c>
      <c r="DT114" s="191">
        <f t="shared" si="62"/>
        <v>0</v>
      </c>
      <c r="DU114" s="191">
        <f t="shared" si="63"/>
        <v>0</v>
      </c>
      <c r="DV114" s="191">
        <f t="shared" si="64"/>
        <v>0</v>
      </c>
      <c r="DW114" s="191">
        <f t="shared" si="65"/>
        <v>0</v>
      </c>
      <c r="DX114" s="191">
        <f t="shared" si="66"/>
        <v>0</v>
      </c>
      <c r="DY114" s="227">
        <f t="shared" si="67"/>
        <v>0</v>
      </c>
      <c r="DZ114" s="191">
        <f t="shared" si="68"/>
        <v>0</v>
      </c>
      <c r="EA114" s="193">
        <f t="shared" si="69"/>
        <v>0</v>
      </c>
    </row>
    <row r="115" spans="1:131">
      <c r="A115" s="200" t="str">
        <f t="shared" si="70"/>
        <v/>
      </c>
      <c r="B115" s="191" t="str">
        <f>IF(工资性费用预算!A117="","",工资性费用预算!B117)</f>
        <v/>
      </c>
      <c r="C115" s="195" t="str">
        <f>IF(B115="","",VLOOKUP(B115,工资性费用预算!$B$7:$C$206,2,0))</f>
        <v/>
      </c>
      <c r="D115" s="276" t="str">
        <f>IF(工资性费用预算!BH117&gt;0,IF(工资性费用预算!BE117&gt;0,工资性费用预算!$BE$6,IF(工资性费用预算!BF117&gt;0,工资性费用预算!$BF$6,工资性费用预算!$BG$6)),"")</f>
        <v/>
      </c>
      <c r="E115" s="194" t="str">
        <f>IF($B115="","",VLOOKUP($B115,工资性费用预算!$B$7:$AC$206,27,0))</f>
        <v/>
      </c>
      <c r="F115" s="519">
        <f>IF($B115="",0,VLOOKUP($B115,社保费!$B$5:$Q$15,16,0))</f>
        <v>0</v>
      </c>
      <c r="G115" s="201" t="str">
        <f>IF(OR(工资性费用预算!N117="",工资性费用预算!N117=0),"",ROUND($E115*$F115,2))</f>
        <v/>
      </c>
      <c r="H115" s="201" t="str">
        <f>IF(OR(工资性费用预算!O117="",工资性费用预算!O117=0),"",ROUND($E115*$F115,2))</f>
        <v/>
      </c>
      <c r="I115" s="201" t="str">
        <f>IF(OR(工资性费用预算!P117="",工资性费用预算!P117=0),"",ROUND($E115*$F115,2))</f>
        <v/>
      </c>
      <c r="J115" s="201" t="str">
        <f>IF(OR(工资性费用预算!Q117="",工资性费用预算!Q117=0),"",ROUND($E115*$F115,2))</f>
        <v/>
      </c>
      <c r="K115" s="201" t="str">
        <f>IF(OR(工资性费用预算!R117="",工资性费用预算!R117=0),"",ROUND($E115*$F115,2))</f>
        <v/>
      </c>
      <c r="L115" s="201" t="str">
        <f>IF(OR(工资性费用预算!S117="",工资性费用预算!S117=0),"",ROUND($E115*$F115,2))</f>
        <v/>
      </c>
      <c r="M115" s="201" t="str">
        <f>IF(OR(工资性费用预算!T117="",工资性费用预算!T117=0),"",ROUND($E115*$F115,2))</f>
        <v/>
      </c>
      <c r="N115" s="201" t="str">
        <f>IF(OR(工资性费用预算!U117="",工资性费用预算!U117=0),"",ROUND($E115*$F115,2))</f>
        <v/>
      </c>
      <c r="O115" s="201" t="str">
        <f>IF(OR(工资性费用预算!V117="",工资性费用预算!V117=0),"",ROUND($E115*$F115,2))</f>
        <v/>
      </c>
      <c r="P115" s="201" t="str">
        <f>IF(OR(工资性费用预算!W117="",工资性费用预算!W117=0),"",ROUND($E115*$F115,2))</f>
        <v/>
      </c>
      <c r="Q115" s="201" t="str">
        <f>IF(OR(工资性费用预算!X117="",工资性费用预算!X117=0),"",ROUND($E115*$F115,2))</f>
        <v/>
      </c>
      <c r="R115" s="201" t="str">
        <f>IF(OR(工资性费用预算!Y117="",工资性费用预算!Y117=0),"",ROUND($E115*$F115,2))</f>
        <v/>
      </c>
      <c r="S115" s="193">
        <f t="shared" si="48"/>
        <v>0</v>
      </c>
      <c r="T115" s="199" t="str">
        <f>IF($B115="","",VLOOKUP($B115,工资性费用预算!$B$7:$AF$206,30,0))</f>
        <v/>
      </c>
      <c r="U115" s="197" t="str">
        <f>IF($B115="","",VLOOKUP($B115,工资性费用预算!$B$7:$AF$206,31,0))</f>
        <v/>
      </c>
      <c r="V115" s="191" t="str">
        <f>IF(OR(工资性费用预算!N117="",工资性费用预算!N117=0),"",$T115*$U115)</f>
        <v/>
      </c>
      <c r="W115" s="191" t="str">
        <f>IF(OR(工资性费用预算!O117="",工资性费用预算!O117=0),"",$T115*$U115)</f>
        <v/>
      </c>
      <c r="X115" s="191" t="str">
        <f>IF(OR(工资性费用预算!P117="",工资性费用预算!P117=0),"",$T115*$U115)</f>
        <v/>
      </c>
      <c r="Y115" s="191" t="str">
        <f>IF(OR(工资性费用预算!Q117="",工资性费用预算!Q117=0),"",$T115*$U115)</f>
        <v/>
      </c>
      <c r="Z115" s="191" t="str">
        <f>IF(OR(工资性费用预算!R117="",工资性费用预算!R117=0),"",$T115*$U115)</f>
        <v/>
      </c>
      <c r="AA115" s="191" t="str">
        <f>IF(OR(工资性费用预算!S117="",工资性费用预算!S117=0),"",$T115*$U115)</f>
        <v/>
      </c>
      <c r="AB115" s="191" t="str">
        <f>IF(OR(工资性费用预算!T117="",工资性费用预算!T117=0),"",$T115*$U115)</f>
        <v/>
      </c>
      <c r="AC115" s="191" t="str">
        <f>IF(OR(工资性费用预算!U117="",工资性费用预算!U117=0),"",$T115*$U115)</f>
        <v/>
      </c>
      <c r="AD115" s="191" t="str">
        <f>IF(OR(工资性费用预算!V117="",工资性费用预算!V117=0),"",$T115*$U115)</f>
        <v/>
      </c>
      <c r="AE115" s="191" t="str">
        <f>IF(OR(工资性费用预算!W117="",工资性费用预算!W117=0),"",$T115*$U115)</f>
        <v/>
      </c>
      <c r="AF115" s="191" t="str">
        <f>IF(OR(工资性费用预算!X117="",工资性费用预算!X117=0),"",$T115*$U115)</f>
        <v/>
      </c>
      <c r="AG115" s="191" t="str">
        <f>IF(OR(工资性费用预算!Y117="",工资性费用预算!Y117=0),"",$T115*$U115)</f>
        <v/>
      </c>
      <c r="AH115" s="193">
        <f t="shared" si="49"/>
        <v>0</v>
      </c>
      <c r="AI115" s="217" t="str">
        <f>IF($B115="","",VLOOKUP($B115,工资性费用预算!$B$7:$AJ$206,33,0))</f>
        <v/>
      </c>
      <c r="AJ115" s="218" t="str">
        <f>IF($B115="","",VLOOKUP($B115,工资性费用预算!$B$7:$AJ$206,35,0))</f>
        <v/>
      </c>
      <c r="AK115" s="215" t="str">
        <f>IF($B115="","",VLOOKUP($B115,工资性费用预算!$B$7:$AL$206,37,0))</f>
        <v/>
      </c>
      <c r="AL115" s="270" t="str">
        <f>IF(OR(工资性费用预算!N117="",工资性费用预算!N117=0),"",$AK115)</f>
        <v/>
      </c>
      <c r="AM115" s="201" t="str">
        <f>IF(OR(工资性费用预算!O117="",工资性费用预算!O117=0),"",$AK115)</f>
        <v/>
      </c>
      <c r="AN115" s="201" t="str">
        <f>IF(OR(工资性费用预算!P117="",工资性费用预算!P117=0),"",$AK115)</f>
        <v/>
      </c>
      <c r="AO115" s="201" t="str">
        <f>IF(OR(工资性费用预算!Q117="",工资性费用预算!Q117=0),"",$AK115)</f>
        <v/>
      </c>
      <c r="AP115" s="201" t="str">
        <f>IF(OR(工资性费用预算!R117="",工资性费用预算!R117=0),"",$AK115)</f>
        <v/>
      </c>
      <c r="AQ115" s="201" t="str">
        <f>IF(OR(工资性费用预算!S117="",工资性费用预算!S117=0),"",$AK115)</f>
        <v/>
      </c>
      <c r="AR115" s="201" t="str">
        <f>IF(OR(工资性费用预算!T117="",工资性费用预算!T117=0),"",$AK115)</f>
        <v/>
      </c>
      <c r="AS115" s="201" t="str">
        <f>IF(OR(工资性费用预算!U117="",工资性费用预算!U117=0),"",$AK115)</f>
        <v/>
      </c>
      <c r="AT115" s="201" t="str">
        <f>IF(OR(工资性费用预算!V117="",工资性费用预算!V117=0),"",$AK115)</f>
        <v/>
      </c>
      <c r="AU115" s="201" t="str">
        <f>IF(OR(工资性费用预算!W117="",工资性费用预算!W117=0),"",$AK115)</f>
        <v/>
      </c>
      <c r="AV115" s="201" t="str">
        <f>IF(OR(工资性费用预算!X117="",工资性费用预算!X117=0),"",$AK115)</f>
        <v/>
      </c>
      <c r="AW115" s="201" t="str">
        <f>IF(OR(工资性费用预算!Y117="",工资性费用预算!Y117=0),"",$AK115)</f>
        <v/>
      </c>
      <c r="AX115" s="220">
        <f t="shared" si="50"/>
        <v>0</v>
      </c>
      <c r="AY115" s="215" t="str">
        <f>IF($B115="","",VLOOKUP($B115,工资性费用预算!$B$7:$AN$206,39,0))</f>
        <v/>
      </c>
      <c r="AZ115" s="204"/>
      <c r="BA115" s="204"/>
      <c r="BB115" s="204"/>
      <c r="BC115" s="204"/>
      <c r="BD115" s="201"/>
      <c r="BE115" s="201" t="str">
        <f>IF(OR(工资性费用预算!S117="",工资性费用预算!S117=0),"",$AY115)</f>
        <v/>
      </c>
      <c r="BF115" s="201" t="str">
        <f>IF(OR(工资性费用预算!T117="",工资性费用预算!T117=0),"",$AY115)</f>
        <v/>
      </c>
      <c r="BG115" s="201" t="str">
        <f>IF(OR(工资性费用预算!U117="",工资性费用预算!U117=0),"",$AY115)</f>
        <v/>
      </c>
      <c r="BH115" s="201" t="str">
        <f>IF(OR(工资性费用预算!V117="",工资性费用预算!V117=0),"",$AY115)</f>
        <v/>
      </c>
      <c r="BI115" s="201" t="str">
        <f>IF(OR(工资性费用预算!W117="",工资性费用预算!W117=0),"",$AY115)</f>
        <v/>
      </c>
      <c r="BJ115" s="219"/>
      <c r="BK115" s="219"/>
      <c r="BL115" s="219">
        <f t="shared" si="51"/>
        <v>0</v>
      </c>
      <c r="BM115" s="215" t="str">
        <f>IF($B115="","",VLOOKUP($B115,工资性费用预算!$B$7:$AP$206,41,0))</f>
        <v/>
      </c>
      <c r="BN115" s="201" t="str">
        <f>IF(OR(工资性费用预算!N117="",工资性费用预算!N117=0),"",$BM115)</f>
        <v/>
      </c>
      <c r="BO115" s="201" t="str">
        <f>IF(OR(工资性费用预算!O117="",工资性费用预算!O117=0),"",$BM115)</f>
        <v/>
      </c>
      <c r="BP115" s="201" t="str">
        <f>IF(OR(工资性费用预算!P117="",工资性费用预算!P117=0),"",$BM115)</f>
        <v/>
      </c>
      <c r="BQ115" s="201"/>
      <c r="BR115" s="201" t="str">
        <f>IF(OR(工资性费用预算!Q117="",工资性费用预算!Q117=0),"",$BM115)</f>
        <v/>
      </c>
      <c r="BS115" s="201" t="str">
        <f>IF(OR(工资性费用预算!R117="",工资性费用预算!R117=0),"",$BM115)</f>
        <v/>
      </c>
      <c r="BT115" s="201" t="str">
        <f>IF(OR(工资性费用预算!S117="",工资性费用预算!S117=0),"",$BM115)</f>
        <v/>
      </c>
      <c r="BU115" s="201"/>
      <c r="BV115" s="201" t="str">
        <f>IF(OR(工资性费用预算!T117="",工资性费用预算!T117=0),"",$BM115)</f>
        <v/>
      </c>
      <c r="BW115" s="201" t="str">
        <f>IF(OR(工资性费用预算!U117="",工资性费用预算!U117=0),"",$BM115)</f>
        <v/>
      </c>
      <c r="BX115" s="201" t="str">
        <f>IF(OR(工资性费用预算!V117="",工资性费用预算!V117=0),"",$BM115)</f>
        <v/>
      </c>
      <c r="BY115" s="201"/>
      <c r="BZ115" s="201" t="str">
        <f>IF(OR(工资性费用预算!W117="",工资性费用预算!W117=0),"",$BM115)</f>
        <v/>
      </c>
      <c r="CA115" s="201" t="str">
        <f>IF(OR(工资性费用预算!X117="",工资性费用预算!X117=0),"",$BM115)</f>
        <v/>
      </c>
      <c r="CB115" s="201" t="str">
        <f>IF(OR(工资性费用预算!Y117="",工资性费用预算!Y117=0),"",$BM115)</f>
        <v/>
      </c>
      <c r="CC115" s="193">
        <f t="shared" si="52"/>
        <v>0</v>
      </c>
      <c r="CD115" s="215" t="str">
        <f>IF($B115="","",VLOOKUP($B115,工资性费用预算!$B$7:$AT$206,45,0))</f>
        <v/>
      </c>
      <c r="CE115" s="201" t="str">
        <f>IF(OR(工资性费用预算!N117="",工资性费用预算!N117=0),"",$CD115)</f>
        <v/>
      </c>
      <c r="CF115" s="201" t="str">
        <f>IF(OR(工资性费用预算!O117="",工资性费用预算!O117=0),"",$CD115)</f>
        <v/>
      </c>
      <c r="CG115" s="201" t="str">
        <f>IF(OR(工资性费用预算!P117="",工资性费用预算!P117=0),"",$CD115)</f>
        <v/>
      </c>
      <c r="CH115" s="201" t="str">
        <f>IF(OR(工资性费用预算!Q117="",工资性费用预算!Q117=0),"",$CD115)</f>
        <v/>
      </c>
      <c r="CI115" s="201" t="str">
        <f>IF(OR(工资性费用预算!R117="",工资性费用预算!R117=0),"",$CD115)</f>
        <v/>
      </c>
      <c r="CJ115" s="201" t="str">
        <f>IF(OR(工资性费用预算!S117="",工资性费用预算!S117=0),"",$CD115)</f>
        <v/>
      </c>
      <c r="CK115" s="201" t="str">
        <f>IF(OR(工资性费用预算!T117="",工资性费用预算!T117=0),"",$CD115)</f>
        <v/>
      </c>
      <c r="CL115" s="201" t="str">
        <f>IF(OR(工资性费用预算!U117="",工资性费用预算!U117=0),"",$CD115)</f>
        <v/>
      </c>
      <c r="CM115" s="201" t="str">
        <f>IF(OR(工资性费用预算!V117="",工资性费用预算!V117=0),"",$CD115)</f>
        <v/>
      </c>
      <c r="CN115" s="201" t="str">
        <f>IF(OR(工资性费用预算!W117="",工资性费用预算!W117=0),"",$CD115)</f>
        <v/>
      </c>
      <c r="CO115" s="201" t="str">
        <f>IF(OR(工资性费用预算!X117="",工资性费用预算!X117=0),"",$CD115)</f>
        <v/>
      </c>
      <c r="CP115" s="201" t="str">
        <f>IF(OR(工资性费用预算!Y117="",工资性费用预算!Y117=0),"",$CD115)</f>
        <v/>
      </c>
      <c r="CQ115" s="193">
        <f t="shared" si="53"/>
        <v>0</v>
      </c>
      <c r="CR115" s="215" t="str">
        <f>IF($B115="","",VLOOKUP($B115,工资性费用预算!$B$7:$AV$206,47,0))</f>
        <v/>
      </c>
      <c r="CS115" s="201" t="str">
        <f>IF(OR(工资性费用预算!N117="",工资性费用预算!N117=0),"",$CR115)</f>
        <v/>
      </c>
      <c r="CT115" s="201" t="str">
        <f>IF(OR(工资性费用预算!O117="",工资性费用预算!O117=0),"",$CR115)</f>
        <v/>
      </c>
      <c r="CU115" s="201" t="str">
        <f>IF(OR(工资性费用预算!P117="",工资性费用预算!P117=0),"",$CR115)</f>
        <v/>
      </c>
      <c r="CV115" s="201" t="str">
        <f>IF(OR(工资性费用预算!Q117="",工资性费用预算!Q117=0),"",$CR115)</f>
        <v/>
      </c>
      <c r="CW115" s="201" t="str">
        <f>IF(OR(工资性费用预算!R117="",工资性费用预算!R117=0),"",$CR115)</f>
        <v/>
      </c>
      <c r="CX115" s="201" t="str">
        <f>IF(OR(工资性费用预算!S117="",工资性费用预算!S117=0),"",$CR115)</f>
        <v/>
      </c>
      <c r="CY115" s="201" t="str">
        <f>IF(OR(工资性费用预算!T117="",工资性费用预算!T117=0),"",$CR115)</f>
        <v/>
      </c>
      <c r="CZ115" s="201" t="str">
        <f>IF(OR(工资性费用预算!U117="",工资性费用预算!U117=0),"",$CR115)</f>
        <v/>
      </c>
      <c r="DA115" s="201" t="str">
        <f>IF(OR(工资性费用预算!V117="",工资性费用预算!V117=0),"",$CR115)</f>
        <v/>
      </c>
      <c r="DB115" s="201" t="str">
        <f>IF(OR(工资性费用预算!W117="",工资性费用预算!W117=0),"",$CR115)</f>
        <v/>
      </c>
      <c r="DC115" s="201" t="str">
        <f>IF(OR(工资性费用预算!X117="",工资性费用预算!X117=0),"",$CR115)</f>
        <v/>
      </c>
      <c r="DD115" s="201" t="str">
        <f>IF(OR(工资性费用预算!Y117="",工资性费用预算!Y117=0),"",$CR115)</f>
        <v/>
      </c>
      <c r="DE115" s="193">
        <f t="shared" si="54"/>
        <v>0</v>
      </c>
      <c r="DF115" s="215" t="str">
        <f>IF($B115="","",VLOOKUP($B115,工资性费用预算!$B$7:$AR$206,43,0))</f>
        <v/>
      </c>
      <c r="DG115" s="215" t="str">
        <f>IF($B115="","",VLOOKUP($B115,工资性费用预算!$B$7:$AS$206,44,0))</f>
        <v/>
      </c>
      <c r="DH115" s="215" t="str">
        <f>IF($B115="","",VLOOKUP($B115,工资性费用预算!$B$7:$AX$206,49,0))</f>
        <v/>
      </c>
      <c r="DI115" s="215" t="str">
        <f>IF($B115="","",VLOOKUP($B115,工资性费用预算!$B$7:$AY$206,50,0))</f>
        <v/>
      </c>
      <c r="DJ115" s="215" t="str">
        <f>IF($B115="","",VLOOKUP($B115,工资性费用预算!$B$7:$BB$206,51,0))</f>
        <v/>
      </c>
      <c r="DK115" s="215" t="str">
        <f>IF($B115="","",VLOOKUP($B115,工资性费用预算!$B$7:$BB$206,52,0))</f>
        <v/>
      </c>
      <c r="DL115" s="225" t="str">
        <f>IF($B115="","",VLOOKUP($B115,工资性费用预算!$B$7:$BB$206,53,0))</f>
        <v/>
      </c>
      <c r="DM115" s="222">
        <f t="shared" si="55"/>
        <v>0</v>
      </c>
      <c r="DN115" s="191">
        <f t="shared" si="56"/>
        <v>0</v>
      </c>
      <c r="DO115" s="191">
        <f t="shared" si="57"/>
        <v>0</v>
      </c>
      <c r="DP115" s="191">
        <f t="shared" si="58"/>
        <v>0</v>
      </c>
      <c r="DQ115" s="191">
        <f t="shared" si="59"/>
        <v>0</v>
      </c>
      <c r="DR115" s="191">
        <f t="shared" si="60"/>
        <v>0</v>
      </c>
      <c r="DS115" s="191">
        <f t="shared" si="61"/>
        <v>0</v>
      </c>
      <c r="DT115" s="191">
        <f t="shared" si="62"/>
        <v>0</v>
      </c>
      <c r="DU115" s="191">
        <f t="shared" si="63"/>
        <v>0</v>
      </c>
      <c r="DV115" s="191">
        <f t="shared" si="64"/>
        <v>0</v>
      </c>
      <c r="DW115" s="191">
        <f t="shared" si="65"/>
        <v>0</v>
      </c>
      <c r="DX115" s="191">
        <f t="shared" si="66"/>
        <v>0</v>
      </c>
      <c r="DY115" s="227">
        <f t="shared" si="67"/>
        <v>0</v>
      </c>
      <c r="DZ115" s="191">
        <f t="shared" si="68"/>
        <v>0</v>
      </c>
      <c r="EA115" s="193">
        <f t="shared" si="69"/>
        <v>0</v>
      </c>
    </row>
    <row r="116" spans="1:131">
      <c r="A116" s="200" t="str">
        <f t="shared" si="70"/>
        <v/>
      </c>
      <c r="B116" s="191" t="str">
        <f>IF(工资性费用预算!A118="","",工资性费用预算!B118)</f>
        <v/>
      </c>
      <c r="C116" s="195" t="str">
        <f>IF(B116="","",VLOOKUP(B116,工资性费用预算!$B$7:$C$206,2,0))</f>
        <v/>
      </c>
      <c r="D116" s="276" t="str">
        <f>IF(工资性费用预算!BH118&gt;0,IF(工资性费用预算!BE118&gt;0,工资性费用预算!$BE$6,IF(工资性费用预算!BF118&gt;0,工资性费用预算!$BF$6,工资性费用预算!$BG$6)),"")</f>
        <v/>
      </c>
      <c r="E116" s="194" t="str">
        <f>IF($B116="","",VLOOKUP($B116,工资性费用预算!$B$7:$AC$206,27,0))</f>
        <v/>
      </c>
      <c r="F116" s="519">
        <f>IF($B116="",0,VLOOKUP($B116,社保费!$B$5:$Q$15,16,0))</f>
        <v>0</v>
      </c>
      <c r="G116" s="201" t="str">
        <f>IF(OR(工资性费用预算!N118="",工资性费用预算!N118=0),"",ROUND($E116*$F116,2))</f>
        <v/>
      </c>
      <c r="H116" s="201" t="str">
        <f>IF(OR(工资性费用预算!O118="",工资性费用预算!O118=0),"",ROUND($E116*$F116,2))</f>
        <v/>
      </c>
      <c r="I116" s="201" t="str">
        <f>IF(OR(工资性费用预算!P118="",工资性费用预算!P118=0),"",ROUND($E116*$F116,2))</f>
        <v/>
      </c>
      <c r="J116" s="201" t="str">
        <f>IF(OR(工资性费用预算!Q118="",工资性费用预算!Q118=0),"",ROUND($E116*$F116,2))</f>
        <v/>
      </c>
      <c r="K116" s="201" t="str">
        <f>IF(OR(工资性费用预算!R118="",工资性费用预算!R118=0),"",ROUND($E116*$F116,2))</f>
        <v/>
      </c>
      <c r="L116" s="201" t="str">
        <f>IF(OR(工资性费用预算!S118="",工资性费用预算!S118=0),"",ROUND($E116*$F116,2))</f>
        <v/>
      </c>
      <c r="M116" s="201" t="str">
        <f>IF(OR(工资性费用预算!T118="",工资性费用预算!T118=0),"",ROUND($E116*$F116,2))</f>
        <v/>
      </c>
      <c r="N116" s="201" t="str">
        <f>IF(OR(工资性费用预算!U118="",工资性费用预算!U118=0),"",ROUND($E116*$F116,2))</f>
        <v/>
      </c>
      <c r="O116" s="201" t="str">
        <f>IF(OR(工资性费用预算!V118="",工资性费用预算!V118=0),"",ROUND($E116*$F116,2))</f>
        <v/>
      </c>
      <c r="P116" s="201" t="str">
        <f>IF(OR(工资性费用预算!W118="",工资性费用预算!W118=0),"",ROUND($E116*$F116,2))</f>
        <v/>
      </c>
      <c r="Q116" s="201" t="str">
        <f>IF(OR(工资性费用预算!X118="",工资性费用预算!X118=0),"",ROUND($E116*$F116,2))</f>
        <v/>
      </c>
      <c r="R116" s="201" t="str">
        <f>IF(OR(工资性费用预算!Y118="",工资性费用预算!Y118=0),"",ROUND($E116*$F116,2))</f>
        <v/>
      </c>
      <c r="S116" s="193">
        <f t="shared" si="48"/>
        <v>0</v>
      </c>
      <c r="T116" s="199" t="str">
        <f>IF($B116="","",VLOOKUP($B116,工资性费用预算!$B$7:$AF$206,30,0))</f>
        <v/>
      </c>
      <c r="U116" s="197" t="str">
        <f>IF($B116="","",VLOOKUP($B116,工资性费用预算!$B$7:$AF$206,31,0))</f>
        <v/>
      </c>
      <c r="V116" s="191" t="str">
        <f>IF(OR(工资性费用预算!N118="",工资性费用预算!N118=0),"",$T116*$U116)</f>
        <v/>
      </c>
      <c r="W116" s="191" t="str">
        <f>IF(OR(工资性费用预算!O118="",工资性费用预算!O118=0),"",$T116*$U116)</f>
        <v/>
      </c>
      <c r="X116" s="191" t="str">
        <f>IF(OR(工资性费用预算!P118="",工资性费用预算!P118=0),"",$T116*$U116)</f>
        <v/>
      </c>
      <c r="Y116" s="191" t="str">
        <f>IF(OR(工资性费用预算!Q118="",工资性费用预算!Q118=0),"",$T116*$U116)</f>
        <v/>
      </c>
      <c r="Z116" s="191" t="str">
        <f>IF(OR(工资性费用预算!R118="",工资性费用预算!R118=0),"",$T116*$U116)</f>
        <v/>
      </c>
      <c r="AA116" s="191" t="str">
        <f>IF(OR(工资性费用预算!S118="",工资性费用预算!S118=0),"",$T116*$U116)</f>
        <v/>
      </c>
      <c r="AB116" s="191" t="str">
        <f>IF(OR(工资性费用预算!T118="",工资性费用预算!T118=0),"",$T116*$U116)</f>
        <v/>
      </c>
      <c r="AC116" s="191" t="str">
        <f>IF(OR(工资性费用预算!U118="",工资性费用预算!U118=0),"",$T116*$U116)</f>
        <v/>
      </c>
      <c r="AD116" s="191" t="str">
        <f>IF(OR(工资性费用预算!V118="",工资性费用预算!V118=0),"",$T116*$U116)</f>
        <v/>
      </c>
      <c r="AE116" s="191" t="str">
        <f>IF(OR(工资性费用预算!W118="",工资性费用预算!W118=0),"",$T116*$U116)</f>
        <v/>
      </c>
      <c r="AF116" s="191" t="str">
        <f>IF(OR(工资性费用预算!X118="",工资性费用预算!X118=0),"",$T116*$U116)</f>
        <v/>
      </c>
      <c r="AG116" s="191" t="str">
        <f>IF(OR(工资性费用预算!Y118="",工资性费用预算!Y118=0),"",$T116*$U116)</f>
        <v/>
      </c>
      <c r="AH116" s="193">
        <f t="shared" si="49"/>
        <v>0</v>
      </c>
      <c r="AI116" s="217" t="str">
        <f>IF($B116="","",VLOOKUP($B116,工资性费用预算!$B$7:$AJ$206,33,0))</f>
        <v/>
      </c>
      <c r="AJ116" s="218" t="str">
        <f>IF($B116="","",VLOOKUP($B116,工资性费用预算!$B$7:$AJ$206,35,0))</f>
        <v/>
      </c>
      <c r="AK116" s="215" t="str">
        <f>IF($B116="","",VLOOKUP($B116,工资性费用预算!$B$7:$AL$206,37,0))</f>
        <v/>
      </c>
      <c r="AL116" s="270" t="str">
        <f>IF(OR(工资性费用预算!N118="",工资性费用预算!N118=0),"",$AK116)</f>
        <v/>
      </c>
      <c r="AM116" s="201" t="str">
        <f>IF(OR(工资性费用预算!O118="",工资性费用预算!O118=0),"",$AK116)</f>
        <v/>
      </c>
      <c r="AN116" s="201" t="str">
        <f>IF(OR(工资性费用预算!P118="",工资性费用预算!P118=0),"",$AK116)</f>
        <v/>
      </c>
      <c r="AO116" s="201" t="str">
        <f>IF(OR(工资性费用预算!Q118="",工资性费用预算!Q118=0),"",$AK116)</f>
        <v/>
      </c>
      <c r="AP116" s="201" t="str">
        <f>IF(OR(工资性费用预算!R118="",工资性费用预算!R118=0),"",$AK116)</f>
        <v/>
      </c>
      <c r="AQ116" s="201" t="str">
        <f>IF(OR(工资性费用预算!S118="",工资性费用预算!S118=0),"",$AK116)</f>
        <v/>
      </c>
      <c r="AR116" s="201" t="str">
        <f>IF(OR(工资性费用预算!T118="",工资性费用预算!T118=0),"",$AK116)</f>
        <v/>
      </c>
      <c r="AS116" s="201" t="str">
        <f>IF(OR(工资性费用预算!U118="",工资性费用预算!U118=0),"",$AK116)</f>
        <v/>
      </c>
      <c r="AT116" s="201" t="str">
        <f>IF(OR(工资性费用预算!V118="",工资性费用预算!V118=0),"",$AK116)</f>
        <v/>
      </c>
      <c r="AU116" s="201" t="str">
        <f>IF(OR(工资性费用预算!W118="",工资性费用预算!W118=0),"",$AK116)</f>
        <v/>
      </c>
      <c r="AV116" s="201" t="str">
        <f>IF(OR(工资性费用预算!X118="",工资性费用预算!X118=0),"",$AK116)</f>
        <v/>
      </c>
      <c r="AW116" s="201" t="str">
        <f>IF(OR(工资性费用预算!Y118="",工资性费用预算!Y118=0),"",$AK116)</f>
        <v/>
      </c>
      <c r="AX116" s="220">
        <f t="shared" si="50"/>
        <v>0</v>
      </c>
      <c r="AY116" s="215" t="str">
        <f>IF($B116="","",VLOOKUP($B116,工资性费用预算!$B$7:$AN$206,39,0))</f>
        <v/>
      </c>
      <c r="AZ116" s="204"/>
      <c r="BA116" s="204"/>
      <c r="BB116" s="204"/>
      <c r="BC116" s="204"/>
      <c r="BD116" s="201"/>
      <c r="BE116" s="201" t="str">
        <f>IF(OR(工资性费用预算!S118="",工资性费用预算!S118=0),"",$AY116)</f>
        <v/>
      </c>
      <c r="BF116" s="201" t="str">
        <f>IF(OR(工资性费用预算!T118="",工资性费用预算!T118=0),"",$AY116)</f>
        <v/>
      </c>
      <c r="BG116" s="201" t="str">
        <f>IF(OR(工资性费用预算!U118="",工资性费用预算!U118=0),"",$AY116)</f>
        <v/>
      </c>
      <c r="BH116" s="201" t="str">
        <f>IF(OR(工资性费用预算!V118="",工资性费用预算!V118=0),"",$AY116)</f>
        <v/>
      </c>
      <c r="BI116" s="201" t="str">
        <f>IF(OR(工资性费用预算!W118="",工资性费用预算!W118=0),"",$AY116)</f>
        <v/>
      </c>
      <c r="BJ116" s="219"/>
      <c r="BK116" s="219"/>
      <c r="BL116" s="219">
        <f t="shared" si="51"/>
        <v>0</v>
      </c>
      <c r="BM116" s="215" t="str">
        <f>IF($B116="","",VLOOKUP($B116,工资性费用预算!$B$7:$AP$206,41,0))</f>
        <v/>
      </c>
      <c r="BN116" s="201" t="str">
        <f>IF(OR(工资性费用预算!N118="",工资性费用预算!N118=0),"",$BM116)</f>
        <v/>
      </c>
      <c r="BO116" s="201" t="str">
        <f>IF(OR(工资性费用预算!O118="",工资性费用预算!O118=0),"",$BM116)</f>
        <v/>
      </c>
      <c r="BP116" s="201" t="str">
        <f>IF(OR(工资性费用预算!P118="",工资性费用预算!P118=0),"",$BM116)</f>
        <v/>
      </c>
      <c r="BQ116" s="201"/>
      <c r="BR116" s="201" t="str">
        <f>IF(OR(工资性费用预算!Q118="",工资性费用预算!Q118=0),"",$BM116)</f>
        <v/>
      </c>
      <c r="BS116" s="201" t="str">
        <f>IF(OR(工资性费用预算!R118="",工资性费用预算!R118=0),"",$BM116)</f>
        <v/>
      </c>
      <c r="BT116" s="201" t="str">
        <f>IF(OR(工资性费用预算!S118="",工资性费用预算!S118=0),"",$BM116)</f>
        <v/>
      </c>
      <c r="BU116" s="201"/>
      <c r="BV116" s="201" t="str">
        <f>IF(OR(工资性费用预算!T118="",工资性费用预算!T118=0),"",$BM116)</f>
        <v/>
      </c>
      <c r="BW116" s="201" t="str">
        <f>IF(OR(工资性费用预算!U118="",工资性费用预算!U118=0),"",$BM116)</f>
        <v/>
      </c>
      <c r="BX116" s="201" t="str">
        <f>IF(OR(工资性费用预算!V118="",工资性费用预算!V118=0),"",$BM116)</f>
        <v/>
      </c>
      <c r="BY116" s="201"/>
      <c r="BZ116" s="201" t="str">
        <f>IF(OR(工资性费用预算!W118="",工资性费用预算!W118=0),"",$BM116)</f>
        <v/>
      </c>
      <c r="CA116" s="201" t="str">
        <f>IF(OR(工资性费用预算!X118="",工资性费用预算!X118=0),"",$BM116)</f>
        <v/>
      </c>
      <c r="CB116" s="201" t="str">
        <f>IF(OR(工资性费用预算!Y118="",工资性费用预算!Y118=0),"",$BM116)</f>
        <v/>
      </c>
      <c r="CC116" s="193">
        <f t="shared" si="52"/>
        <v>0</v>
      </c>
      <c r="CD116" s="215" t="str">
        <f>IF($B116="","",VLOOKUP($B116,工资性费用预算!$B$7:$AT$206,45,0))</f>
        <v/>
      </c>
      <c r="CE116" s="201" t="str">
        <f>IF(OR(工资性费用预算!N118="",工资性费用预算!N118=0),"",$CD116)</f>
        <v/>
      </c>
      <c r="CF116" s="201" t="str">
        <f>IF(OR(工资性费用预算!O118="",工资性费用预算!O118=0),"",$CD116)</f>
        <v/>
      </c>
      <c r="CG116" s="201" t="str">
        <f>IF(OR(工资性费用预算!P118="",工资性费用预算!P118=0),"",$CD116)</f>
        <v/>
      </c>
      <c r="CH116" s="201" t="str">
        <f>IF(OR(工资性费用预算!Q118="",工资性费用预算!Q118=0),"",$CD116)</f>
        <v/>
      </c>
      <c r="CI116" s="201" t="str">
        <f>IF(OR(工资性费用预算!R118="",工资性费用预算!R118=0),"",$CD116)</f>
        <v/>
      </c>
      <c r="CJ116" s="201" t="str">
        <f>IF(OR(工资性费用预算!S118="",工资性费用预算!S118=0),"",$CD116)</f>
        <v/>
      </c>
      <c r="CK116" s="201" t="str">
        <f>IF(OR(工资性费用预算!T118="",工资性费用预算!T118=0),"",$CD116)</f>
        <v/>
      </c>
      <c r="CL116" s="201" t="str">
        <f>IF(OR(工资性费用预算!U118="",工资性费用预算!U118=0),"",$CD116)</f>
        <v/>
      </c>
      <c r="CM116" s="201" t="str">
        <f>IF(OR(工资性费用预算!V118="",工资性费用预算!V118=0),"",$CD116)</f>
        <v/>
      </c>
      <c r="CN116" s="201" t="str">
        <f>IF(OR(工资性费用预算!W118="",工资性费用预算!W118=0),"",$CD116)</f>
        <v/>
      </c>
      <c r="CO116" s="201" t="str">
        <f>IF(OR(工资性费用预算!X118="",工资性费用预算!X118=0),"",$CD116)</f>
        <v/>
      </c>
      <c r="CP116" s="201" t="str">
        <f>IF(OR(工资性费用预算!Y118="",工资性费用预算!Y118=0),"",$CD116)</f>
        <v/>
      </c>
      <c r="CQ116" s="193">
        <f t="shared" si="53"/>
        <v>0</v>
      </c>
      <c r="CR116" s="215" t="str">
        <f>IF($B116="","",VLOOKUP($B116,工资性费用预算!$B$7:$AV$206,47,0))</f>
        <v/>
      </c>
      <c r="CS116" s="201" t="str">
        <f>IF(OR(工资性费用预算!N118="",工资性费用预算!N118=0),"",$CR116)</f>
        <v/>
      </c>
      <c r="CT116" s="201" t="str">
        <f>IF(OR(工资性费用预算!O118="",工资性费用预算!O118=0),"",$CR116)</f>
        <v/>
      </c>
      <c r="CU116" s="201" t="str">
        <f>IF(OR(工资性费用预算!P118="",工资性费用预算!P118=0),"",$CR116)</f>
        <v/>
      </c>
      <c r="CV116" s="201" t="str">
        <f>IF(OR(工资性费用预算!Q118="",工资性费用预算!Q118=0),"",$CR116)</f>
        <v/>
      </c>
      <c r="CW116" s="201" t="str">
        <f>IF(OR(工资性费用预算!R118="",工资性费用预算!R118=0),"",$CR116)</f>
        <v/>
      </c>
      <c r="CX116" s="201" t="str">
        <f>IF(OR(工资性费用预算!S118="",工资性费用预算!S118=0),"",$CR116)</f>
        <v/>
      </c>
      <c r="CY116" s="201" t="str">
        <f>IF(OR(工资性费用预算!T118="",工资性费用预算!T118=0),"",$CR116)</f>
        <v/>
      </c>
      <c r="CZ116" s="201" t="str">
        <f>IF(OR(工资性费用预算!U118="",工资性费用预算!U118=0),"",$CR116)</f>
        <v/>
      </c>
      <c r="DA116" s="201" t="str">
        <f>IF(OR(工资性费用预算!V118="",工资性费用预算!V118=0),"",$CR116)</f>
        <v/>
      </c>
      <c r="DB116" s="201" t="str">
        <f>IF(OR(工资性费用预算!W118="",工资性费用预算!W118=0),"",$CR116)</f>
        <v/>
      </c>
      <c r="DC116" s="201" t="str">
        <f>IF(OR(工资性费用预算!X118="",工资性费用预算!X118=0),"",$CR116)</f>
        <v/>
      </c>
      <c r="DD116" s="201" t="str">
        <f>IF(OR(工资性费用预算!Y118="",工资性费用预算!Y118=0),"",$CR116)</f>
        <v/>
      </c>
      <c r="DE116" s="193">
        <f t="shared" si="54"/>
        <v>0</v>
      </c>
      <c r="DF116" s="215" t="str">
        <f>IF($B116="","",VLOOKUP($B116,工资性费用预算!$B$7:$AR$206,43,0))</f>
        <v/>
      </c>
      <c r="DG116" s="215" t="str">
        <f>IF($B116="","",VLOOKUP($B116,工资性费用预算!$B$7:$AS$206,44,0))</f>
        <v/>
      </c>
      <c r="DH116" s="215" t="str">
        <f>IF($B116="","",VLOOKUP($B116,工资性费用预算!$B$7:$AX$206,49,0))</f>
        <v/>
      </c>
      <c r="DI116" s="215" t="str">
        <f>IF($B116="","",VLOOKUP($B116,工资性费用预算!$B$7:$AY$206,50,0))</f>
        <v/>
      </c>
      <c r="DJ116" s="215" t="str">
        <f>IF($B116="","",VLOOKUP($B116,工资性费用预算!$B$7:$BB$206,51,0))</f>
        <v/>
      </c>
      <c r="DK116" s="215" t="str">
        <f>IF($B116="","",VLOOKUP($B116,工资性费用预算!$B$7:$BB$206,52,0))</f>
        <v/>
      </c>
      <c r="DL116" s="225" t="str">
        <f>IF($B116="","",VLOOKUP($B116,工资性费用预算!$B$7:$BB$206,53,0))</f>
        <v/>
      </c>
      <c r="DM116" s="222">
        <f t="shared" si="55"/>
        <v>0</v>
      </c>
      <c r="DN116" s="191">
        <f t="shared" si="56"/>
        <v>0</v>
      </c>
      <c r="DO116" s="191">
        <f t="shared" si="57"/>
        <v>0</v>
      </c>
      <c r="DP116" s="191">
        <f t="shared" si="58"/>
        <v>0</v>
      </c>
      <c r="DQ116" s="191">
        <f t="shared" si="59"/>
        <v>0</v>
      </c>
      <c r="DR116" s="191">
        <f t="shared" si="60"/>
        <v>0</v>
      </c>
      <c r="DS116" s="191">
        <f t="shared" si="61"/>
        <v>0</v>
      </c>
      <c r="DT116" s="191">
        <f t="shared" si="62"/>
        <v>0</v>
      </c>
      <c r="DU116" s="191">
        <f t="shared" si="63"/>
        <v>0</v>
      </c>
      <c r="DV116" s="191">
        <f t="shared" si="64"/>
        <v>0</v>
      </c>
      <c r="DW116" s="191">
        <f t="shared" si="65"/>
        <v>0</v>
      </c>
      <c r="DX116" s="191">
        <f t="shared" si="66"/>
        <v>0</v>
      </c>
      <c r="DY116" s="227">
        <f t="shared" si="67"/>
        <v>0</v>
      </c>
      <c r="DZ116" s="191">
        <f t="shared" si="68"/>
        <v>0</v>
      </c>
      <c r="EA116" s="193">
        <f t="shared" si="69"/>
        <v>0</v>
      </c>
    </row>
    <row r="117" spans="1:131">
      <c r="A117" s="200" t="str">
        <f t="shared" si="70"/>
        <v/>
      </c>
      <c r="B117" s="191" t="str">
        <f>IF(工资性费用预算!A119="","",工资性费用预算!B119)</f>
        <v/>
      </c>
      <c r="C117" s="195" t="str">
        <f>IF(B117="","",VLOOKUP(B117,工资性费用预算!$B$7:$C$206,2,0))</f>
        <v/>
      </c>
      <c r="D117" s="276" t="str">
        <f>IF(工资性费用预算!BH119&gt;0,IF(工资性费用预算!BE119&gt;0,工资性费用预算!$BE$6,IF(工资性费用预算!BF119&gt;0,工资性费用预算!$BF$6,工资性费用预算!$BG$6)),"")</f>
        <v/>
      </c>
      <c r="E117" s="194" t="str">
        <f>IF($B117="","",VLOOKUP($B117,工资性费用预算!$B$7:$AC$206,27,0))</f>
        <v/>
      </c>
      <c r="F117" s="519">
        <f>IF($B117="",0,VLOOKUP($B117,社保费!$B$5:$Q$15,16,0))</f>
        <v>0</v>
      </c>
      <c r="G117" s="201" t="str">
        <f>IF(OR(工资性费用预算!N119="",工资性费用预算!N119=0),"",ROUND($E117*$F117,2))</f>
        <v/>
      </c>
      <c r="H117" s="201" t="str">
        <f>IF(OR(工资性费用预算!O119="",工资性费用预算!O119=0),"",ROUND($E117*$F117,2))</f>
        <v/>
      </c>
      <c r="I117" s="201" t="str">
        <f>IF(OR(工资性费用预算!P119="",工资性费用预算!P119=0),"",ROUND($E117*$F117,2))</f>
        <v/>
      </c>
      <c r="J117" s="201" t="str">
        <f>IF(OR(工资性费用预算!Q119="",工资性费用预算!Q119=0),"",ROUND($E117*$F117,2))</f>
        <v/>
      </c>
      <c r="K117" s="201" t="str">
        <f>IF(OR(工资性费用预算!R119="",工资性费用预算!R119=0),"",ROUND($E117*$F117,2))</f>
        <v/>
      </c>
      <c r="L117" s="201" t="str">
        <f>IF(OR(工资性费用预算!S119="",工资性费用预算!S119=0),"",ROUND($E117*$F117,2))</f>
        <v/>
      </c>
      <c r="M117" s="201" t="str">
        <f>IF(OR(工资性费用预算!T119="",工资性费用预算!T119=0),"",ROUND($E117*$F117,2))</f>
        <v/>
      </c>
      <c r="N117" s="201" t="str">
        <f>IF(OR(工资性费用预算!U119="",工资性费用预算!U119=0),"",ROUND($E117*$F117,2))</f>
        <v/>
      </c>
      <c r="O117" s="201" t="str">
        <f>IF(OR(工资性费用预算!V119="",工资性费用预算!V119=0),"",ROUND($E117*$F117,2))</f>
        <v/>
      </c>
      <c r="P117" s="201" t="str">
        <f>IF(OR(工资性费用预算!W119="",工资性费用预算!W119=0),"",ROUND($E117*$F117,2))</f>
        <v/>
      </c>
      <c r="Q117" s="201" t="str">
        <f>IF(OR(工资性费用预算!X119="",工资性费用预算!X119=0),"",ROUND($E117*$F117,2))</f>
        <v/>
      </c>
      <c r="R117" s="201" t="str">
        <f>IF(OR(工资性费用预算!Y119="",工资性费用预算!Y119=0),"",ROUND($E117*$F117,2))</f>
        <v/>
      </c>
      <c r="S117" s="193">
        <f t="shared" si="48"/>
        <v>0</v>
      </c>
      <c r="T117" s="199" t="str">
        <f>IF($B117="","",VLOOKUP($B117,工资性费用预算!$B$7:$AF$206,30,0))</f>
        <v/>
      </c>
      <c r="U117" s="197" t="str">
        <f>IF($B117="","",VLOOKUP($B117,工资性费用预算!$B$7:$AF$206,31,0))</f>
        <v/>
      </c>
      <c r="V117" s="191" t="str">
        <f>IF(OR(工资性费用预算!N119="",工资性费用预算!N119=0),"",$T117*$U117)</f>
        <v/>
      </c>
      <c r="W117" s="191" t="str">
        <f>IF(OR(工资性费用预算!O119="",工资性费用预算!O119=0),"",$T117*$U117)</f>
        <v/>
      </c>
      <c r="X117" s="191" t="str">
        <f>IF(OR(工资性费用预算!P119="",工资性费用预算!P119=0),"",$T117*$U117)</f>
        <v/>
      </c>
      <c r="Y117" s="191" t="str">
        <f>IF(OR(工资性费用预算!Q119="",工资性费用预算!Q119=0),"",$T117*$U117)</f>
        <v/>
      </c>
      <c r="Z117" s="191" t="str">
        <f>IF(OR(工资性费用预算!R119="",工资性费用预算!R119=0),"",$T117*$U117)</f>
        <v/>
      </c>
      <c r="AA117" s="191" t="str">
        <f>IF(OR(工资性费用预算!S119="",工资性费用预算!S119=0),"",$T117*$U117)</f>
        <v/>
      </c>
      <c r="AB117" s="191" t="str">
        <f>IF(OR(工资性费用预算!T119="",工资性费用预算!T119=0),"",$T117*$U117)</f>
        <v/>
      </c>
      <c r="AC117" s="191" t="str">
        <f>IF(OR(工资性费用预算!U119="",工资性费用预算!U119=0),"",$T117*$U117)</f>
        <v/>
      </c>
      <c r="AD117" s="191" t="str">
        <f>IF(OR(工资性费用预算!V119="",工资性费用预算!V119=0),"",$T117*$U117)</f>
        <v/>
      </c>
      <c r="AE117" s="191" t="str">
        <f>IF(OR(工资性费用预算!W119="",工资性费用预算!W119=0),"",$T117*$U117)</f>
        <v/>
      </c>
      <c r="AF117" s="191" t="str">
        <f>IF(OR(工资性费用预算!X119="",工资性费用预算!X119=0),"",$T117*$U117)</f>
        <v/>
      </c>
      <c r="AG117" s="191" t="str">
        <f>IF(OR(工资性费用预算!Y119="",工资性费用预算!Y119=0),"",$T117*$U117)</f>
        <v/>
      </c>
      <c r="AH117" s="193">
        <f t="shared" si="49"/>
        <v>0</v>
      </c>
      <c r="AI117" s="217" t="str">
        <f>IF($B117="","",VLOOKUP($B117,工资性费用预算!$B$7:$AJ$206,33,0))</f>
        <v/>
      </c>
      <c r="AJ117" s="218" t="str">
        <f>IF($B117="","",VLOOKUP($B117,工资性费用预算!$B$7:$AJ$206,35,0))</f>
        <v/>
      </c>
      <c r="AK117" s="215" t="str">
        <f>IF($B117="","",VLOOKUP($B117,工资性费用预算!$B$7:$AL$206,37,0))</f>
        <v/>
      </c>
      <c r="AL117" s="270" t="str">
        <f>IF(OR(工资性费用预算!N119="",工资性费用预算!N119=0),"",$AK117)</f>
        <v/>
      </c>
      <c r="AM117" s="201" t="str">
        <f>IF(OR(工资性费用预算!O119="",工资性费用预算!O119=0),"",$AK117)</f>
        <v/>
      </c>
      <c r="AN117" s="201" t="str">
        <f>IF(OR(工资性费用预算!P119="",工资性费用预算!P119=0),"",$AK117)</f>
        <v/>
      </c>
      <c r="AO117" s="201" t="str">
        <f>IF(OR(工资性费用预算!Q119="",工资性费用预算!Q119=0),"",$AK117)</f>
        <v/>
      </c>
      <c r="AP117" s="201" t="str">
        <f>IF(OR(工资性费用预算!R119="",工资性费用预算!R119=0),"",$AK117)</f>
        <v/>
      </c>
      <c r="AQ117" s="201" t="str">
        <f>IF(OR(工资性费用预算!S119="",工资性费用预算!S119=0),"",$AK117)</f>
        <v/>
      </c>
      <c r="AR117" s="201" t="str">
        <f>IF(OR(工资性费用预算!T119="",工资性费用预算!T119=0),"",$AK117)</f>
        <v/>
      </c>
      <c r="AS117" s="201" t="str">
        <f>IF(OR(工资性费用预算!U119="",工资性费用预算!U119=0),"",$AK117)</f>
        <v/>
      </c>
      <c r="AT117" s="201" t="str">
        <f>IF(OR(工资性费用预算!V119="",工资性费用预算!V119=0),"",$AK117)</f>
        <v/>
      </c>
      <c r="AU117" s="201" t="str">
        <f>IF(OR(工资性费用预算!W119="",工资性费用预算!W119=0),"",$AK117)</f>
        <v/>
      </c>
      <c r="AV117" s="201" t="str">
        <f>IF(OR(工资性费用预算!X119="",工资性费用预算!X119=0),"",$AK117)</f>
        <v/>
      </c>
      <c r="AW117" s="201" t="str">
        <f>IF(OR(工资性费用预算!Y119="",工资性费用预算!Y119=0),"",$AK117)</f>
        <v/>
      </c>
      <c r="AX117" s="220">
        <f t="shared" si="50"/>
        <v>0</v>
      </c>
      <c r="AY117" s="215" t="str">
        <f>IF($B117="","",VLOOKUP($B117,工资性费用预算!$B$7:$AN$206,39,0))</f>
        <v/>
      </c>
      <c r="AZ117" s="204"/>
      <c r="BA117" s="204"/>
      <c r="BB117" s="204"/>
      <c r="BC117" s="204"/>
      <c r="BD117" s="201"/>
      <c r="BE117" s="201" t="str">
        <f>IF(OR(工资性费用预算!S119="",工资性费用预算!S119=0),"",$AY117)</f>
        <v/>
      </c>
      <c r="BF117" s="201" t="str">
        <f>IF(OR(工资性费用预算!T119="",工资性费用预算!T119=0),"",$AY117)</f>
        <v/>
      </c>
      <c r="BG117" s="201" t="str">
        <f>IF(OR(工资性费用预算!U119="",工资性费用预算!U119=0),"",$AY117)</f>
        <v/>
      </c>
      <c r="BH117" s="201" t="str">
        <f>IF(OR(工资性费用预算!V119="",工资性费用预算!V119=0),"",$AY117)</f>
        <v/>
      </c>
      <c r="BI117" s="201" t="str">
        <f>IF(OR(工资性费用预算!W119="",工资性费用预算!W119=0),"",$AY117)</f>
        <v/>
      </c>
      <c r="BJ117" s="219"/>
      <c r="BK117" s="219"/>
      <c r="BL117" s="219">
        <f t="shared" si="51"/>
        <v>0</v>
      </c>
      <c r="BM117" s="215" t="str">
        <f>IF($B117="","",VLOOKUP($B117,工资性费用预算!$B$7:$AP$206,41,0))</f>
        <v/>
      </c>
      <c r="BN117" s="201" t="str">
        <f>IF(OR(工资性费用预算!N119="",工资性费用预算!N119=0),"",$BM117)</f>
        <v/>
      </c>
      <c r="BO117" s="201" t="str">
        <f>IF(OR(工资性费用预算!O119="",工资性费用预算!O119=0),"",$BM117)</f>
        <v/>
      </c>
      <c r="BP117" s="201" t="str">
        <f>IF(OR(工资性费用预算!P119="",工资性费用预算!P119=0),"",$BM117)</f>
        <v/>
      </c>
      <c r="BQ117" s="201"/>
      <c r="BR117" s="201" t="str">
        <f>IF(OR(工资性费用预算!Q119="",工资性费用预算!Q119=0),"",$BM117)</f>
        <v/>
      </c>
      <c r="BS117" s="201" t="str">
        <f>IF(OR(工资性费用预算!R119="",工资性费用预算!R119=0),"",$BM117)</f>
        <v/>
      </c>
      <c r="BT117" s="201" t="str">
        <f>IF(OR(工资性费用预算!S119="",工资性费用预算!S119=0),"",$BM117)</f>
        <v/>
      </c>
      <c r="BU117" s="201"/>
      <c r="BV117" s="201" t="str">
        <f>IF(OR(工资性费用预算!T119="",工资性费用预算!T119=0),"",$BM117)</f>
        <v/>
      </c>
      <c r="BW117" s="201" t="str">
        <f>IF(OR(工资性费用预算!U119="",工资性费用预算!U119=0),"",$BM117)</f>
        <v/>
      </c>
      <c r="BX117" s="201" t="str">
        <f>IF(OR(工资性费用预算!V119="",工资性费用预算!V119=0),"",$BM117)</f>
        <v/>
      </c>
      <c r="BY117" s="201"/>
      <c r="BZ117" s="201" t="str">
        <f>IF(OR(工资性费用预算!W119="",工资性费用预算!W119=0),"",$BM117)</f>
        <v/>
      </c>
      <c r="CA117" s="201" t="str">
        <f>IF(OR(工资性费用预算!X119="",工资性费用预算!X119=0),"",$BM117)</f>
        <v/>
      </c>
      <c r="CB117" s="201" t="str">
        <f>IF(OR(工资性费用预算!Y119="",工资性费用预算!Y119=0),"",$BM117)</f>
        <v/>
      </c>
      <c r="CC117" s="193">
        <f t="shared" si="52"/>
        <v>0</v>
      </c>
      <c r="CD117" s="215" t="str">
        <f>IF($B117="","",VLOOKUP($B117,工资性费用预算!$B$7:$AT$206,45,0))</f>
        <v/>
      </c>
      <c r="CE117" s="201" t="str">
        <f>IF(OR(工资性费用预算!N119="",工资性费用预算!N119=0),"",$CD117)</f>
        <v/>
      </c>
      <c r="CF117" s="201" t="str">
        <f>IF(OR(工资性费用预算!O119="",工资性费用预算!O119=0),"",$CD117)</f>
        <v/>
      </c>
      <c r="CG117" s="201" t="str">
        <f>IF(OR(工资性费用预算!P119="",工资性费用预算!P119=0),"",$CD117)</f>
        <v/>
      </c>
      <c r="CH117" s="201" t="str">
        <f>IF(OR(工资性费用预算!Q119="",工资性费用预算!Q119=0),"",$CD117)</f>
        <v/>
      </c>
      <c r="CI117" s="201" t="str">
        <f>IF(OR(工资性费用预算!R119="",工资性费用预算!R119=0),"",$CD117)</f>
        <v/>
      </c>
      <c r="CJ117" s="201" t="str">
        <f>IF(OR(工资性费用预算!S119="",工资性费用预算!S119=0),"",$CD117)</f>
        <v/>
      </c>
      <c r="CK117" s="201" t="str">
        <f>IF(OR(工资性费用预算!T119="",工资性费用预算!T119=0),"",$CD117)</f>
        <v/>
      </c>
      <c r="CL117" s="201" t="str">
        <f>IF(OR(工资性费用预算!U119="",工资性费用预算!U119=0),"",$CD117)</f>
        <v/>
      </c>
      <c r="CM117" s="201" t="str">
        <f>IF(OR(工资性费用预算!V119="",工资性费用预算!V119=0),"",$CD117)</f>
        <v/>
      </c>
      <c r="CN117" s="201" t="str">
        <f>IF(OR(工资性费用预算!W119="",工资性费用预算!W119=0),"",$CD117)</f>
        <v/>
      </c>
      <c r="CO117" s="201" t="str">
        <f>IF(OR(工资性费用预算!X119="",工资性费用预算!X119=0),"",$CD117)</f>
        <v/>
      </c>
      <c r="CP117" s="201" t="str">
        <f>IF(OR(工资性费用预算!Y119="",工资性费用预算!Y119=0),"",$CD117)</f>
        <v/>
      </c>
      <c r="CQ117" s="193">
        <f t="shared" si="53"/>
        <v>0</v>
      </c>
      <c r="CR117" s="215" t="str">
        <f>IF($B117="","",VLOOKUP($B117,工资性费用预算!$B$7:$AV$206,47,0))</f>
        <v/>
      </c>
      <c r="CS117" s="201" t="str">
        <f>IF(OR(工资性费用预算!N119="",工资性费用预算!N119=0),"",$CR117)</f>
        <v/>
      </c>
      <c r="CT117" s="201" t="str">
        <f>IF(OR(工资性费用预算!O119="",工资性费用预算!O119=0),"",$CR117)</f>
        <v/>
      </c>
      <c r="CU117" s="201" t="str">
        <f>IF(OR(工资性费用预算!P119="",工资性费用预算!P119=0),"",$CR117)</f>
        <v/>
      </c>
      <c r="CV117" s="201" t="str">
        <f>IF(OR(工资性费用预算!Q119="",工资性费用预算!Q119=0),"",$CR117)</f>
        <v/>
      </c>
      <c r="CW117" s="201" t="str">
        <f>IF(OR(工资性费用预算!R119="",工资性费用预算!R119=0),"",$CR117)</f>
        <v/>
      </c>
      <c r="CX117" s="201" t="str">
        <f>IF(OR(工资性费用预算!S119="",工资性费用预算!S119=0),"",$CR117)</f>
        <v/>
      </c>
      <c r="CY117" s="201" t="str">
        <f>IF(OR(工资性费用预算!T119="",工资性费用预算!T119=0),"",$CR117)</f>
        <v/>
      </c>
      <c r="CZ117" s="201" t="str">
        <f>IF(OR(工资性费用预算!U119="",工资性费用预算!U119=0),"",$CR117)</f>
        <v/>
      </c>
      <c r="DA117" s="201" t="str">
        <f>IF(OR(工资性费用预算!V119="",工资性费用预算!V119=0),"",$CR117)</f>
        <v/>
      </c>
      <c r="DB117" s="201" t="str">
        <f>IF(OR(工资性费用预算!W119="",工资性费用预算!W119=0),"",$CR117)</f>
        <v/>
      </c>
      <c r="DC117" s="201" t="str">
        <f>IF(OR(工资性费用预算!X119="",工资性费用预算!X119=0),"",$CR117)</f>
        <v/>
      </c>
      <c r="DD117" s="201" t="str">
        <f>IF(OR(工资性费用预算!Y119="",工资性费用预算!Y119=0),"",$CR117)</f>
        <v/>
      </c>
      <c r="DE117" s="193">
        <f t="shared" si="54"/>
        <v>0</v>
      </c>
      <c r="DF117" s="215" t="str">
        <f>IF($B117="","",VLOOKUP($B117,工资性费用预算!$B$7:$AR$206,43,0))</f>
        <v/>
      </c>
      <c r="DG117" s="215" t="str">
        <f>IF($B117="","",VLOOKUP($B117,工资性费用预算!$B$7:$AS$206,44,0))</f>
        <v/>
      </c>
      <c r="DH117" s="215" t="str">
        <f>IF($B117="","",VLOOKUP($B117,工资性费用预算!$B$7:$AX$206,49,0))</f>
        <v/>
      </c>
      <c r="DI117" s="215" t="str">
        <f>IF($B117="","",VLOOKUP($B117,工资性费用预算!$B$7:$AY$206,50,0))</f>
        <v/>
      </c>
      <c r="DJ117" s="215" t="str">
        <f>IF($B117="","",VLOOKUP($B117,工资性费用预算!$B$7:$BB$206,51,0))</f>
        <v/>
      </c>
      <c r="DK117" s="215" t="str">
        <f>IF($B117="","",VLOOKUP($B117,工资性费用预算!$B$7:$BB$206,52,0))</f>
        <v/>
      </c>
      <c r="DL117" s="225" t="str">
        <f>IF($B117="","",VLOOKUP($B117,工资性费用预算!$B$7:$BB$206,53,0))</f>
        <v/>
      </c>
      <c r="DM117" s="222">
        <f t="shared" si="55"/>
        <v>0</v>
      </c>
      <c r="DN117" s="191">
        <f t="shared" si="56"/>
        <v>0</v>
      </c>
      <c r="DO117" s="191">
        <f t="shared" si="57"/>
        <v>0</v>
      </c>
      <c r="DP117" s="191">
        <f t="shared" si="58"/>
        <v>0</v>
      </c>
      <c r="DQ117" s="191">
        <f t="shared" si="59"/>
        <v>0</v>
      </c>
      <c r="DR117" s="191">
        <f t="shared" si="60"/>
        <v>0</v>
      </c>
      <c r="DS117" s="191">
        <f t="shared" si="61"/>
        <v>0</v>
      </c>
      <c r="DT117" s="191">
        <f t="shared" si="62"/>
        <v>0</v>
      </c>
      <c r="DU117" s="191">
        <f t="shared" si="63"/>
        <v>0</v>
      </c>
      <c r="DV117" s="191">
        <f t="shared" si="64"/>
        <v>0</v>
      </c>
      <c r="DW117" s="191">
        <f t="shared" si="65"/>
        <v>0</v>
      </c>
      <c r="DX117" s="191">
        <f t="shared" si="66"/>
        <v>0</v>
      </c>
      <c r="DY117" s="227">
        <f t="shared" si="67"/>
        <v>0</v>
      </c>
      <c r="DZ117" s="191">
        <f t="shared" si="68"/>
        <v>0</v>
      </c>
      <c r="EA117" s="193">
        <f t="shared" si="69"/>
        <v>0</v>
      </c>
    </row>
    <row r="118" spans="1:131">
      <c r="A118" s="200" t="str">
        <f t="shared" si="70"/>
        <v/>
      </c>
      <c r="B118" s="191" t="str">
        <f>IF(工资性费用预算!A120="","",工资性费用预算!B120)</f>
        <v/>
      </c>
      <c r="C118" s="195" t="str">
        <f>IF(B118="","",VLOOKUP(B118,工资性费用预算!$B$7:$C$206,2,0))</f>
        <v/>
      </c>
      <c r="D118" s="276" t="str">
        <f>IF(工资性费用预算!BH120&gt;0,IF(工资性费用预算!BE120&gt;0,工资性费用预算!$BE$6,IF(工资性费用预算!BF120&gt;0,工资性费用预算!$BF$6,工资性费用预算!$BG$6)),"")</f>
        <v/>
      </c>
      <c r="E118" s="194" t="str">
        <f>IF($B118="","",VLOOKUP($B118,工资性费用预算!$B$7:$AC$206,27,0))</f>
        <v/>
      </c>
      <c r="F118" s="519">
        <f>IF($B118="",0,VLOOKUP($B118,社保费!$B$5:$Q$15,16,0))</f>
        <v>0</v>
      </c>
      <c r="G118" s="201" t="str">
        <f>IF(OR(工资性费用预算!N120="",工资性费用预算!N120=0),"",ROUND($E118*$F118,2))</f>
        <v/>
      </c>
      <c r="H118" s="201" t="str">
        <f>IF(OR(工资性费用预算!O120="",工资性费用预算!O120=0),"",ROUND($E118*$F118,2))</f>
        <v/>
      </c>
      <c r="I118" s="201" t="str">
        <f>IF(OR(工资性费用预算!P120="",工资性费用预算!P120=0),"",ROUND($E118*$F118,2))</f>
        <v/>
      </c>
      <c r="J118" s="201" t="str">
        <f>IF(OR(工资性费用预算!Q120="",工资性费用预算!Q120=0),"",ROUND($E118*$F118,2))</f>
        <v/>
      </c>
      <c r="K118" s="201" t="str">
        <f>IF(OR(工资性费用预算!R120="",工资性费用预算!R120=0),"",ROUND($E118*$F118,2))</f>
        <v/>
      </c>
      <c r="L118" s="201" t="str">
        <f>IF(OR(工资性费用预算!S120="",工资性费用预算!S120=0),"",ROUND($E118*$F118,2))</f>
        <v/>
      </c>
      <c r="M118" s="201" t="str">
        <f>IF(OR(工资性费用预算!T120="",工资性费用预算!T120=0),"",ROUND($E118*$F118,2))</f>
        <v/>
      </c>
      <c r="N118" s="201" t="str">
        <f>IF(OR(工资性费用预算!U120="",工资性费用预算!U120=0),"",ROUND($E118*$F118,2))</f>
        <v/>
      </c>
      <c r="O118" s="201" t="str">
        <f>IF(OR(工资性费用预算!V120="",工资性费用预算!V120=0),"",ROUND($E118*$F118,2))</f>
        <v/>
      </c>
      <c r="P118" s="201" t="str">
        <f>IF(OR(工资性费用预算!W120="",工资性费用预算!W120=0),"",ROUND($E118*$F118,2))</f>
        <v/>
      </c>
      <c r="Q118" s="201" t="str">
        <f>IF(OR(工资性费用预算!X120="",工资性费用预算!X120=0),"",ROUND($E118*$F118,2))</f>
        <v/>
      </c>
      <c r="R118" s="201" t="str">
        <f>IF(OR(工资性费用预算!Y120="",工资性费用预算!Y120=0),"",ROUND($E118*$F118,2))</f>
        <v/>
      </c>
      <c r="S118" s="193">
        <f t="shared" si="48"/>
        <v>0</v>
      </c>
      <c r="T118" s="199" t="str">
        <f>IF($B118="","",VLOOKUP($B118,工资性费用预算!$B$7:$AF$206,30,0))</f>
        <v/>
      </c>
      <c r="U118" s="197" t="str">
        <f>IF($B118="","",VLOOKUP($B118,工资性费用预算!$B$7:$AF$206,31,0))</f>
        <v/>
      </c>
      <c r="V118" s="191" t="str">
        <f>IF(OR(工资性费用预算!N120="",工资性费用预算!N120=0),"",$T118*$U118)</f>
        <v/>
      </c>
      <c r="W118" s="191" t="str">
        <f>IF(OR(工资性费用预算!O120="",工资性费用预算!O120=0),"",$T118*$U118)</f>
        <v/>
      </c>
      <c r="X118" s="191" t="str">
        <f>IF(OR(工资性费用预算!P120="",工资性费用预算!P120=0),"",$T118*$U118)</f>
        <v/>
      </c>
      <c r="Y118" s="191" t="str">
        <f>IF(OR(工资性费用预算!Q120="",工资性费用预算!Q120=0),"",$T118*$U118)</f>
        <v/>
      </c>
      <c r="Z118" s="191" t="str">
        <f>IF(OR(工资性费用预算!R120="",工资性费用预算!R120=0),"",$T118*$U118)</f>
        <v/>
      </c>
      <c r="AA118" s="191" t="str">
        <f>IF(OR(工资性费用预算!S120="",工资性费用预算!S120=0),"",$T118*$U118)</f>
        <v/>
      </c>
      <c r="AB118" s="191" t="str">
        <f>IF(OR(工资性费用预算!T120="",工资性费用预算!T120=0),"",$T118*$U118)</f>
        <v/>
      </c>
      <c r="AC118" s="191" t="str">
        <f>IF(OR(工资性费用预算!U120="",工资性费用预算!U120=0),"",$T118*$U118)</f>
        <v/>
      </c>
      <c r="AD118" s="191" t="str">
        <f>IF(OR(工资性费用预算!V120="",工资性费用预算!V120=0),"",$T118*$U118)</f>
        <v/>
      </c>
      <c r="AE118" s="191" t="str">
        <f>IF(OR(工资性费用预算!W120="",工资性费用预算!W120=0),"",$T118*$U118)</f>
        <v/>
      </c>
      <c r="AF118" s="191" t="str">
        <f>IF(OR(工资性费用预算!X120="",工资性费用预算!X120=0),"",$T118*$U118)</f>
        <v/>
      </c>
      <c r="AG118" s="191" t="str">
        <f>IF(OR(工资性费用预算!Y120="",工资性费用预算!Y120=0),"",$T118*$U118)</f>
        <v/>
      </c>
      <c r="AH118" s="193">
        <f t="shared" si="49"/>
        <v>0</v>
      </c>
      <c r="AI118" s="217" t="str">
        <f>IF($B118="","",VLOOKUP($B118,工资性费用预算!$B$7:$AJ$206,33,0))</f>
        <v/>
      </c>
      <c r="AJ118" s="218" t="str">
        <f>IF($B118="","",VLOOKUP($B118,工资性费用预算!$B$7:$AJ$206,35,0))</f>
        <v/>
      </c>
      <c r="AK118" s="215" t="str">
        <f>IF($B118="","",VLOOKUP($B118,工资性费用预算!$B$7:$AL$206,37,0))</f>
        <v/>
      </c>
      <c r="AL118" s="270" t="str">
        <f>IF(OR(工资性费用预算!N120="",工资性费用预算!N120=0),"",$AK118)</f>
        <v/>
      </c>
      <c r="AM118" s="201" t="str">
        <f>IF(OR(工资性费用预算!O120="",工资性费用预算!O120=0),"",$AK118)</f>
        <v/>
      </c>
      <c r="AN118" s="201" t="str">
        <f>IF(OR(工资性费用预算!P120="",工资性费用预算!P120=0),"",$AK118)</f>
        <v/>
      </c>
      <c r="AO118" s="201" t="str">
        <f>IF(OR(工资性费用预算!Q120="",工资性费用预算!Q120=0),"",$AK118)</f>
        <v/>
      </c>
      <c r="AP118" s="201" t="str">
        <f>IF(OR(工资性费用预算!R120="",工资性费用预算!R120=0),"",$AK118)</f>
        <v/>
      </c>
      <c r="AQ118" s="201" t="str">
        <f>IF(OR(工资性费用预算!S120="",工资性费用预算!S120=0),"",$AK118)</f>
        <v/>
      </c>
      <c r="AR118" s="201" t="str">
        <f>IF(OR(工资性费用预算!T120="",工资性费用预算!T120=0),"",$AK118)</f>
        <v/>
      </c>
      <c r="AS118" s="201" t="str">
        <f>IF(OR(工资性费用预算!U120="",工资性费用预算!U120=0),"",$AK118)</f>
        <v/>
      </c>
      <c r="AT118" s="201" t="str">
        <f>IF(OR(工资性费用预算!V120="",工资性费用预算!V120=0),"",$AK118)</f>
        <v/>
      </c>
      <c r="AU118" s="201" t="str">
        <f>IF(OR(工资性费用预算!W120="",工资性费用预算!W120=0),"",$AK118)</f>
        <v/>
      </c>
      <c r="AV118" s="201" t="str">
        <f>IF(OR(工资性费用预算!X120="",工资性费用预算!X120=0),"",$AK118)</f>
        <v/>
      </c>
      <c r="AW118" s="201" t="str">
        <f>IF(OR(工资性费用预算!Y120="",工资性费用预算!Y120=0),"",$AK118)</f>
        <v/>
      </c>
      <c r="AX118" s="220">
        <f t="shared" si="50"/>
        <v>0</v>
      </c>
      <c r="AY118" s="215" t="str">
        <f>IF($B118="","",VLOOKUP($B118,工资性费用预算!$B$7:$AN$206,39,0))</f>
        <v/>
      </c>
      <c r="AZ118" s="204"/>
      <c r="BA118" s="204"/>
      <c r="BB118" s="204"/>
      <c r="BC118" s="204"/>
      <c r="BD118" s="201"/>
      <c r="BE118" s="201" t="str">
        <f>IF(OR(工资性费用预算!S120="",工资性费用预算!S120=0),"",$AY118)</f>
        <v/>
      </c>
      <c r="BF118" s="201" t="str">
        <f>IF(OR(工资性费用预算!T120="",工资性费用预算!T120=0),"",$AY118)</f>
        <v/>
      </c>
      <c r="BG118" s="201" t="str">
        <f>IF(OR(工资性费用预算!U120="",工资性费用预算!U120=0),"",$AY118)</f>
        <v/>
      </c>
      <c r="BH118" s="201" t="str">
        <f>IF(OR(工资性费用预算!V120="",工资性费用预算!V120=0),"",$AY118)</f>
        <v/>
      </c>
      <c r="BI118" s="201" t="str">
        <f>IF(OR(工资性费用预算!W120="",工资性费用预算!W120=0),"",$AY118)</f>
        <v/>
      </c>
      <c r="BJ118" s="219"/>
      <c r="BK118" s="219"/>
      <c r="BL118" s="219">
        <f t="shared" si="51"/>
        <v>0</v>
      </c>
      <c r="BM118" s="215" t="str">
        <f>IF($B118="","",VLOOKUP($B118,工资性费用预算!$B$7:$AP$206,41,0))</f>
        <v/>
      </c>
      <c r="BN118" s="201" t="str">
        <f>IF(OR(工资性费用预算!N120="",工资性费用预算!N120=0),"",$BM118)</f>
        <v/>
      </c>
      <c r="BO118" s="201" t="str">
        <f>IF(OR(工资性费用预算!O120="",工资性费用预算!O120=0),"",$BM118)</f>
        <v/>
      </c>
      <c r="BP118" s="201" t="str">
        <f>IF(OR(工资性费用预算!P120="",工资性费用预算!P120=0),"",$BM118)</f>
        <v/>
      </c>
      <c r="BQ118" s="201"/>
      <c r="BR118" s="201" t="str">
        <f>IF(OR(工资性费用预算!Q120="",工资性费用预算!Q120=0),"",$BM118)</f>
        <v/>
      </c>
      <c r="BS118" s="201" t="str">
        <f>IF(OR(工资性费用预算!R120="",工资性费用预算!R120=0),"",$BM118)</f>
        <v/>
      </c>
      <c r="BT118" s="201" t="str">
        <f>IF(OR(工资性费用预算!S120="",工资性费用预算!S120=0),"",$BM118)</f>
        <v/>
      </c>
      <c r="BU118" s="201"/>
      <c r="BV118" s="201" t="str">
        <f>IF(OR(工资性费用预算!T120="",工资性费用预算!T120=0),"",$BM118)</f>
        <v/>
      </c>
      <c r="BW118" s="201" t="str">
        <f>IF(OR(工资性费用预算!U120="",工资性费用预算!U120=0),"",$BM118)</f>
        <v/>
      </c>
      <c r="BX118" s="201" t="str">
        <f>IF(OR(工资性费用预算!V120="",工资性费用预算!V120=0),"",$BM118)</f>
        <v/>
      </c>
      <c r="BY118" s="201"/>
      <c r="BZ118" s="201" t="str">
        <f>IF(OR(工资性费用预算!W120="",工资性费用预算!W120=0),"",$BM118)</f>
        <v/>
      </c>
      <c r="CA118" s="201" t="str">
        <f>IF(OR(工资性费用预算!X120="",工资性费用预算!X120=0),"",$BM118)</f>
        <v/>
      </c>
      <c r="CB118" s="201" t="str">
        <f>IF(OR(工资性费用预算!Y120="",工资性费用预算!Y120=0),"",$BM118)</f>
        <v/>
      </c>
      <c r="CC118" s="193">
        <f t="shared" si="52"/>
        <v>0</v>
      </c>
      <c r="CD118" s="215" t="str">
        <f>IF($B118="","",VLOOKUP($B118,工资性费用预算!$B$7:$AT$206,45,0))</f>
        <v/>
      </c>
      <c r="CE118" s="201" t="str">
        <f>IF(OR(工资性费用预算!N120="",工资性费用预算!N120=0),"",$CD118)</f>
        <v/>
      </c>
      <c r="CF118" s="201" t="str">
        <f>IF(OR(工资性费用预算!O120="",工资性费用预算!O120=0),"",$CD118)</f>
        <v/>
      </c>
      <c r="CG118" s="201" t="str">
        <f>IF(OR(工资性费用预算!P120="",工资性费用预算!P120=0),"",$CD118)</f>
        <v/>
      </c>
      <c r="CH118" s="201" t="str">
        <f>IF(OR(工资性费用预算!Q120="",工资性费用预算!Q120=0),"",$CD118)</f>
        <v/>
      </c>
      <c r="CI118" s="201" t="str">
        <f>IF(OR(工资性费用预算!R120="",工资性费用预算!R120=0),"",$CD118)</f>
        <v/>
      </c>
      <c r="CJ118" s="201" t="str">
        <f>IF(OR(工资性费用预算!S120="",工资性费用预算!S120=0),"",$CD118)</f>
        <v/>
      </c>
      <c r="CK118" s="201" t="str">
        <f>IF(OR(工资性费用预算!T120="",工资性费用预算!T120=0),"",$CD118)</f>
        <v/>
      </c>
      <c r="CL118" s="201" t="str">
        <f>IF(OR(工资性费用预算!U120="",工资性费用预算!U120=0),"",$CD118)</f>
        <v/>
      </c>
      <c r="CM118" s="201" t="str">
        <f>IF(OR(工资性费用预算!V120="",工资性费用预算!V120=0),"",$CD118)</f>
        <v/>
      </c>
      <c r="CN118" s="201" t="str">
        <f>IF(OR(工资性费用预算!W120="",工资性费用预算!W120=0),"",$CD118)</f>
        <v/>
      </c>
      <c r="CO118" s="201" t="str">
        <f>IF(OR(工资性费用预算!X120="",工资性费用预算!X120=0),"",$CD118)</f>
        <v/>
      </c>
      <c r="CP118" s="201" t="str">
        <f>IF(OR(工资性费用预算!Y120="",工资性费用预算!Y120=0),"",$CD118)</f>
        <v/>
      </c>
      <c r="CQ118" s="193">
        <f t="shared" si="53"/>
        <v>0</v>
      </c>
      <c r="CR118" s="215" t="str">
        <f>IF($B118="","",VLOOKUP($B118,工资性费用预算!$B$7:$AV$206,47,0))</f>
        <v/>
      </c>
      <c r="CS118" s="201" t="str">
        <f>IF(OR(工资性费用预算!N120="",工资性费用预算!N120=0),"",$CR118)</f>
        <v/>
      </c>
      <c r="CT118" s="201" t="str">
        <f>IF(OR(工资性费用预算!O120="",工资性费用预算!O120=0),"",$CR118)</f>
        <v/>
      </c>
      <c r="CU118" s="201" t="str">
        <f>IF(OR(工资性费用预算!P120="",工资性费用预算!P120=0),"",$CR118)</f>
        <v/>
      </c>
      <c r="CV118" s="201" t="str">
        <f>IF(OR(工资性费用预算!Q120="",工资性费用预算!Q120=0),"",$CR118)</f>
        <v/>
      </c>
      <c r="CW118" s="201" t="str">
        <f>IF(OR(工资性费用预算!R120="",工资性费用预算!R120=0),"",$CR118)</f>
        <v/>
      </c>
      <c r="CX118" s="201" t="str">
        <f>IF(OR(工资性费用预算!S120="",工资性费用预算!S120=0),"",$CR118)</f>
        <v/>
      </c>
      <c r="CY118" s="201" t="str">
        <f>IF(OR(工资性费用预算!T120="",工资性费用预算!T120=0),"",$CR118)</f>
        <v/>
      </c>
      <c r="CZ118" s="201" t="str">
        <f>IF(OR(工资性费用预算!U120="",工资性费用预算!U120=0),"",$CR118)</f>
        <v/>
      </c>
      <c r="DA118" s="201" t="str">
        <f>IF(OR(工资性费用预算!V120="",工资性费用预算!V120=0),"",$CR118)</f>
        <v/>
      </c>
      <c r="DB118" s="201" t="str">
        <f>IF(OR(工资性费用预算!W120="",工资性费用预算!W120=0),"",$CR118)</f>
        <v/>
      </c>
      <c r="DC118" s="201" t="str">
        <f>IF(OR(工资性费用预算!X120="",工资性费用预算!X120=0),"",$CR118)</f>
        <v/>
      </c>
      <c r="DD118" s="201" t="str">
        <f>IF(OR(工资性费用预算!Y120="",工资性费用预算!Y120=0),"",$CR118)</f>
        <v/>
      </c>
      <c r="DE118" s="193">
        <f t="shared" si="54"/>
        <v>0</v>
      </c>
      <c r="DF118" s="215" t="str">
        <f>IF($B118="","",VLOOKUP($B118,工资性费用预算!$B$7:$AR$206,43,0))</f>
        <v/>
      </c>
      <c r="DG118" s="215" t="str">
        <f>IF($B118="","",VLOOKUP($B118,工资性费用预算!$B$7:$AS$206,44,0))</f>
        <v/>
      </c>
      <c r="DH118" s="215" t="str">
        <f>IF($B118="","",VLOOKUP($B118,工资性费用预算!$B$7:$AX$206,49,0))</f>
        <v/>
      </c>
      <c r="DI118" s="215" t="str">
        <f>IF($B118="","",VLOOKUP($B118,工资性费用预算!$B$7:$AY$206,50,0))</f>
        <v/>
      </c>
      <c r="DJ118" s="215" t="str">
        <f>IF($B118="","",VLOOKUP($B118,工资性费用预算!$B$7:$BB$206,51,0))</f>
        <v/>
      </c>
      <c r="DK118" s="215" t="str">
        <f>IF($B118="","",VLOOKUP($B118,工资性费用预算!$B$7:$BB$206,52,0))</f>
        <v/>
      </c>
      <c r="DL118" s="225" t="str">
        <f>IF($B118="","",VLOOKUP($B118,工资性费用预算!$B$7:$BB$206,53,0))</f>
        <v/>
      </c>
      <c r="DM118" s="222">
        <f t="shared" si="55"/>
        <v>0</v>
      </c>
      <c r="DN118" s="191">
        <f t="shared" si="56"/>
        <v>0</v>
      </c>
      <c r="DO118" s="191">
        <f t="shared" si="57"/>
        <v>0</v>
      </c>
      <c r="DP118" s="191">
        <f t="shared" si="58"/>
        <v>0</v>
      </c>
      <c r="DQ118" s="191">
        <f t="shared" si="59"/>
        <v>0</v>
      </c>
      <c r="DR118" s="191">
        <f t="shared" si="60"/>
        <v>0</v>
      </c>
      <c r="DS118" s="191">
        <f t="shared" si="61"/>
        <v>0</v>
      </c>
      <c r="DT118" s="191">
        <f t="shared" si="62"/>
        <v>0</v>
      </c>
      <c r="DU118" s="191">
        <f t="shared" si="63"/>
        <v>0</v>
      </c>
      <c r="DV118" s="191">
        <f t="shared" si="64"/>
        <v>0</v>
      </c>
      <c r="DW118" s="191">
        <f t="shared" si="65"/>
        <v>0</v>
      </c>
      <c r="DX118" s="191">
        <f t="shared" si="66"/>
        <v>0</v>
      </c>
      <c r="DY118" s="227">
        <f t="shared" si="67"/>
        <v>0</v>
      </c>
      <c r="DZ118" s="191">
        <f t="shared" si="68"/>
        <v>0</v>
      </c>
      <c r="EA118" s="193">
        <f t="shared" si="69"/>
        <v>0</v>
      </c>
    </row>
    <row r="119" spans="1:131">
      <c r="A119" s="200" t="str">
        <f t="shared" si="70"/>
        <v/>
      </c>
      <c r="B119" s="191" t="str">
        <f>IF(工资性费用预算!A121="","",工资性费用预算!B121)</f>
        <v/>
      </c>
      <c r="C119" s="195" t="str">
        <f>IF(B119="","",VLOOKUP(B119,工资性费用预算!$B$7:$C$206,2,0))</f>
        <v/>
      </c>
      <c r="D119" s="276" t="str">
        <f>IF(工资性费用预算!BH121&gt;0,IF(工资性费用预算!BE121&gt;0,工资性费用预算!$BE$6,IF(工资性费用预算!BF121&gt;0,工资性费用预算!$BF$6,工资性费用预算!$BG$6)),"")</f>
        <v/>
      </c>
      <c r="E119" s="194" t="str">
        <f>IF($B119="","",VLOOKUP($B119,工资性费用预算!$B$7:$AC$206,27,0))</f>
        <v/>
      </c>
      <c r="F119" s="519">
        <f>IF($B119="",0,VLOOKUP($B119,社保费!$B$5:$Q$15,16,0))</f>
        <v>0</v>
      </c>
      <c r="G119" s="201" t="str">
        <f>IF(OR(工资性费用预算!N121="",工资性费用预算!N121=0),"",ROUND($E119*$F119,2))</f>
        <v/>
      </c>
      <c r="H119" s="201" t="str">
        <f>IF(OR(工资性费用预算!O121="",工资性费用预算!O121=0),"",ROUND($E119*$F119,2))</f>
        <v/>
      </c>
      <c r="I119" s="201" t="str">
        <f>IF(OR(工资性费用预算!P121="",工资性费用预算!P121=0),"",ROUND($E119*$F119,2))</f>
        <v/>
      </c>
      <c r="J119" s="201" t="str">
        <f>IF(OR(工资性费用预算!Q121="",工资性费用预算!Q121=0),"",ROUND($E119*$F119,2))</f>
        <v/>
      </c>
      <c r="K119" s="201" t="str">
        <f>IF(OR(工资性费用预算!R121="",工资性费用预算!R121=0),"",ROUND($E119*$F119,2))</f>
        <v/>
      </c>
      <c r="L119" s="201" t="str">
        <f>IF(OR(工资性费用预算!S121="",工资性费用预算!S121=0),"",ROUND($E119*$F119,2))</f>
        <v/>
      </c>
      <c r="M119" s="201" t="str">
        <f>IF(OR(工资性费用预算!T121="",工资性费用预算!T121=0),"",ROUND($E119*$F119,2))</f>
        <v/>
      </c>
      <c r="N119" s="201" t="str">
        <f>IF(OR(工资性费用预算!U121="",工资性费用预算!U121=0),"",ROUND($E119*$F119,2))</f>
        <v/>
      </c>
      <c r="O119" s="201" t="str">
        <f>IF(OR(工资性费用预算!V121="",工资性费用预算!V121=0),"",ROUND($E119*$F119,2))</f>
        <v/>
      </c>
      <c r="P119" s="201" t="str">
        <f>IF(OR(工资性费用预算!W121="",工资性费用预算!W121=0),"",ROUND($E119*$F119,2))</f>
        <v/>
      </c>
      <c r="Q119" s="201" t="str">
        <f>IF(OR(工资性费用预算!X121="",工资性费用预算!X121=0),"",ROUND($E119*$F119,2))</f>
        <v/>
      </c>
      <c r="R119" s="201" t="str">
        <f>IF(OR(工资性费用预算!Y121="",工资性费用预算!Y121=0),"",ROUND($E119*$F119,2))</f>
        <v/>
      </c>
      <c r="S119" s="193">
        <f t="shared" si="48"/>
        <v>0</v>
      </c>
      <c r="T119" s="199" t="str">
        <f>IF($B119="","",VLOOKUP($B119,工资性费用预算!$B$7:$AF$206,30,0))</f>
        <v/>
      </c>
      <c r="U119" s="197" t="str">
        <f>IF($B119="","",VLOOKUP($B119,工资性费用预算!$B$7:$AF$206,31,0))</f>
        <v/>
      </c>
      <c r="V119" s="191" t="str">
        <f>IF(OR(工资性费用预算!N121="",工资性费用预算!N121=0),"",$T119*$U119)</f>
        <v/>
      </c>
      <c r="W119" s="191" t="str">
        <f>IF(OR(工资性费用预算!O121="",工资性费用预算!O121=0),"",$T119*$U119)</f>
        <v/>
      </c>
      <c r="X119" s="191" t="str">
        <f>IF(OR(工资性费用预算!P121="",工资性费用预算!P121=0),"",$T119*$U119)</f>
        <v/>
      </c>
      <c r="Y119" s="191" t="str">
        <f>IF(OR(工资性费用预算!Q121="",工资性费用预算!Q121=0),"",$T119*$U119)</f>
        <v/>
      </c>
      <c r="Z119" s="191" t="str">
        <f>IF(OR(工资性费用预算!R121="",工资性费用预算!R121=0),"",$T119*$U119)</f>
        <v/>
      </c>
      <c r="AA119" s="191" t="str">
        <f>IF(OR(工资性费用预算!S121="",工资性费用预算!S121=0),"",$T119*$U119)</f>
        <v/>
      </c>
      <c r="AB119" s="191" t="str">
        <f>IF(OR(工资性费用预算!T121="",工资性费用预算!T121=0),"",$T119*$U119)</f>
        <v/>
      </c>
      <c r="AC119" s="191" t="str">
        <f>IF(OR(工资性费用预算!U121="",工资性费用预算!U121=0),"",$T119*$U119)</f>
        <v/>
      </c>
      <c r="AD119" s="191" t="str">
        <f>IF(OR(工资性费用预算!V121="",工资性费用预算!V121=0),"",$T119*$U119)</f>
        <v/>
      </c>
      <c r="AE119" s="191" t="str">
        <f>IF(OR(工资性费用预算!W121="",工资性费用预算!W121=0),"",$T119*$U119)</f>
        <v/>
      </c>
      <c r="AF119" s="191" t="str">
        <f>IF(OR(工资性费用预算!X121="",工资性费用预算!X121=0),"",$T119*$U119)</f>
        <v/>
      </c>
      <c r="AG119" s="191" t="str">
        <f>IF(OR(工资性费用预算!Y121="",工资性费用预算!Y121=0),"",$T119*$U119)</f>
        <v/>
      </c>
      <c r="AH119" s="193">
        <f t="shared" si="49"/>
        <v>0</v>
      </c>
      <c r="AI119" s="217" t="str">
        <f>IF($B119="","",VLOOKUP($B119,工资性费用预算!$B$7:$AJ$206,33,0))</f>
        <v/>
      </c>
      <c r="AJ119" s="218" t="str">
        <f>IF($B119="","",VLOOKUP($B119,工资性费用预算!$B$7:$AJ$206,35,0))</f>
        <v/>
      </c>
      <c r="AK119" s="215" t="str">
        <f>IF($B119="","",VLOOKUP($B119,工资性费用预算!$B$7:$AL$206,37,0))</f>
        <v/>
      </c>
      <c r="AL119" s="270" t="str">
        <f>IF(OR(工资性费用预算!N121="",工资性费用预算!N121=0),"",$AK119)</f>
        <v/>
      </c>
      <c r="AM119" s="201" t="str">
        <f>IF(OR(工资性费用预算!O121="",工资性费用预算!O121=0),"",$AK119)</f>
        <v/>
      </c>
      <c r="AN119" s="201" t="str">
        <f>IF(OR(工资性费用预算!P121="",工资性费用预算!P121=0),"",$AK119)</f>
        <v/>
      </c>
      <c r="AO119" s="201" t="str">
        <f>IF(OR(工资性费用预算!Q121="",工资性费用预算!Q121=0),"",$AK119)</f>
        <v/>
      </c>
      <c r="AP119" s="201" t="str">
        <f>IF(OR(工资性费用预算!R121="",工资性费用预算!R121=0),"",$AK119)</f>
        <v/>
      </c>
      <c r="AQ119" s="201" t="str">
        <f>IF(OR(工资性费用预算!S121="",工资性费用预算!S121=0),"",$AK119)</f>
        <v/>
      </c>
      <c r="AR119" s="201" t="str">
        <f>IF(OR(工资性费用预算!T121="",工资性费用预算!T121=0),"",$AK119)</f>
        <v/>
      </c>
      <c r="AS119" s="201" t="str">
        <f>IF(OR(工资性费用预算!U121="",工资性费用预算!U121=0),"",$AK119)</f>
        <v/>
      </c>
      <c r="AT119" s="201" t="str">
        <f>IF(OR(工资性费用预算!V121="",工资性费用预算!V121=0),"",$AK119)</f>
        <v/>
      </c>
      <c r="AU119" s="201" t="str">
        <f>IF(OR(工资性费用预算!W121="",工资性费用预算!W121=0),"",$AK119)</f>
        <v/>
      </c>
      <c r="AV119" s="201" t="str">
        <f>IF(OR(工资性费用预算!X121="",工资性费用预算!X121=0),"",$AK119)</f>
        <v/>
      </c>
      <c r="AW119" s="201" t="str">
        <f>IF(OR(工资性费用预算!Y121="",工资性费用预算!Y121=0),"",$AK119)</f>
        <v/>
      </c>
      <c r="AX119" s="220">
        <f t="shared" si="50"/>
        <v>0</v>
      </c>
      <c r="AY119" s="215" t="str">
        <f>IF($B119="","",VLOOKUP($B119,工资性费用预算!$B$7:$AN$206,39,0))</f>
        <v/>
      </c>
      <c r="AZ119" s="204"/>
      <c r="BA119" s="204"/>
      <c r="BB119" s="204"/>
      <c r="BC119" s="204"/>
      <c r="BD119" s="201"/>
      <c r="BE119" s="201" t="str">
        <f>IF(OR(工资性费用预算!S121="",工资性费用预算!S121=0),"",$AY119)</f>
        <v/>
      </c>
      <c r="BF119" s="201" t="str">
        <f>IF(OR(工资性费用预算!T121="",工资性费用预算!T121=0),"",$AY119)</f>
        <v/>
      </c>
      <c r="BG119" s="201" t="str">
        <f>IF(OR(工资性费用预算!U121="",工资性费用预算!U121=0),"",$AY119)</f>
        <v/>
      </c>
      <c r="BH119" s="201" t="str">
        <f>IF(OR(工资性费用预算!V121="",工资性费用预算!V121=0),"",$AY119)</f>
        <v/>
      </c>
      <c r="BI119" s="201" t="str">
        <f>IF(OR(工资性费用预算!W121="",工资性费用预算!W121=0),"",$AY119)</f>
        <v/>
      </c>
      <c r="BJ119" s="219"/>
      <c r="BK119" s="219"/>
      <c r="BL119" s="219">
        <f t="shared" si="51"/>
        <v>0</v>
      </c>
      <c r="BM119" s="215" t="str">
        <f>IF($B119="","",VLOOKUP($B119,工资性费用预算!$B$7:$AP$206,41,0))</f>
        <v/>
      </c>
      <c r="BN119" s="201" t="str">
        <f>IF(OR(工资性费用预算!N121="",工资性费用预算!N121=0),"",$BM119)</f>
        <v/>
      </c>
      <c r="BO119" s="201" t="str">
        <f>IF(OR(工资性费用预算!O121="",工资性费用预算!O121=0),"",$BM119)</f>
        <v/>
      </c>
      <c r="BP119" s="201" t="str">
        <f>IF(OR(工资性费用预算!P121="",工资性费用预算!P121=0),"",$BM119)</f>
        <v/>
      </c>
      <c r="BQ119" s="201"/>
      <c r="BR119" s="201" t="str">
        <f>IF(OR(工资性费用预算!Q121="",工资性费用预算!Q121=0),"",$BM119)</f>
        <v/>
      </c>
      <c r="BS119" s="201" t="str">
        <f>IF(OR(工资性费用预算!R121="",工资性费用预算!R121=0),"",$BM119)</f>
        <v/>
      </c>
      <c r="BT119" s="201" t="str">
        <f>IF(OR(工资性费用预算!S121="",工资性费用预算!S121=0),"",$BM119)</f>
        <v/>
      </c>
      <c r="BU119" s="201"/>
      <c r="BV119" s="201" t="str">
        <f>IF(OR(工资性费用预算!T121="",工资性费用预算!T121=0),"",$BM119)</f>
        <v/>
      </c>
      <c r="BW119" s="201" t="str">
        <f>IF(OR(工资性费用预算!U121="",工资性费用预算!U121=0),"",$BM119)</f>
        <v/>
      </c>
      <c r="BX119" s="201" t="str">
        <f>IF(OR(工资性费用预算!V121="",工资性费用预算!V121=0),"",$BM119)</f>
        <v/>
      </c>
      <c r="BY119" s="201"/>
      <c r="BZ119" s="201" t="str">
        <f>IF(OR(工资性费用预算!W121="",工资性费用预算!W121=0),"",$BM119)</f>
        <v/>
      </c>
      <c r="CA119" s="201" t="str">
        <f>IF(OR(工资性费用预算!X121="",工资性费用预算!X121=0),"",$BM119)</f>
        <v/>
      </c>
      <c r="CB119" s="201" t="str">
        <f>IF(OR(工资性费用预算!Y121="",工资性费用预算!Y121=0),"",$BM119)</f>
        <v/>
      </c>
      <c r="CC119" s="193">
        <f t="shared" si="52"/>
        <v>0</v>
      </c>
      <c r="CD119" s="215" t="str">
        <f>IF($B119="","",VLOOKUP($B119,工资性费用预算!$B$7:$AT$206,45,0))</f>
        <v/>
      </c>
      <c r="CE119" s="201" t="str">
        <f>IF(OR(工资性费用预算!N121="",工资性费用预算!N121=0),"",$CD119)</f>
        <v/>
      </c>
      <c r="CF119" s="201" t="str">
        <f>IF(OR(工资性费用预算!O121="",工资性费用预算!O121=0),"",$CD119)</f>
        <v/>
      </c>
      <c r="CG119" s="201" t="str">
        <f>IF(OR(工资性费用预算!P121="",工资性费用预算!P121=0),"",$CD119)</f>
        <v/>
      </c>
      <c r="CH119" s="201" t="str">
        <f>IF(OR(工资性费用预算!Q121="",工资性费用预算!Q121=0),"",$CD119)</f>
        <v/>
      </c>
      <c r="CI119" s="201" t="str">
        <f>IF(OR(工资性费用预算!R121="",工资性费用预算!R121=0),"",$CD119)</f>
        <v/>
      </c>
      <c r="CJ119" s="201" t="str">
        <f>IF(OR(工资性费用预算!S121="",工资性费用预算!S121=0),"",$CD119)</f>
        <v/>
      </c>
      <c r="CK119" s="201" t="str">
        <f>IF(OR(工资性费用预算!T121="",工资性费用预算!T121=0),"",$CD119)</f>
        <v/>
      </c>
      <c r="CL119" s="201" t="str">
        <f>IF(OR(工资性费用预算!U121="",工资性费用预算!U121=0),"",$CD119)</f>
        <v/>
      </c>
      <c r="CM119" s="201" t="str">
        <f>IF(OR(工资性费用预算!V121="",工资性费用预算!V121=0),"",$CD119)</f>
        <v/>
      </c>
      <c r="CN119" s="201" t="str">
        <f>IF(OR(工资性费用预算!W121="",工资性费用预算!W121=0),"",$CD119)</f>
        <v/>
      </c>
      <c r="CO119" s="201" t="str">
        <f>IF(OR(工资性费用预算!X121="",工资性费用预算!X121=0),"",$CD119)</f>
        <v/>
      </c>
      <c r="CP119" s="201" t="str">
        <f>IF(OR(工资性费用预算!Y121="",工资性费用预算!Y121=0),"",$CD119)</f>
        <v/>
      </c>
      <c r="CQ119" s="193">
        <f t="shared" si="53"/>
        <v>0</v>
      </c>
      <c r="CR119" s="215" t="str">
        <f>IF($B119="","",VLOOKUP($B119,工资性费用预算!$B$7:$AV$206,47,0))</f>
        <v/>
      </c>
      <c r="CS119" s="201" t="str">
        <f>IF(OR(工资性费用预算!N121="",工资性费用预算!N121=0),"",$CR119)</f>
        <v/>
      </c>
      <c r="CT119" s="201" t="str">
        <f>IF(OR(工资性费用预算!O121="",工资性费用预算!O121=0),"",$CR119)</f>
        <v/>
      </c>
      <c r="CU119" s="201" t="str">
        <f>IF(OR(工资性费用预算!P121="",工资性费用预算!P121=0),"",$CR119)</f>
        <v/>
      </c>
      <c r="CV119" s="201" t="str">
        <f>IF(OR(工资性费用预算!Q121="",工资性费用预算!Q121=0),"",$CR119)</f>
        <v/>
      </c>
      <c r="CW119" s="201" t="str">
        <f>IF(OR(工资性费用预算!R121="",工资性费用预算!R121=0),"",$CR119)</f>
        <v/>
      </c>
      <c r="CX119" s="201" t="str">
        <f>IF(OR(工资性费用预算!S121="",工资性费用预算!S121=0),"",$CR119)</f>
        <v/>
      </c>
      <c r="CY119" s="201" t="str">
        <f>IF(OR(工资性费用预算!T121="",工资性费用预算!T121=0),"",$CR119)</f>
        <v/>
      </c>
      <c r="CZ119" s="201" t="str">
        <f>IF(OR(工资性费用预算!U121="",工资性费用预算!U121=0),"",$CR119)</f>
        <v/>
      </c>
      <c r="DA119" s="201" t="str">
        <f>IF(OR(工资性费用预算!V121="",工资性费用预算!V121=0),"",$CR119)</f>
        <v/>
      </c>
      <c r="DB119" s="201" t="str">
        <f>IF(OR(工资性费用预算!W121="",工资性费用预算!W121=0),"",$CR119)</f>
        <v/>
      </c>
      <c r="DC119" s="201" t="str">
        <f>IF(OR(工资性费用预算!X121="",工资性费用预算!X121=0),"",$CR119)</f>
        <v/>
      </c>
      <c r="DD119" s="201" t="str">
        <f>IF(OR(工资性费用预算!Y121="",工资性费用预算!Y121=0),"",$CR119)</f>
        <v/>
      </c>
      <c r="DE119" s="193">
        <f t="shared" si="54"/>
        <v>0</v>
      </c>
      <c r="DF119" s="215" t="str">
        <f>IF($B119="","",VLOOKUP($B119,工资性费用预算!$B$7:$AR$206,43,0))</f>
        <v/>
      </c>
      <c r="DG119" s="215" t="str">
        <f>IF($B119="","",VLOOKUP($B119,工资性费用预算!$B$7:$AS$206,44,0))</f>
        <v/>
      </c>
      <c r="DH119" s="215" t="str">
        <f>IF($B119="","",VLOOKUP($B119,工资性费用预算!$B$7:$AX$206,49,0))</f>
        <v/>
      </c>
      <c r="DI119" s="215" t="str">
        <f>IF($B119="","",VLOOKUP($B119,工资性费用预算!$B$7:$AY$206,50,0))</f>
        <v/>
      </c>
      <c r="DJ119" s="215" t="str">
        <f>IF($B119="","",VLOOKUP($B119,工资性费用预算!$B$7:$BB$206,51,0))</f>
        <v/>
      </c>
      <c r="DK119" s="215" t="str">
        <f>IF($B119="","",VLOOKUP($B119,工资性费用预算!$B$7:$BB$206,52,0))</f>
        <v/>
      </c>
      <c r="DL119" s="225" t="str">
        <f>IF($B119="","",VLOOKUP($B119,工资性费用预算!$B$7:$BB$206,53,0))</f>
        <v/>
      </c>
      <c r="DM119" s="222">
        <f t="shared" si="55"/>
        <v>0</v>
      </c>
      <c r="DN119" s="191">
        <f t="shared" si="56"/>
        <v>0</v>
      </c>
      <c r="DO119" s="191">
        <f t="shared" si="57"/>
        <v>0</v>
      </c>
      <c r="DP119" s="191">
        <f t="shared" si="58"/>
        <v>0</v>
      </c>
      <c r="DQ119" s="191">
        <f t="shared" si="59"/>
        <v>0</v>
      </c>
      <c r="DR119" s="191">
        <f t="shared" si="60"/>
        <v>0</v>
      </c>
      <c r="DS119" s="191">
        <f t="shared" si="61"/>
        <v>0</v>
      </c>
      <c r="DT119" s="191">
        <f t="shared" si="62"/>
        <v>0</v>
      </c>
      <c r="DU119" s="191">
        <f t="shared" si="63"/>
        <v>0</v>
      </c>
      <c r="DV119" s="191">
        <f t="shared" si="64"/>
        <v>0</v>
      </c>
      <c r="DW119" s="191">
        <f t="shared" si="65"/>
        <v>0</v>
      </c>
      <c r="DX119" s="191">
        <f t="shared" si="66"/>
        <v>0</v>
      </c>
      <c r="DY119" s="227">
        <f t="shared" si="67"/>
        <v>0</v>
      </c>
      <c r="DZ119" s="191">
        <f t="shared" si="68"/>
        <v>0</v>
      </c>
      <c r="EA119" s="193">
        <f t="shared" si="69"/>
        <v>0</v>
      </c>
    </row>
    <row r="120" spans="1:131">
      <c r="A120" s="200" t="str">
        <f t="shared" si="70"/>
        <v/>
      </c>
      <c r="B120" s="191" t="str">
        <f>IF(工资性费用预算!A122="","",工资性费用预算!B122)</f>
        <v/>
      </c>
      <c r="C120" s="195" t="str">
        <f>IF(B120="","",VLOOKUP(B120,工资性费用预算!$B$7:$C$206,2,0))</f>
        <v/>
      </c>
      <c r="D120" s="276" t="str">
        <f>IF(工资性费用预算!BH122&gt;0,IF(工资性费用预算!BE122&gt;0,工资性费用预算!$BE$6,IF(工资性费用预算!BF122&gt;0,工资性费用预算!$BF$6,工资性费用预算!$BG$6)),"")</f>
        <v/>
      </c>
      <c r="E120" s="194" t="str">
        <f>IF($B120="","",VLOOKUP($B120,工资性费用预算!$B$7:$AC$206,27,0))</f>
        <v/>
      </c>
      <c r="F120" s="519">
        <f>IF($B120="",0,VLOOKUP($B120,社保费!$B$5:$Q$15,16,0))</f>
        <v>0</v>
      </c>
      <c r="G120" s="201" t="str">
        <f>IF(OR(工资性费用预算!N122="",工资性费用预算!N122=0),"",ROUND($E120*$F120,2))</f>
        <v/>
      </c>
      <c r="H120" s="201" t="str">
        <f>IF(OR(工资性费用预算!O122="",工资性费用预算!O122=0),"",ROUND($E120*$F120,2))</f>
        <v/>
      </c>
      <c r="I120" s="201" t="str">
        <f>IF(OR(工资性费用预算!P122="",工资性费用预算!P122=0),"",ROUND($E120*$F120,2))</f>
        <v/>
      </c>
      <c r="J120" s="201" t="str">
        <f>IF(OR(工资性费用预算!Q122="",工资性费用预算!Q122=0),"",ROUND($E120*$F120,2))</f>
        <v/>
      </c>
      <c r="K120" s="201" t="str">
        <f>IF(OR(工资性费用预算!R122="",工资性费用预算!R122=0),"",ROUND($E120*$F120,2))</f>
        <v/>
      </c>
      <c r="L120" s="201" t="str">
        <f>IF(OR(工资性费用预算!S122="",工资性费用预算!S122=0),"",ROUND($E120*$F120,2))</f>
        <v/>
      </c>
      <c r="M120" s="201" t="str">
        <f>IF(OR(工资性费用预算!T122="",工资性费用预算!T122=0),"",ROUND($E120*$F120,2))</f>
        <v/>
      </c>
      <c r="N120" s="201" t="str">
        <f>IF(OR(工资性费用预算!U122="",工资性费用预算!U122=0),"",ROUND($E120*$F120,2))</f>
        <v/>
      </c>
      <c r="O120" s="201" t="str">
        <f>IF(OR(工资性费用预算!V122="",工资性费用预算!V122=0),"",ROUND($E120*$F120,2))</f>
        <v/>
      </c>
      <c r="P120" s="201" t="str">
        <f>IF(OR(工资性费用预算!W122="",工资性费用预算!W122=0),"",ROUND($E120*$F120,2))</f>
        <v/>
      </c>
      <c r="Q120" s="201" t="str">
        <f>IF(OR(工资性费用预算!X122="",工资性费用预算!X122=0),"",ROUND($E120*$F120,2))</f>
        <v/>
      </c>
      <c r="R120" s="201" t="str">
        <f>IF(OR(工资性费用预算!Y122="",工资性费用预算!Y122=0),"",ROUND($E120*$F120,2))</f>
        <v/>
      </c>
      <c r="S120" s="193">
        <f t="shared" si="48"/>
        <v>0</v>
      </c>
      <c r="T120" s="199" t="str">
        <f>IF($B120="","",VLOOKUP($B120,工资性费用预算!$B$7:$AF$206,30,0))</f>
        <v/>
      </c>
      <c r="U120" s="197" t="str">
        <f>IF($B120="","",VLOOKUP($B120,工资性费用预算!$B$7:$AF$206,31,0))</f>
        <v/>
      </c>
      <c r="V120" s="191" t="str">
        <f>IF(OR(工资性费用预算!N122="",工资性费用预算!N122=0),"",$T120*$U120)</f>
        <v/>
      </c>
      <c r="W120" s="191" t="str">
        <f>IF(OR(工资性费用预算!O122="",工资性费用预算!O122=0),"",$T120*$U120)</f>
        <v/>
      </c>
      <c r="X120" s="191" t="str">
        <f>IF(OR(工资性费用预算!P122="",工资性费用预算!P122=0),"",$T120*$U120)</f>
        <v/>
      </c>
      <c r="Y120" s="191" t="str">
        <f>IF(OR(工资性费用预算!Q122="",工资性费用预算!Q122=0),"",$T120*$U120)</f>
        <v/>
      </c>
      <c r="Z120" s="191" t="str">
        <f>IF(OR(工资性费用预算!R122="",工资性费用预算!R122=0),"",$T120*$U120)</f>
        <v/>
      </c>
      <c r="AA120" s="191" t="str">
        <f>IF(OR(工资性费用预算!S122="",工资性费用预算!S122=0),"",$T120*$U120)</f>
        <v/>
      </c>
      <c r="AB120" s="191" t="str">
        <f>IF(OR(工资性费用预算!T122="",工资性费用预算!T122=0),"",$T120*$U120)</f>
        <v/>
      </c>
      <c r="AC120" s="191" t="str">
        <f>IF(OR(工资性费用预算!U122="",工资性费用预算!U122=0),"",$T120*$U120)</f>
        <v/>
      </c>
      <c r="AD120" s="191" t="str">
        <f>IF(OR(工资性费用预算!V122="",工资性费用预算!V122=0),"",$T120*$U120)</f>
        <v/>
      </c>
      <c r="AE120" s="191" t="str">
        <f>IF(OR(工资性费用预算!W122="",工资性费用预算!W122=0),"",$T120*$U120)</f>
        <v/>
      </c>
      <c r="AF120" s="191" t="str">
        <f>IF(OR(工资性费用预算!X122="",工资性费用预算!X122=0),"",$T120*$U120)</f>
        <v/>
      </c>
      <c r="AG120" s="191" t="str">
        <f>IF(OR(工资性费用预算!Y122="",工资性费用预算!Y122=0),"",$T120*$U120)</f>
        <v/>
      </c>
      <c r="AH120" s="193">
        <f t="shared" si="49"/>
        <v>0</v>
      </c>
      <c r="AI120" s="217" t="str">
        <f>IF($B120="","",VLOOKUP($B120,工资性费用预算!$B$7:$AJ$206,33,0))</f>
        <v/>
      </c>
      <c r="AJ120" s="218" t="str">
        <f>IF($B120="","",VLOOKUP($B120,工资性费用预算!$B$7:$AJ$206,35,0))</f>
        <v/>
      </c>
      <c r="AK120" s="215" t="str">
        <f>IF($B120="","",VLOOKUP($B120,工资性费用预算!$B$7:$AL$206,37,0))</f>
        <v/>
      </c>
      <c r="AL120" s="270" t="str">
        <f>IF(OR(工资性费用预算!N122="",工资性费用预算!N122=0),"",$AK120)</f>
        <v/>
      </c>
      <c r="AM120" s="201" t="str">
        <f>IF(OR(工资性费用预算!O122="",工资性费用预算!O122=0),"",$AK120)</f>
        <v/>
      </c>
      <c r="AN120" s="201" t="str">
        <f>IF(OR(工资性费用预算!P122="",工资性费用预算!P122=0),"",$AK120)</f>
        <v/>
      </c>
      <c r="AO120" s="201" t="str">
        <f>IF(OR(工资性费用预算!Q122="",工资性费用预算!Q122=0),"",$AK120)</f>
        <v/>
      </c>
      <c r="AP120" s="201" t="str">
        <f>IF(OR(工资性费用预算!R122="",工资性费用预算!R122=0),"",$AK120)</f>
        <v/>
      </c>
      <c r="AQ120" s="201" t="str">
        <f>IF(OR(工资性费用预算!S122="",工资性费用预算!S122=0),"",$AK120)</f>
        <v/>
      </c>
      <c r="AR120" s="201" t="str">
        <f>IF(OR(工资性费用预算!T122="",工资性费用预算!T122=0),"",$AK120)</f>
        <v/>
      </c>
      <c r="AS120" s="201" t="str">
        <f>IF(OR(工资性费用预算!U122="",工资性费用预算!U122=0),"",$AK120)</f>
        <v/>
      </c>
      <c r="AT120" s="201" t="str">
        <f>IF(OR(工资性费用预算!V122="",工资性费用预算!V122=0),"",$AK120)</f>
        <v/>
      </c>
      <c r="AU120" s="201" t="str">
        <f>IF(OR(工资性费用预算!W122="",工资性费用预算!W122=0),"",$AK120)</f>
        <v/>
      </c>
      <c r="AV120" s="201" t="str">
        <f>IF(OR(工资性费用预算!X122="",工资性费用预算!X122=0),"",$AK120)</f>
        <v/>
      </c>
      <c r="AW120" s="201" t="str">
        <f>IF(OR(工资性费用预算!Y122="",工资性费用预算!Y122=0),"",$AK120)</f>
        <v/>
      </c>
      <c r="AX120" s="220">
        <f t="shared" si="50"/>
        <v>0</v>
      </c>
      <c r="AY120" s="215" t="str">
        <f>IF($B120="","",VLOOKUP($B120,工资性费用预算!$B$7:$AN$206,39,0))</f>
        <v/>
      </c>
      <c r="AZ120" s="204"/>
      <c r="BA120" s="204"/>
      <c r="BB120" s="204"/>
      <c r="BC120" s="204"/>
      <c r="BD120" s="201"/>
      <c r="BE120" s="201" t="str">
        <f>IF(OR(工资性费用预算!S122="",工资性费用预算!S122=0),"",$AY120)</f>
        <v/>
      </c>
      <c r="BF120" s="201" t="str">
        <f>IF(OR(工资性费用预算!T122="",工资性费用预算!T122=0),"",$AY120)</f>
        <v/>
      </c>
      <c r="BG120" s="201" t="str">
        <f>IF(OR(工资性费用预算!U122="",工资性费用预算!U122=0),"",$AY120)</f>
        <v/>
      </c>
      <c r="BH120" s="201" t="str">
        <f>IF(OR(工资性费用预算!V122="",工资性费用预算!V122=0),"",$AY120)</f>
        <v/>
      </c>
      <c r="BI120" s="201" t="str">
        <f>IF(OR(工资性费用预算!W122="",工资性费用预算!W122=0),"",$AY120)</f>
        <v/>
      </c>
      <c r="BJ120" s="219"/>
      <c r="BK120" s="219"/>
      <c r="BL120" s="219">
        <f t="shared" si="51"/>
        <v>0</v>
      </c>
      <c r="BM120" s="215" t="str">
        <f>IF($B120="","",VLOOKUP($B120,工资性费用预算!$B$7:$AP$206,41,0))</f>
        <v/>
      </c>
      <c r="BN120" s="201" t="str">
        <f>IF(OR(工资性费用预算!N122="",工资性费用预算!N122=0),"",$BM120)</f>
        <v/>
      </c>
      <c r="BO120" s="201" t="str">
        <f>IF(OR(工资性费用预算!O122="",工资性费用预算!O122=0),"",$BM120)</f>
        <v/>
      </c>
      <c r="BP120" s="201" t="str">
        <f>IF(OR(工资性费用预算!P122="",工资性费用预算!P122=0),"",$BM120)</f>
        <v/>
      </c>
      <c r="BQ120" s="201"/>
      <c r="BR120" s="201" t="str">
        <f>IF(OR(工资性费用预算!Q122="",工资性费用预算!Q122=0),"",$BM120)</f>
        <v/>
      </c>
      <c r="BS120" s="201" t="str">
        <f>IF(OR(工资性费用预算!R122="",工资性费用预算!R122=0),"",$BM120)</f>
        <v/>
      </c>
      <c r="BT120" s="201" t="str">
        <f>IF(OR(工资性费用预算!S122="",工资性费用预算!S122=0),"",$BM120)</f>
        <v/>
      </c>
      <c r="BU120" s="201"/>
      <c r="BV120" s="201" t="str">
        <f>IF(OR(工资性费用预算!T122="",工资性费用预算!T122=0),"",$BM120)</f>
        <v/>
      </c>
      <c r="BW120" s="201" t="str">
        <f>IF(OR(工资性费用预算!U122="",工资性费用预算!U122=0),"",$BM120)</f>
        <v/>
      </c>
      <c r="BX120" s="201" t="str">
        <f>IF(OR(工资性费用预算!V122="",工资性费用预算!V122=0),"",$BM120)</f>
        <v/>
      </c>
      <c r="BY120" s="201"/>
      <c r="BZ120" s="201" t="str">
        <f>IF(OR(工资性费用预算!W122="",工资性费用预算!W122=0),"",$BM120)</f>
        <v/>
      </c>
      <c r="CA120" s="201" t="str">
        <f>IF(OR(工资性费用预算!X122="",工资性费用预算!X122=0),"",$BM120)</f>
        <v/>
      </c>
      <c r="CB120" s="201" t="str">
        <f>IF(OR(工资性费用预算!Y122="",工资性费用预算!Y122=0),"",$BM120)</f>
        <v/>
      </c>
      <c r="CC120" s="193">
        <f t="shared" si="52"/>
        <v>0</v>
      </c>
      <c r="CD120" s="215" t="str">
        <f>IF($B120="","",VLOOKUP($B120,工资性费用预算!$B$7:$AT$206,45,0))</f>
        <v/>
      </c>
      <c r="CE120" s="201" t="str">
        <f>IF(OR(工资性费用预算!N122="",工资性费用预算!N122=0),"",$CD120)</f>
        <v/>
      </c>
      <c r="CF120" s="201" t="str">
        <f>IF(OR(工资性费用预算!O122="",工资性费用预算!O122=0),"",$CD120)</f>
        <v/>
      </c>
      <c r="CG120" s="201" t="str">
        <f>IF(OR(工资性费用预算!P122="",工资性费用预算!P122=0),"",$CD120)</f>
        <v/>
      </c>
      <c r="CH120" s="201" t="str">
        <f>IF(OR(工资性费用预算!Q122="",工资性费用预算!Q122=0),"",$CD120)</f>
        <v/>
      </c>
      <c r="CI120" s="201" t="str">
        <f>IF(OR(工资性费用预算!R122="",工资性费用预算!R122=0),"",$CD120)</f>
        <v/>
      </c>
      <c r="CJ120" s="201" t="str">
        <f>IF(OR(工资性费用预算!S122="",工资性费用预算!S122=0),"",$CD120)</f>
        <v/>
      </c>
      <c r="CK120" s="201" t="str">
        <f>IF(OR(工资性费用预算!T122="",工资性费用预算!T122=0),"",$CD120)</f>
        <v/>
      </c>
      <c r="CL120" s="201" t="str">
        <f>IF(OR(工资性费用预算!U122="",工资性费用预算!U122=0),"",$CD120)</f>
        <v/>
      </c>
      <c r="CM120" s="201" t="str">
        <f>IF(OR(工资性费用预算!V122="",工资性费用预算!V122=0),"",$CD120)</f>
        <v/>
      </c>
      <c r="CN120" s="201" t="str">
        <f>IF(OR(工资性费用预算!W122="",工资性费用预算!W122=0),"",$CD120)</f>
        <v/>
      </c>
      <c r="CO120" s="201" t="str">
        <f>IF(OR(工资性费用预算!X122="",工资性费用预算!X122=0),"",$CD120)</f>
        <v/>
      </c>
      <c r="CP120" s="201" t="str">
        <f>IF(OR(工资性费用预算!Y122="",工资性费用预算!Y122=0),"",$CD120)</f>
        <v/>
      </c>
      <c r="CQ120" s="193">
        <f t="shared" si="53"/>
        <v>0</v>
      </c>
      <c r="CR120" s="215" t="str">
        <f>IF($B120="","",VLOOKUP($B120,工资性费用预算!$B$7:$AV$206,47,0))</f>
        <v/>
      </c>
      <c r="CS120" s="201" t="str">
        <f>IF(OR(工资性费用预算!N122="",工资性费用预算!N122=0),"",$CR120)</f>
        <v/>
      </c>
      <c r="CT120" s="201" t="str">
        <f>IF(OR(工资性费用预算!O122="",工资性费用预算!O122=0),"",$CR120)</f>
        <v/>
      </c>
      <c r="CU120" s="201" t="str">
        <f>IF(OR(工资性费用预算!P122="",工资性费用预算!P122=0),"",$CR120)</f>
        <v/>
      </c>
      <c r="CV120" s="201" t="str">
        <f>IF(OR(工资性费用预算!Q122="",工资性费用预算!Q122=0),"",$CR120)</f>
        <v/>
      </c>
      <c r="CW120" s="201" t="str">
        <f>IF(OR(工资性费用预算!R122="",工资性费用预算!R122=0),"",$CR120)</f>
        <v/>
      </c>
      <c r="CX120" s="201" t="str">
        <f>IF(OR(工资性费用预算!S122="",工资性费用预算!S122=0),"",$CR120)</f>
        <v/>
      </c>
      <c r="CY120" s="201" t="str">
        <f>IF(OR(工资性费用预算!T122="",工资性费用预算!T122=0),"",$CR120)</f>
        <v/>
      </c>
      <c r="CZ120" s="201" t="str">
        <f>IF(OR(工资性费用预算!U122="",工资性费用预算!U122=0),"",$CR120)</f>
        <v/>
      </c>
      <c r="DA120" s="201" t="str">
        <f>IF(OR(工资性费用预算!V122="",工资性费用预算!V122=0),"",$CR120)</f>
        <v/>
      </c>
      <c r="DB120" s="201" t="str">
        <f>IF(OR(工资性费用预算!W122="",工资性费用预算!W122=0),"",$CR120)</f>
        <v/>
      </c>
      <c r="DC120" s="201" t="str">
        <f>IF(OR(工资性费用预算!X122="",工资性费用预算!X122=0),"",$CR120)</f>
        <v/>
      </c>
      <c r="DD120" s="201" t="str">
        <f>IF(OR(工资性费用预算!Y122="",工资性费用预算!Y122=0),"",$CR120)</f>
        <v/>
      </c>
      <c r="DE120" s="193">
        <f t="shared" si="54"/>
        <v>0</v>
      </c>
      <c r="DF120" s="215" t="str">
        <f>IF($B120="","",VLOOKUP($B120,工资性费用预算!$B$7:$AR$206,43,0))</f>
        <v/>
      </c>
      <c r="DG120" s="215" t="str">
        <f>IF($B120="","",VLOOKUP($B120,工资性费用预算!$B$7:$AS$206,44,0))</f>
        <v/>
      </c>
      <c r="DH120" s="215" t="str">
        <f>IF($B120="","",VLOOKUP($B120,工资性费用预算!$B$7:$AX$206,49,0))</f>
        <v/>
      </c>
      <c r="DI120" s="215" t="str">
        <f>IF($B120="","",VLOOKUP($B120,工资性费用预算!$B$7:$AY$206,50,0))</f>
        <v/>
      </c>
      <c r="DJ120" s="215" t="str">
        <f>IF($B120="","",VLOOKUP($B120,工资性费用预算!$B$7:$BB$206,51,0))</f>
        <v/>
      </c>
      <c r="DK120" s="215" t="str">
        <f>IF($B120="","",VLOOKUP($B120,工资性费用预算!$B$7:$BB$206,52,0))</f>
        <v/>
      </c>
      <c r="DL120" s="225" t="str">
        <f>IF($B120="","",VLOOKUP($B120,工资性费用预算!$B$7:$BB$206,53,0))</f>
        <v/>
      </c>
      <c r="DM120" s="222">
        <f t="shared" si="55"/>
        <v>0</v>
      </c>
      <c r="DN120" s="191">
        <f t="shared" si="56"/>
        <v>0</v>
      </c>
      <c r="DO120" s="191">
        <f t="shared" si="57"/>
        <v>0</v>
      </c>
      <c r="DP120" s="191">
        <f t="shared" si="58"/>
        <v>0</v>
      </c>
      <c r="DQ120" s="191">
        <f t="shared" si="59"/>
        <v>0</v>
      </c>
      <c r="DR120" s="191">
        <f t="shared" si="60"/>
        <v>0</v>
      </c>
      <c r="DS120" s="191">
        <f t="shared" si="61"/>
        <v>0</v>
      </c>
      <c r="DT120" s="191">
        <f t="shared" si="62"/>
        <v>0</v>
      </c>
      <c r="DU120" s="191">
        <f t="shared" si="63"/>
        <v>0</v>
      </c>
      <c r="DV120" s="191">
        <f t="shared" si="64"/>
        <v>0</v>
      </c>
      <c r="DW120" s="191">
        <f t="shared" si="65"/>
        <v>0</v>
      </c>
      <c r="DX120" s="191">
        <f t="shared" si="66"/>
        <v>0</v>
      </c>
      <c r="DY120" s="227">
        <f t="shared" si="67"/>
        <v>0</v>
      </c>
      <c r="DZ120" s="191">
        <f t="shared" si="68"/>
        <v>0</v>
      </c>
      <c r="EA120" s="193">
        <f t="shared" si="69"/>
        <v>0</v>
      </c>
    </row>
    <row r="121" spans="1:131">
      <c r="A121" s="200" t="str">
        <f t="shared" si="70"/>
        <v/>
      </c>
      <c r="B121" s="191" t="str">
        <f>IF(工资性费用预算!A123="","",工资性费用预算!B123)</f>
        <v/>
      </c>
      <c r="C121" s="195" t="str">
        <f>IF(B121="","",VLOOKUP(B121,工资性费用预算!$B$7:$C$206,2,0))</f>
        <v/>
      </c>
      <c r="D121" s="276" t="str">
        <f>IF(工资性费用预算!BH123&gt;0,IF(工资性费用预算!BE123&gt;0,工资性费用预算!$BE$6,IF(工资性费用预算!BF123&gt;0,工资性费用预算!$BF$6,工资性费用预算!$BG$6)),"")</f>
        <v/>
      </c>
      <c r="E121" s="194" t="str">
        <f>IF($B121="","",VLOOKUP($B121,工资性费用预算!$B$7:$AC$206,27,0))</f>
        <v/>
      </c>
      <c r="F121" s="519">
        <f>IF($B121="",0,VLOOKUP($B121,社保费!$B$5:$Q$15,16,0))</f>
        <v>0</v>
      </c>
      <c r="G121" s="201" t="str">
        <f>IF(OR(工资性费用预算!N123="",工资性费用预算!N123=0),"",ROUND($E121*$F121,2))</f>
        <v/>
      </c>
      <c r="H121" s="201" t="str">
        <f>IF(OR(工资性费用预算!O123="",工资性费用预算!O123=0),"",ROUND($E121*$F121,2))</f>
        <v/>
      </c>
      <c r="I121" s="201" t="str">
        <f>IF(OR(工资性费用预算!P123="",工资性费用预算!P123=0),"",ROUND($E121*$F121,2))</f>
        <v/>
      </c>
      <c r="J121" s="201" t="str">
        <f>IF(OR(工资性费用预算!Q123="",工资性费用预算!Q123=0),"",ROUND($E121*$F121,2))</f>
        <v/>
      </c>
      <c r="K121" s="201" t="str">
        <f>IF(OR(工资性费用预算!R123="",工资性费用预算!R123=0),"",ROUND($E121*$F121,2))</f>
        <v/>
      </c>
      <c r="L121" s="201" t="str">
        <f>IF(OR(工资性费用预算!S123="",工资性费用预算!S123=0),"",ROUND($E121*$F121,2))</f>
        <v/>
      </c>
      <c r="M121" s="201" t="str">
        <f>IF(OR(工资性费用预算!T123="",工资性费用预算!T123=0),"",ROUND($E121*$F121,2))</f>
        <v/>
      </c>
      <c r="N121" s="201" t="str">
        <f>IF(OR(工资性费用预算!U123="",工资性费用预算!U123=0),"",ROUND($E121*$F121,2))</f>
        <v/>
      </c>
      <c r="O121" s="201" t="str">
        <f>IF(OR(工资性费用预算!V123="",工资性费用预算!V123=0),"",ROUND($E121*$F121,2))</f>
        <v/>
      </c>
      <c r="P121" s="201" t="str">
        <f>IF(OR(工资性费用预算!W123="",工资性费用预算!W123=0),"",ROUND($E121*$F121,2))</f>
        <v/>
      </c>
      <c r="Q121" s="201" t="str">
        <f>IF(OR(工资性费用预算!X123="",工资性费用预算!X123=0),"",ROUND($E121*$F121,2))</f>
        <v/>
      </c>
      <c r="R121" s="201" t="str">
        <f>IF(OR(工资性费用预算!Y123="",工资性费用预算!Y123=0),"",ROUND($E121*$F121,2))</f>
        <v/>
      </c>
      <c r="S121" s="193">
        <f t="shared" si="48"/>
        <v>0</v>
      </c>
      <c r="T121" s="199" t="str">
        <f>IF($B121="","",VLOOKUP($B121,工资性费用预算!$B$7:$AF$206,30,0))</f>
        <v/>
      </c>
      <c r="U121" s="197" t="str">
        <f>IF($B121="","",VLOOKUP($B121,工资性费用预算!$B$7:$AF$206,31,0))</f>
        <v/>
      </c>
      <c r="V121" s="191" t="str">
        <f>IF(OR(工资性费用预算!N123="",工资性费用预算!N123=0),"",$T121*$U121)</f>
        <v/>
      </c>
      <c r="W121" s="191" t="str">
        <f>IF(OR(工资性费用预算!O123="",工资性费用预算!O123=0),"",$T121*$U121)</f>
        <v/>
      </c>
      <c r="X121" s="191" t="str">
        <f>IF(OR(工资性费用预算!P123="",工资性费用预算!P123=0),"",$T121*$U121)</f>
        <v/>
      </c>
      <c r="Y121" s="191" t="str">
        <f>IF(OR(工资性费用预算!Q123="",工资性费用预算!Q123=0),"",$T121*$U121)</f>
        <v/>
      </c>
      <c r="Z121" s="191" t="str">
        <f>IF(OR(工资性费用预算!R123="",工资性费用预算!R123=0),"",$T121*$U121)</f>
        <v/>
      </c>
      <c r="AA121" s="191" t="str">
        <f>IF(OR(工资性费用预算!S123="",工资性费用预算!S123=0),"",$T121*$U121)</f>
        <v/>
      </c>
      <c r="AB121" s="191" t="str">
        <f>IF(OR(工资性费用预算!T123="",工资性费用预算!T123=0),"",$T121*$U121)</f>
        <v/>
      </c>
      <c r="AC121" s="191" t="str">
        <f>IF(OR(工资性费用预算!U123="",工资性费用预算!U123=0),"",$T121*$U121)</f>
        <v/>
      </c>
      <c r="AD121" s="191" t="str">
        <f>IF(OR(工资性费用预算!V123="",工资性费用预算!V123=0),"",$T121*$U121)</f>
        <v/>
      </c>
      <c r="AE121" s="191" t="str">
        <f>IF(OR(工资性费用预算!W123="",工资性费用预算!W123=0),"",$T121*$U121)</f>
        <v/>
      </c>
      <c r="AF121" s="191" t="str">
        <f>IF(OR(工资性费用预算!X123="",工资性费用预算!X123=0),"",$T121*$U121)</f>
        <v/>
      </c>
      <c r="AG121" s="191" t="str">
        <f>IF(OR(工资性费用预算!Y123="",工资性费用预算!Y123=0),"",$T121*$U121)</f>
        <v/>
      </c>
      <c r="AH121" s="193">
        <f t="shared" si="49"/>
        <v>0</v>
      </c>
      <c r="AI121" s="217" t="str">
        <f>IF($B121="","",VLOOKUP($B121,工资性费用预算!$B$7:$AJ$206,33,0))</f>
        <v/>
      </c>
      <c r="AJ121" s="218" t="str">
        <f>IF($B121="","",VLOOKUP($B121,工资性费用预算!$B$7:$AJ$206,35,0))</f>
        <v/>
      </c>
      <c r="AK121" s="215" t="str">
        <f>IF($B121="","",VLOOKUP($B121,工资性费用预算!$B$7:$AL$206,37,0))</f>
        <v/>
      </c>
      <c r="AL121" s="270" t="str">
        <f>IF(OR(工资性费用预算!N123="",工资性费用预算!N123=0),"",$AK121)</f>
        <v/>
      </c>
      <c r="AM121" s="201" t="str">
        <f>IF(OR(工资性费用预算!O123="",工资性费用预算!O123=0),"",$AK121)</f>
        <v/>
      </c>
      <c r="AN121" s="201" t="str">
        <f>IF(OR(工资性费用预算!P123="",工资性费用预算!P123=0),"",$AK121)</f>
        <v/>
      </c>
      <c r="AO121" s="201" t="str">
        <f>IF(OR(工资性费用预算!Q123="",工资性费用预算!Q123=0),"",$AK121)</f>
        <v/>
      </c>
      <c r="AP121" s="201" t="str">
        <f>IF(OR(工资性费用预算!R123="",工资性费用预算!R123=0),"",$AK121)</f>
        <v/>
      </c>
      <c r="AQ121" s="201" t="str">
        <f>IF(OR(工资性费用预算!S123="",工资性费用预算!S123=0),"",$AK121)</f>
        <v/>
      </c>
      <c r="AR121" s="201" t="str">
        <f>IF(OR(工资性费用预算!T123="",工资性费用预算!T123=0),"",$AK121)</f>
        <v/>
      </c>
      <c r="AS121" s="201" t="str">
        <f>IF(OR(工资性费用预算!U123="",工资性费用预算!U123=0),"",$AK121)</f>
        <v/>
      </c>
      <c r="AT121" s="201" t="str">
        <f>IF(OR(工资性费用预算!V123="",工资性费用预算!V123=0),"",$AK121)</f>
        <v/>
      </c>
      <c r="AU121" s="201" t="str">
        <f>IF(OR(工资性费用预算!W123="",工资性费用预算!W123=0),"",$AK121)</f>
        <v/>
      </c>
      <c r="AV121" s="201" t="str">
        <f>IF(OR(工资性费用预算!X123="",工资性费用预算!X123=0),"",$AK121)</f>
        <v/>
      </c>
      <c r="AW121" s="201" t="str">
        <f>IF(OR(工资性费用预算!Y123="",工资性费用预算!Y123=0),"",$AK121)</f>
        <v/>
      </c>
      <c r="AX121" s="220">
        <f t="shared" si="50"/>
        <v>0</v>
      </c>
      <c r="AY121" s="215" t="str">
        <f>IF($B121="","",VLOOKUP($B121,工资性费用预算!$B$7:$AN$206,39,0))</f>
        <v/>
      </c>
      <c r="AZ121" s="204"/>
      <c r="BA121" s="204"/>
      <c r="BB121" s="204"/>
      <c r="BC121" s="204"/>
      <c r="BD121" s="201"/>
      <c r="BE121" s="201" t="str">
        <f>IF(OR(工资性费用预算!S123="",工资性费用预算!S123=0),"",$AY121)</f>
        <v/>
      </c>
      <c r="BF121" s="201" t="str">
        <f>IF(OR(工资性费用预算!T123="",工资性费用预算!T123=0),"",$AY121)</f>
        <v/>
      </c>
      <c r="BG121" s="201" t="str">
        <f>IF(OR(工资性费用预算!U123="",工资性费用预算!U123=0),"",$AY121)</f>
        <v/>
      </c>
      <c r="BH121" s="201" t="str">
        <f>IF(OR(工资性费用预算!V123="",工资性费用预算!V123=0),"",$AY121)</f>
        <v/>
      </c>
      <c r="BI121" s="201" t="str">
        <f>IF(OR(工资性费用预算!W123="",工资性费用预算!W123=0),"",$AY121)</f>
        <v/>
      </c>
      <c r="BJ121" s="219"/>
      <c r="BK121" s="219"/>
      <c r="BL121" s="219">
        <f t="shared" si="51"/>
        <v>0</v>
      </c>
      <c r="BM121" s="215" t="str">
        <f>IF($B121="","",VLOOKUP($B121,工资性费用预算!$B$7:$AP$206,41,0))</f>
        <v/>
      </c>
      <c r="BN121" s="201" t="str">
        <f>IF(OR(工资性费用预算!N123="",工资性费用预算!N123=0),"",$BM121)</f>
        <v/>
      </c>
      <c r="BO121" s="201" t="str">
        <f>IF(OR(工资性费用预算!O123="",工资性费用预算!O123=0),"",$BM121)</f>
        <v/>
      </c>
      <c r="BP121" s="201" t="str">
        <f>IF(OR(工资性费用预算!P123="",工资性费用预算!P123=0),"",$BM121)</f>
        <v/>
      </c>
      <c r="BQ121" s="201"/>
      <c r="BR121" s="201" t="str">
        <f>IF(OR(工资性费用预算!Q123="",工资性费用预算!Q123=0),"",$BM121)</f>
        <v/>
      </c>
      <c r="BS121" s="201" t="str">
        <f>IF(OR(工资性费用预算!R123="",工资性费用预算!R123=0),"",$BM121)</f>
        <v/>
      </c>
      <c r="BT121" s="201" t="str">
        <f>IF(OR(工资性费用预算!S123="",工资性费用预算!S123=0),"",$BM121)</f>
        <v/>
      </c>
      <c r="BU121" s="201"/>
      <c r="BV121" s="201" t="str">
        <f>IF(OR(工资性费用预算!T123="",工资性费用预算!T123=0),"",$BM121)</f>
        <v/>
      </c>
      <c r="BW121" s="201" t="str">
        <f>IF(OR(工资性费用预算!U123="",工资性费用预算!U123=0),"",$BM121)</f>
        <v/>
      </c>
      <c r="BX121" s="201" t="str">
        <f>IF(OR(工资性费用预算!V123="",工资性费用预算!V123=0),"",$BM121)</f>
        <v/>
      </c>
      <c r="BY121" s="201"/>
      <c r="BZ121" s="201" t="str">
        <f>IF(OR(工资性费用预算!W123="",工资性费用预算!W123=0),"",$BM121)</f>
        <v/>
      </c>
      <c r="CA121" s="201" t="str">
        <f>IF(OR(工资性费用预算!X123="",工资性费用预算!X123=0),"",$BM121)</f>
        <v/>
      </c>
      <c r="CB121" s="201" t="str">
        <f>IF(OR(工资性费用预算!Y123="",工资性费用预算!Y123=0),"",$BM121)</f>
        <v/>
      </c>
      <c r="CC121" s="193">
        <f t="shared" si="52"/>
        <v>0</v>
      </c>
      <c r="CD121" s="215" t="str">
        <f>IF($B121="","",VLOOKUP($B121,工资性费用预算!$B$7:$AT$206,45,0))</f>
        <v/>
      </c>
      <c r="CE121" s="201" t="str">
        <f>IF(OR(工资性费用预算!N123="",工资性费用预算!N123=0),"",$CD121)</f>
        <v/>
      </c>
      <c r="CF121" s="201" t="str">
        <f>IF(OR(工资性费用预算!O123="",工资性费用预算!O123=0),"",$CD121)</f>
        <v/>
      </c>
      <c r="CG121" s="201" t="str">
        <f>IF(OR(工资性费用预算!P123="",工资性费用预算!P123=0),"",$CD121)</f>
        <v/>
      </c>
      <c r="CH121" s="201" t="str">
        <f>IF(OR(工资性费用预算!Q123="",工资性费用预算!Q123=0),"",$CD121)</f>
        <v/>
      </c>
      <c r="CI121" s="201" t="str">
        <f>IF(OR(工资性费用预算!R123="",工资性费用预算!R123=0),"",$CD121)</f>
        <v/>
      </c>
      <c r="CJ121" s="201" t="str">
        <f>IF(OR(工资性费用预算!S123="",工资性费用预算!S123=0),"",$CD121)</f>
        <v/>
      </c>
      <c r="CK121" s="201" t="str">
        <f>IF(OR(工资性费用预算!T123="",工资性费用预算!T123=0),"",$CD121)</f>
        <v/>
      </c>
      <c r="CL121" s="201" t="str">
        <f>IF(OR(工资性费用预算!U123="",工资性费用预算!U123=0),"",$CD121)</f>
        <v/>
      </c>
      <c r="CM121" s="201" t="str">
        <f>IF(OR(工资性费用预算!V123="",工资性费用预算!V123=0),"",$CD121)</f>
        <v/>
      </c>
      <c r="CN121" s="201" t="str">
        <f>IF(OR(工资性费用预算!W123="",工资性费用预算!W123=0),"",$CD121)</f>
        <v/>
      </c>
      <c r="CO121" s="201" t="str">
        <f>IF(OR(工资性费用预算!X123="",工资性费用预算!X123=0),"",$CD121)</f>
        <v/>
      </c>
      <c r="CP121" s="201" t="str">
        <f>IF(OR(工资性费用预算!Y123="",工资性费用预算!Y123=0),"",$CD121)</f>
        <v/>
      </c>
      <c r="CQ121" s="193">
        <f t="shared" si="53"/>
        <v>0</v>
      </c>
      <c r="CR121" s="215" t="str">
        <f>IF($B121="","",VLOOKUP($B121,工资性费用预算!$B$7:$AV$206,47,0))</f>
        <v/>
      </c>
      <c r="CS121" s="201" t="str">
        <f>IF(OR(工资性费用预算!N123="",工资性费用预算!N123=0),"",$CR121)</f>
        <v/>
      </c>
      <c r="CT121" s="201" t="str">
        <f>IF(OR(工资性费用预算!O123="",工资性费用预算!O123=0),"",$CR121)</f>
        <v/>
      </c>
      <c r="CU121" s="201" t="str">
        <f>IF(OR(工资性费用预算!P123="",工资性费用预算!P123=0),"",$CR121)</f>
        <v/>
      </c>
      <c r="CV121" s="201" t="str">
        <f>IF(OR(工资性费用预算!Q123="",工资性费用预算!Q123=0),"",$CR121)</f>
        <v/>
      </c>
      <c r="CW121" s="201" t="str">
        <f>IF(OR(工资性费用预算!R123="",工资性费用预算!R123=0),"",$CR121)</f>
        <v/>
      </c>
      <c r="CX121" s="201" t="str">
        <f>IF(OR(工资性费用预算!S123="",工资性费用预算!S123=0),"",$CR121)</f>
        <v/>
      </c>
      <c r="CY121" s="201" t="str">
        <f>IF(OR(工资性费用预算!T123="",工资性费用预算!T123=0),"",$CR121)</f>
        <v/>
      </c>
      <c r="CZ121" s="201" t="str">
        <f>IF(OR(工资性费用预算!U123="",工资性费用预算!U123=0),"",$CR121)</f>
        <v/>
      </c>
      <c r="DA121" s="201" t="str">
        <f>IF(OR(工资性费用预算!V123="",工资性费用预算!V123=0),"",$CR121)</f>
        <v/>
      </c>
      <c r="DB121" s="201" t="str">
        <f>IF(OR(工资性费用预算!W123="",工资性费用预算!W123=0),"",$CR121)</f>
        <v/>
      </c>
      <c r="DC121" s="201" t="str">
        <f>IF(OR(工资性费用预算!X123="",工资性费用预算!X123=0),"",$CR121)</f>
        <v/>
      </c>
      <c r="DD121" s="201" t="str">
        <f>IF(OR(工资性费用预算!Y123="",工资性费用预算!Y123=0),"",$CR121)</f>
        <v/>
      </c>
      <c r="DE121" s="193">
        <f t="shared" si="54"/>
        <v>0</v>
      </c>
      <c r="DF121" s="215" t="str">
        <f>IF($B121="","",VLOOKUP($B121,工资性费用预算!$B$7:$AR$206,43,0))</f>
        <v/>
      </c>
      <c r="DG121" s="215" t="str">
        <f>IF($B121="","",VLOOKUP($B121,工资性费用预算!$B$7:$AS$206,44,0))</f>
        <v/>
      </c>
      <c r="DH121" s="215" t="str">
        <f>IF($B121="","",VLOOKUP($B121,工资性费用预算!$B$7:$AX$206,49,0))</f>
        <v/>
      </c>
      <c r="DI121" s="215" t="str">
        <f>IF($B121="","",VLOOKUP($B121,工资性费用预算!$B$7:$AY$206,50,0))</f>
        <v/>
      </c>
      <c r="DJ121" s="215" t="str">
        <f>IF($B121="","",VLOOKUP($B121,工资性费用预算!$B$7:$BB$206,51,0))</f>
        <v/>
      </c>
      <c r="DK121" s="215" t="str">
        <f>IF($B121="","",VLOOKUP($B121,工资性费用预算!$B$7:$BB$206,52,0))</f>
        <v/>
      </c>
      <c r="DL121" s="225" t="str">
        <f>IF($B121="","",VLOOKUP($B121,工资性费用预算!$B$7:$BB$206,53,0))</f>
        <v/>
      </c>
      <c r="DM121" s="222">
        <f t="shared" si="55"/>
        <v>0</v>
      </c>
      <c r="DN121" s="191">
        <f t="shared" si="56"/>
        <v>0</v>
      </c>
      <c r="DO121" s="191">
        <f t="shared" si="57"/>
        <v>0</v>
      </c>
      <c r="DP121" s="191">
        <f t="shared" si="58"/>
        <v>0</v>
      </c>
      <c r="DQ121" s="191">
        <f t="shared" si="59"/>
        <v>0</v>
      </c>
      <c r="DR121" s="191">
        <f t="shared" si="60"/>
        <v>0</v>
      </c>
      <c r="DS121" s="191">
        <f t="shared" si="61"/>
        <v>0</v>
      </c>
      <c r="DT121" s="191">
        <f t="shared" si="62"/>
        <v>0</v>
      </c>
      <c r="DU121" s="191">
        <f t="shared" si="63"/>
        <v>0</v>
      </c>
      <c r="DV121" s="191">
        <f t="shared" si="64"/>
        <v>0</v>
      </c>
      <c r="DW121" s="191">
        <f t="shared" si="65"/>
        <v>0</v>
      </c>
      <c r="DX121" s="191">
        <f t="shared" si="66"/>
        <v>0</v>
      </c>
      <c r="DY121" s="227">
        <f t="shared" si="67"/>
        <v>0</v>
      </c>
      <c r="DZ121" s="191">
        <f t="shared" si="68"/>
        <v>0</v>
      </c>
      <c r="EA121" s="193">
        <f t="shared" si="69"/>
        <v>0</v>
      </c>
    </row>
    <row r="122" spans="1:131">
      <c r="A122" s="200" t="str">
        <f t="shared" si="70"/>
        <v/>
      </c>
      <c r="B122" s="191" t="str">
        <f>IF(工资性费用预算!A124="","",工资性费用预算!B124)</f>
        <v/>
      </c>
      <c r="C122" s="195" t="str">
        <f>IF(B122="","",VLOOKUP(B122,工资性费用预算!$B$7:$C$206,2,0))</f>
        <v/>
      </c>
      <c r="D122" s="276" t="str">
        <f>IF(工资性费用预算!BH124&gt;0,IF(工资性费用预算!BE124&gt;0,工资性费用预算!$BE$6,IF(工资性费用预算!BF124&gt;0,工资性费用预算!$BF$6,工资性费用预算!$BG$6)),"")</f>
        <v/>
      </c>
      <c r="E122" s="194" t="str">
        <f>IF($B122="","",VLOOKUP($B122,工资性费用预算!$B$7:$AC$206,27,0))</f>
        <v/>
      </c>
      <c r="F122" s="519">
        <f>IF($B122="",0,VLOOKUP($B122,社保费!$B$5:$Q$15,16,0))</f>
        <v>0</v>
      </c>
      <c r="G122" s="201" t="str">
        <f>IF(OR(工资性费用预算!N124="",工资性费用预算!N124=0),"",ROUND($E122*$F122,2))</f>
        <v/>
      </c>
      <c r="H122" s="201" t="str">
        <f>IF(OR(工资性费用预算!O124="",工资性费用预算!O124=0),"",ROUND($E122*$F122,2))</f>
        <v/>
      </c>
      <c r="I122" s="201" t="str">
        <f>IF(OR(工资性费用预算!P124="",工资性费用预算!P124=0),"",ROUND($E122*$F122,2))</f>
        <v/>
      </c>
      <c r="J122" s="201" t="str">
        <f>IF(OR(工资性费用预算!Q124="",工资性费用预算!Q124=0),"",ROUND($E122*$F122,2))</f>
        <v/>
      </c>
      <c r="K122" s="201" t="str">
        <f>IF(OR(工资性费用预算!R124="",工资性费用预算!R124=0),"",ROUND($E122*$F122,2))</f>
        <v/>
      </c>
      <c r="L122" s="201" t="str">
        <f>IF(OR(工资性费用预算!S124="",工资性费用预算!S124=0),"",ROUND($E122*$F122,2))</f>
        <v/>
      </c>
      <c r="M122" s="201" t="str">
        <f>IF(OR(工资性费用预算!T124="",工资性费用预算!T124=0),"",ROUND($E122*$F122,2))</f>
        <v/>
      </c>
      <c r="N122" s="201" t="str">
        <f>IF(OR(工资性费用预算!U124="",工资性费用预算!U124=0),"",ROUND($E122*$F122,2))</f>
        <v/>
      </c>
      <c r="O122" s="201" t="str">
        <f>IF(OR(工资性费用预算!V124="",工资性费用预算!V124=0),"",ROUND($E122*$F122,2))</f>
        <v/>
      </c>
      <c r="P122" s="201" t="str">
        <f>IF(OR(工资性费用预算!W124="",工资性费用预算!W124=0),"",ROUND($E122*$F122,2))</f>
        <v/>
      </c>
      <c r="Q122" s="201" t="str">
        <f>IF(OR(工资性费用预算!X124="",工资性费用预算!X124=0),"",ROUND($E122*$F122,2))</f>
        <v/>
      </c>
      <c r="R122" s="201" t="str">
        <f>IF(OR(工资性费用预算!Y124="",工资性费用预算!Y124=0),"",ROUND($E122*$F122,2))</f>
        <v/>
      </c>
      <c r="S122" s="193">
        <f t="shared" si="48"/>
        <v>0</v>
      </c>
      <c r="T122" s="199" t="str">
        <f>IF($B122="","",VLOOKUP($B122,工资性费用预算!$B$7:$AF$206,30,0))</f>
        <v/>
      </c>
      <c r="U122" s="197" t="str">
        <f>IF($B122="","",VLOOKUP($B122,工资性费用预算!$B$7:$AF$206,31,0))</f>
        <v/>
      </c>
      <c r="V122" s="191" t="str">
        <f>IF(OR(工资性费用预算!N124="",工资性费用预算!N124=0),"",$T122*$U122)</f>
        <v/>
      </c>
      <c r="W122" s="191" t="str">
        <f>IF(OR(工资性费用预算!O124="",工资性费用预算!O124=0),"",$T122*$U122)</f>
        <v/>
      </c>
      <c r="X122" s="191" t="str">
        <f>IF(OR(工资性费用预算!P124="",工资性费用预算!P124=0),"",$T122*$U122)</f>
        <v/>
      </c>
      <c r="Y122" s="191" t="str">
        <f>IF(OR(工资性费用预算!Q124="",工资性费用预算!Q124=0),"",$T122*$U122)</f>
        <v/>
      </c>
      <c r="Z122" s="191" t="str">
        <f>IF(OR(工资性费用预算!R124="",工资性费用预算!R124=0),"",$T122*$U122)</f>
        <v/>
      </c>
      <c r="AA122" s="191" t="str">
        <f>IF(OR(工资性费用预算!S124="",工资性费用预算!S124=0),"",$T122*$U122)</f>
        <v/>
      </c>
      <c r="AB122" s="191" t="str">
        <f>IF(OR(工资性费用预算!T124="",工资性费用预算!T124=0),"",$T122*$U122)</f>
        <v/>
      </c>
      <c r="AC122" s="191" t="str">
        <f>IF(OR(工资性费用预算!U124="",工资性费用预算!U124=0),"",$T122*$U122)</f>
        <v/>
      </c>
      <c r="AD122" s="191" t="str">
        <f>IF(OR(工资性费用预算!V124="",工资性费用预算!V124=0),"",$T122*$U122)</f>
        <v/>
      </c>
      <c r="AE122" s="191" t="str">
        <f>IF(OR(工资性费用预算!W124="",工资性费用预算!W124=0),"",$T122*$U122)</f>
        <v/>
      </c>
      <c r="AF122" s="191" t="str">
        <f>IF(OR(工资性费用预算!X124="",工资性费用预算!X124=0),"",$T122*$U122)</f>
        <v/>
      </c>
      <c r="AG122" s="191" t="str">
        <f>IF(OR(工资性费用预算!Y124="",工资性费用预算!Y124=0),"",$T122*$U122)</f>
        <v/>
      </c>
      <c r="AH122" s="193">
        <f t="shared" si="49"/>
        <v>0</v>
      </c>
      <c r="AI122" s="217" t="str">
        <f>IF($B122="","",VLOOKUP($B122,工资性费用预算!$B$7:$AJ$206,33,0))</f>
        <v/>
      </c>
      <c r="AJ122" s="218" t="str">
        <f>IF($B122="","",VLOOKUP($B122,工资性费用预算!$B$7:$AJ$206,35,0))</f>
        <v/>
      </c>
      <c r="AK122" s="215" t="str">
        <f>IF($B122="","",VLOOKUP($B122,工资性费用预算!$B$7:$AL$206,37,0))</f>
        <v/>
      </c>
      <c r="AL122" s="270" t="str">
        <f>IF(OR(工资性费用预算!N124="",工资性费用预算!N124=0),"",$AK122)</f>
        <v/>
      </c>
      <c r="AM122" s="201" t="str">
        <f>IF(OR(工资性费用预算!O124="",工资性费用预算!O124=0),"",$AK122)</f>
        <v/>
      </c>
      <c r="AN122" s="201" t="str">
        <f>IF(OR(工资性费用预算!P124="",工资性费用预算!P124=0),"",$AK122)</f>
        <v/>
      </c>
      <c r="AO122" s="201" t="str">
        <f>IF(OR(工资性费用预算!Q124="",工资性费用预算!Q124=0),"",$AK122)</f>
        <v/>
      </c>
      <c r="AP122" s="201" t="str">
        <f>IF(OR(工资性费用预算!R124="",工资性费用预算!R124=0),"",$AK122)</f>
        <v/>
      </c>
      <c r="AQ122" s="201" t="str">
        <f>IF(OR(工资性费用预算!S124="",工资性费用预算!S124=0),"",$AK122)</f>
        <v/>
      </c>
      <c r="AR122" s="201" t="str">
        <f>IF(OR(工资性费用预算!T124="",工资性费用预算!T124=0),"",$AK122)</f>
        <v/>
      </c>
      <c r="AS122" s="201" t="str">
        <f>IF(OR(工资性费用预算!U124="",工资性费用预算!U124=0),"",$AK122)</f>
        <v/>
      </c>
      <c r="AT122" s="201" t="str">
        <f>IF(OR(工资性费用预算!V124="",工资性费用预算!V124=0),"",$AK122)</f>
        <v/>
      </c>
      <c r="AU122" s="201" t="str">
        <f>IF(OR(工资性费用预算!W124="",工资性费用预算!W124=0),"",$AK122)</f>
        <v/>
      </c>
      <c r="AV122" s="201" t="str">
        <f>IF(OR(工资性费用预算!X124="",工资性费用预算!X124=0),"",$AK122)</f>
        <v/>
      </c>
      <c r="AW122" s="201" t="str">
        <f>IF(OR(工资性费用预算!Y124="",工资性费用预算!Y124=0),"",$AK122)</f>
        <v/>
      </c>
      <c r="AX122" s="220">
        <f t="shared" si="50"/>
        <v>0</v>
      </c>
      <c r="AY122" s="215" t="str">
        <f>IF($B122="","",VLOOKUP($B122,工资性费用预算!$B$7:$AN$206,39,0))</f>
        <v/>
      </c>
      <c r="AZ122" s="204"/>
      <c r="BA122" s="204"/>
      <c r="BB122" s="204"/>
      <c r="BC122" s="204"/>
      <c r="BD122" s="201"/>
      <c r="BE122" s="201" t="str">
        <f>IF(OR(工资性费用预算!S124="",工资性费用预算!S124=0),"",$AY122)</f>
        <v/>
      </c>
      <c r="BF122" s="201" t="str">
        <f>IF(OR(工资性费用预算!T124="",工资性费用预算!T124=0),"",$AY122)</f>
        <v/>
      </c>
      <c r="BG122" s="201" t="str">
        <f>IF(OR(工资性费用预算!U124="",工资性费用预算!U124=0),"",$AY122)</f>
        <v/>
      </c>
      <c r="BH122" s="201" t="str">
        <f>IF(OR(工资性费用预算!V124="",工资性费用预算!V124=0),"",$AY122)</f>
        <v/>
      </c>
      <c r="BI122" s="201" t="str">
        <f>IF(OR(工资性费用预算!W124="",工资性费用预算!W124=0),"",$AY122)</f>
        <v/>
      </c>
      <c r="BJ122" s="219"/>
      <c r="BK122" s="219"/>
      <c r="BL122" s="219">
        <f t="shared" si="51"/>
        <v>0</v>
      </c>
      <c r="BM122" s="215" t="str">
        <f>IF($B122="","",VLOOKUP($B122,工资性费用预算!$B$7:$AP$206,41,0))</f>
        <v/>
      </c>
      <c r="BN122" s="201" t="str">
        <f>IF(OR(工资性费用预算!N124="",工资性费用预算!N124=0),"",$BM122)</f>
        <v/>
      </c>
      <c r="BO122" s="201" t="str">
        <f>IF(OR(工资性费用预算!O124="",工资性费用预算!O124=0),"",$BM122)</f>
        <v/>
      </c>
      <c r="BP122" s="201" t="str">
        <f>IF(OR(工资性费用预算!P124="",工资性费用预算!P124=0),"",$BM122)</f>
        <v/>
      </c>
      <c r="BQ122" s="201"/>
      <c r="BR122" s="201" t="str">
        <f>IF(OR(工资性费用预算!Q124="",工资性费用预算!Q124=0),"",$BM122)</f>
        <v/>
      </c>
      <c r="BS122" s="201" t="str">
        <f>IF(OR(工资性费用预算!R124="",工资性费用预算!R124=0),"",$BM122)</f>
        <v/>
      </c>
      <c r="BT122" s="201" t="str">
        <f>IF(OR(工资性费用预算!S124="",工资性费用预算!S124=0),"",$BM122)</f>
        <v/>
      </c>
      <c r="BU122" s="201"/>
      <c r="BV122" s="201" t="str">
        <f>IF(OR(工资性费用预算!T124="",工资性费用预算!T124=0),"",$BM122)</f>
        <v/>
      </c>
      <c r="BW122" s="201" t="str">
        <f>IF(OR(工资性费用预算!U124="",工资性费用预算!U124=0),"",$BM122)</f>
        <v/>
      </c>
      <c r="BX122" s="201" t="str">
        <f>IF(OR(工资性费用预算!V124="",工资性费用预算!V124=0),"",$BM122)</f>
        <v/>
      </c>
      <c r="BY122" s="201"/>
      <c r="BZ122" s="201" t="str">
        <f>IF(OR(工资性费用预算!W124="",工资性费用预算!W124=0),"",$BM122)</f>
        <v/>
      </c>
      <c r="CA122" s="201" t="str">
        <f>IF(OR(工资性费用预算!X124="",工资性费用预算!X124=0),"",$BM122)</f>
        <v/>
      </c>
      <c r="CB122" s="201" t="str">
        <f>IF(OR(工资性费用预算!Y124="",工资性费用预算!Y124=0),"",$BM122)</f>
        <v/>
      </c>
      <c r="CC122" s="193">
        <f t="shared" si="52"/>
        <v>0</v>
      </c>
      <c r="CD122" s="215" t="str">
        <f>IF($B122="","",VLOOKUP($B122,工资性费用预算!$B$7:$AT$206,45,0))</f>
        <v/>
      </c>
      <c r="CE122" s="201" t="str">
        <f>IF(OR(工资性费用预算!N124="",工资性费用预算!N124=0),"",$CD122)</f>
        <v/>
      </c>
      <c r="CF122" s="201" t="str">
        <f>IF(OR(工资性费用预算!O124="",工资性费用预算!O124=0),"",$CD122)</f>
        <v/>
      </c>
      <c r="CG122" s="201" t="str">
        <f>IF(OR(工资性费用预算!P124="",工资性费用预算!P124=0),"",$CD122)</f>
        <v/>
      </c>
      <c r="CH122" s="201" t="str">
        <f>IF(OR(工资性费用预算!Q124="",工资性费用预算!Q124=0),"",$CD122)</f>
        <v/>
      </c>
      <c r="CI122" s="201" t="str">
        <f>IF(OR(工资性费用预算!R124="",工资性费用预算!R124=0),"",$CD122)</f>
        <v/>
      </c>
      <c r="CJ122" s="201" t="str">
        <f>IF(OR(工资性费用预算!S124="",工资性费用预算!S124=0),"",$CD122)</f>
        <v/>
      </c>
      <c r="CK122" s="201" t="str">
        <f>IF(OR(工资性费用预算!T124="",工资性费用预算!T124=0),"",$CD122)</f>
        <v/>
      </c>
      <c r="CL122" s="201" t="str">
        <f>IF(OR(工资性费用预算!U124="",工资性费用预算!U124=0),"",$CD122)</f>
        <v/>
      </c>
      <c r="CM122" s="201" t="str">
        <f>IF(OR(工资性费用预算!V124="",工资性费用预算!V124=0),"",$CD122)</f>
        <v/>
      </c>
      <c r="CN122" s="201" t="str">
        <f>IF(OR(工资性费用预算!W124="",工资性费用预算!W124=0),"",$CD122)</f>
        <v/>
      </c>
      <c r="CO122" s="201" t="str">
        <f>IF(OR(工资性费用预算!X124="",工资性费用预算!X124=0),"",$CD122)</f>
        <v/>
      </c>
      <c r="CP122" s="201" t="str">
        <f>IF(OR(工资性费用预算!Y124="",工资性费用预算!Y124=0),"",$CD122)</f>
        <v/>
      </c>
      <c r="CQ122" s="193">
        <f t="shared" si="53"/>
        <v>0</v>
      </c>
      <c r="CR122" s="215" t="str">
        <f>IF($B122="","",VLOOKUP($B122,工资性费用预算!$B$7:$AV$206,47,0))</f>
        <v/>
      </c>
      <c r="CS122" s="201" t="str">
        <f>IF(OR(工资性费用预算!N124="",工资性费用预算!N124=0),"",$CR122)</f>
        <v/>
      </c>
      <c r="CT122" s="201" t="str">
        <f>IF(OR(工资性费用预算!O124="",工资性费用预算!O124=0),"",$CR122)</f>
        <v/>
      </c>
      <c r="CU122" s="201" t="str">
        <f>IF(OR(工资性费用预算!P124="",工资性费用预算!P124=0),"",$CR122)</f>
        <v/>
      </c>
      <c r="CV122" s="201" t="str">
        <f>IF(OR(工资性费用预算!Q124="",工资性费用预算!Q124=0),"",$CR122)</f>
        <v/>
      </c>
      <c r="CW122" s="201" t="str">
        <f>IF(OR(工资性费用预算!R124="",工资性费用预算!R124=0),"",$CR122)</f>
        <v/>
      </c>
      <c r="CX122" s="201" t="str">
        <f>IF(OR(工资性费用预算!S124="",工资性费用预算!S124=0),"",$CR122)</f>
        <v/>
      </c>
      <c r="CY122" s="201" t="str">
        <f>IF(OR(工资性费用预算!T124="",工资性费用预算!T124=0),"",$CR122)</f>
        <v/>
      </c>
      <c r="CZ122" s="201" t="str">
        <f>IF(OR(工资性费用预算!U124="",工资性费用预算!U124=0),"",$CR122)</f>
        <v/>
      </c>
      <c r="DA122" s="201" t="str">
        <f>IF(OR(工资性费用预算!V124="",工资性费用预算!V124=0),"",$CR122)</f>
        <v/>
      </c>
      <c r="DB122" s="201" t="str">
        <f>IF(OR(工资性费用预算!W124="",工资性费用预算!W124=0),"",$CR122)</f>
        <v/>
      </c>
      <c r="DC122" s="201" t="str">
        <f>IF(OR(工资性费用预算!X124="",工资性费用预算!X124=0),"",$CR122)</f>
        <v/>
      </c>
      <c r="DD122" s="201" t="str">
        <f>IF(OR(工资性费用预算!Y124="",工资性费用预算!Y124=0),"",$CR122)</f>
        <v/>
      </c>
      <c r="DE122" s="193">
        <f t="shared" si="54"/>
        <v>0</v>
      </c>
      <c r="DF122" s="215" t="str">
        <f>IF($B122="","",VLOOKUP($B122,工资性费用预算!$B$7:$AR$206,43,0))</f>
        <v/>
      </c>
      <c r="DG122" s="215" t="str">
        <f>IF($B122="","",VLOOKUP($B122,工资性费用预算!$B$7:$AS$206,44,0))</f>
        <v/>
      </c>
      <c r="DH122" s="215" t="str">
        <f>IF($B122="","",VLOOKUP($B122,工资性费用预算!$B$7:$AX$206,49,0))</f>
        <v/>
      </c>
      <c r="DI122" s="215" t="str">
        <f>IF($B122="","",VLOOKUP($B122,工资性费用预算!$B$7:$AY$206,50,0))</f>
        <v/>
      </c>
      <c r="DJ122" s="215" t="str">
        <f>IF($B122="","",VLOOKUP($B122,工资性费用预算!$B$7:$BB$206,51,0))</f>
        <v/>
      </c>
      <c r="DK122" s="215" t="str">
        <f>IF($B122="","",VLOOKUP($B122,工资性费用预算!$B$7:$BB$206,52,0))</f>
        <v/>
      </c>
      <c r="DL122" s="225" t="str">
        <f>IF($B122="","",VLOOKUP($B122,工资性费用预算!$B$7:$BB$206,53,0))</f>
        <v/>
      </c>
      <c r="DM122" s="222">
        <f t="shared" si="55"/>
        <v>0</v>
      </c>
      <c r="DN122" s="191">
        <f t="shared" si="56"/>
        <v>0</v>
      </c>
      <c r="DO122" s="191">
        <f t="shared" si="57"/>
        <v>0</v>
      </c>
      <c r="DP122" s="191">
        <f t="shared" si="58"/>
        <v>0</v>
      </c>
      <c r="DQ122" s="191">
        <f t="shared" si="59"/>
        <v>0</v>
      </c>
      <c r="DR122" s="191">
        <f t="shared" si="60"/>
        <v>0</v>
      </c>
      <c r="DS122" s="191">
        <f t="shared" si="61"/>
        <v>0</v>
      </c>
      <c r="DT122" s="191">
        <f t="shared" si="62"/>
        <v>0</v>
      </c>
      <c r="DU122" s="191">
        <f t="shared" si="63"/>
        <v>0</v>
      </c>
      <c r="DV122" s="191">
        <f t="shared" si="64"/>
        <v>0</v>
      </c>
      <c r="DW122" s="191">
        <f t="shared" si="65"/>
        <v>0</v>
      </c>
      <c r="DX122" s="191">
        <f t="shared" si="66"/>
        <v>0</v>
      </c>
      <c r="DY122" s="227">
        <f t="shared" si="67"/>
        <v>0</v>
      </c>
      <c r="DZ122" s="191">
        <f t="shared" si="68"/>
        <v>0</v>
      </c>
      <c r="EA122" s="193">
        <f t="shared" si="69"/>
        <v>0</v>
      </c>
    </row>
    <row r="123" spans="1:131">
      <c r="A123" s="200" t="str">
        <f t="shared" si="70"/>
        <v/>
      </c>
      <c r="B123" s="191" t="str">
        <f>IF(工资性费用预算!A125="","",工资性费用预算!B125)</f>
        <v/>
      </c>
      <c r="C123" s="195" t="str">
        <f>IF(B123="","",VLOOKUP(B123,工资性费用预算!$B$7:$C$206,2,0))</f>
        <v/>
      </c>
      <c r="D123" s="276" t="str">
        <f>IF(工资性费用预算!BH125&gt;0,IF(工资性费用预算!BE125&gt;0,工资性费用预算!$BE$6,IF(工资性费用预算!BF125&gt;0,工资性费用预算!$BF$6,工资性费用预算!$BG$6)),"")</f>
        <v/>
      </c>
      <c r="E123" s="194" t="str">
        <f>IF($B123="","",VLOOKUP($B123,工资性费用预算!$B$7:$AC$206,27,0))</f>
        <v/>
      </c>
      <c r="F123" s="519">
        <f>IF($B123="",0,VLOOKUP($B123,社保费!$B$5:$Q$15,16,0))</f>
        <v>0</v>
      </c>
      <c r="G123" s="201" t="str">
        <f>IF(OR(工资性费用预算!N125="",工资性费用预算!N125=0),"",ROUND($E123*$F123,2))</f>
        <v/>
      </c>
      <c r="H123" s="201" t="str">
        <f>IF(OR(工资性费用预算!O125="",工资性费用预算!O125=0),"",ROUND($E123*$F123,2))</f>
        <v/>
      </c>
      <c r="I123" s="201" t="str">
        <f>IF(OR(工资性费用预算!P125="",工资性费用预算!P125=0),"",ROUND($E123*$F123,2))</f>
        <v/>
      </c>
      <c r="J123" s="201" t="str">
        <f>IF(OR(工资性费用预算!Q125="",工资性费用预算!Q125=0),"",ROUND($E123*$F123,2))</f>
        <v/>
      </c>
      <c r="K123" s="201" t="str">
        <f>IF(OR(工资性费用预算!R125="",工资性费用预算!R125=0),"",ROUND($E123*$F123,2))</f>
        <v/>
      </c>
      <c r="L123" s="201" t="str">
        <f>IF(OR(工资性费用预算!S125="",工资性费用预算!S125=0),"",ROUND($E123*$F123,2))</f>
        <v/>
      </c>
      <c r="M123" s="201" t="str">
        <f>IF(OR(工资性费用预算!T125="",工资性费用预算!T125=0),"",ROUND($E123*$F123,2))</f>
        <v/>
      </c>
      <c r="N123" s="201" t="str">
        <f>IF(OR(工资性费用预算!U125="",工资性费用预算!U125=0),"",ROUND($E123*$F123,2))</f>
        <v/>
      </c>
      <c r="O123" s="201" t="str">
        <f>IF(OR(工资性费用预算!V125="",工资性费用预算!V125=0),"",ROUND($E123*$F123,2))</f>
        <v/>
      </c>
      <c r="P123" s="201" t="str">
        <f>IF(OR(工资性费用预算!W125="",工资性费用预算!W125=0),"",ROUND($E123*$F123,2))</f>
        <v/>
      </c>
      <c r="Q123" s="201" t="str">
        <f>IF(OR(工资性费用预算!X125="",工资性费用预算!X125=0),"",ROUND($E123*$F123,2))</f>
        <v/>
      </c>
      <c r="R123" s="201" t="str">
        <f>IF(OR(工资性费用预算!Y125="",工资性费用预算!Y125=0),"",ROUND($E123*$F123,2))</f>
        <v/>
      </c>
      <c r="S123" s="193">
        <f t="shared" si="48"/>
        <v>0</v>
      </c>
      <c r="T123" s="199" t="str">
        <f>IF($B123="","",VLOOKUP($B123,工资性费用预算!$B$7:$AF$206,30,0))</f>
        <v/>
      </c>
      <c r="U123" s="197" t="str">
        <f>IF($B123="","",VLOOKUP($B123,工资性费用预算!$B$7:$AF$206,31,0))</f>
        <v/>
      </c>
      <c r="V123" s="191" t="str">
        <f>IF(OR(工资性费用预算!N125="",工资性费用预算!N125=0),"",$T123*$U123)</f>
        <v/>
      </c>
      <c r="W123" s="191" t="str">
        <f>IF(OR(工资性费用预算!O125="",工资性费用预算!O125=0),"",$T123*$U123)</f>
        <v/>
      </c>
      <c r="X123" s="191" t="str">
        <f>IF(OR(工资性费用预算!P125="",工资性费用预算!P125=0),"",$T123*$U123)</f>
        <v/>
      </c>
      <c r="Y123" s="191" t="str">
        <f>IF(OR(工资性费用预算!Q125="",工资性费用预算!Q125=0),"",$T123*$U123)</f>
        <v/>
      </c>
      <c r="Z123" s="191" t="str">
        <f>IF(OR(工资性费用预算!R125="",工资性费用预算!R125=0),"",$T123*$U123)</f>
        <v/>
      </c>
      <c r="AA123" s="191" t="str">
        <f>IF(OR(工资性费用预算!S125="",工资性费用预算!S125=0),"",$T123*$U123)</f>
        <v/>
      </c>
      <c r="AB123" s="191" t="str">
        <f>IF(OR(工资性费用预算!T125="",工资性费用预算!T125=0),"",$T123*$U123)</f>
        <v/>
      </c>
      <c r="AC123" s="191" t="str">
        <f>IF(OR(工资性费用预算!U125="",工资性费用预算!U125=0),"",$T123*$U123)</f>
        <v/>
      </c>
      <c r="AD123" s="191" t="str">
        <f>IF(OR(工资性费用预算!V125="",工资性费用预算!V125=0),"",$T123*$U123)</f>
        <v/>
      </c>
      <c r="AE123" s="191" t="str">
        <f>IF(OR(工资性费用预算!W125="",工资性费用预算!W125=0),"",$T123*$U123)</f>
        <v/>
      </c>
      <c r="AF123" s="191" t="str">
        <f>IF(OR(工资性费用预算!X125="",工资性费用预算!X125=0),"",$T123*$U123)</f>
        <v/>
      </c>
      <c r="AG123" s="191" t="str">
        <f>IF(OR(工资性费用预算!Y125="",工资性费用预算!Y125=0),"",$T123*$U123)</f>
        <v/>
      </c>
      <c r="AH123" s="193">
        <f t="shared" si="49"/>
        <v>0</v>
      </c>
      <c r="AI123" s="217" t="str">
        <f>IF($B123="","",VLOOKUP($B123,工资性费用预算!$B$7:$AJ$206,33,0))</f>
        <v/>
      </c>
      <c r="AJ123" s="218" t="str">
        <f>IF($B123="","",VLOOKUP($B123,工资性费用预算!$B$7:$AJ$206,35,0))</f>
        <v/>
      </c>
      <c r="AK123" s="215" t="str">
        <f>IF($B123="","",VLOOKUP($B123,工资性费用预算!$B$7:$AL$206,37,0))</f>
        <v/>
      </c>
      <c r="AL123" s="270" t="str">
        <f>IF(OR(工资性费用预算!N125="",工资性费用预算!N125=0),"",$AK123)</f>
        <v/>
      </c>
      <c r="AM123" s="201" t="str">
        <f>IF(OR(工资性费用预算!O125="",工资性费用预算!O125=0),"",$AK123)</f>
        <v/>
      </c>
      <c r="AN123" s="201" t="str">
        <f>IF(OR(工资性费用预算!P125="",工资性费用预算!P125=0),"",$AK123)</f>
        <v/>
      </c>
      <c r="AO123" s="201" t="str">
        <f>IF(OR(工资性费用预算!Q125="",工资性费用预算!Q125=0),"",$AK123)</f>
        <v/>
      </c>
      <c r="AP123" s="201" t="str">
        <f>IF(OR(工资性费用预算!R125="",工资性费用预算!R125=0),"",$AK123)</f>
        <v/>
      </c>
      <c r="AQ123" s="201" t="str">
        <f>IF(OR(工资性费用预算!S125="",工资性费用预算!S125=0),"",$AK123)</f>
        <v/>
      </c>
      <c r="AR123" s="201" t="str">
        <f>IF(OR(工资性费用预算!T125="",工资性费用预算!T125=0),"",$AK123)</f>
        <v/>
      </c>
      <c r="AS123" s="201" t="str">
        <f>IF(OR(工资性费用预算!U125="",工资性费用预算!U125=0),"",$AK123)</f>
        <v/>
      </c>
      <c r="AT123" s="201" t="str">
        <f>IF(OR(工资性费用预算!V125="",工资性费用预算!V125=0),"",$AK123)</f>
        <v/>
      </c>
      <c r="AU123" s="201" t="str">
        <f>IF(OR(工资性费用预算!W125="",工资性费用预算!W125=0),"",$AK123)</f>
        <v/>
      </c>
      <c r="AV123" s="201" t="str">
        <f>IF(OR(工资性费用预算!X125="",工资性费用预算!X125=0),"",$AK123)</f>
        <v/>
      </c>
      <c r="AW123" s="201" t="str">
        <f>IF(OR(工资性费用预算!Y125="",工资性费用预算!Y125=0),"",$AK123)</f>
        <v/>
      </c>
      <c r="AX123" s="220">
        <f t="shared" si="50"/>
        <v>0</v>
      </c>
      <c r="AY123" s="215" t="str">
        <f>IF($B123="","",VLOOKUP($B123,工资性费用预算!$B$7:$AN$206,39,0))</f>
        <v/>
      </c>
      <c r="AZ123" s="204"/>
      <c r="BA123" s="204"/>
      <c r="BB123" s="204"/>
      <c r="BC123" s="204"/>
      <c r="BD123" s="201"/>
      <c r="BE123" s="201" t="str">
        <f>IF(OR(工资性费用预算!S125="",工资性费用预算!S125=0),"",$AY123)</f>
        <v/>
      </c>
      <c r="BF123" s="201" t="str">
        <f>IF(OR(工资性费用预算!T125="",工资性费用预算!T125=0),"",$AY123)</f>
        <v/>
      </c>
      <c r="BG123" s="201" t="str">
        <f>IF(OR(工资性费用预算!U125="",工资性费用预算!U125=0),"",$AY123)</f>
        <v/>
      </c>
      <c r="BH123" s="201" t="str">
        <f>IF(OR(工资性费用预算!V125="",工资性费用预算!V125=0),"",$AY123)</f>
        <v/>
      </c>
      <c r="BI123" s="201" t="str">
        <f>IF(OR(工资性费用预算!W125="",工资性费用预算!W125=0),"",$AY123)</f>
        <v/>
      </c>
      <c r="BJ123" s="219"/>
      <c r="BK123" s="219"/>
      <c r="BL123" s="219">
        <f t="shared" si="51"/>
        <v>0</v>
      </c>
      <c r="BM123" s="215" t="str">
        <f>IF($B123="","",VLOOKUP($B123,工资性费用预算!$B$7:$AP$206,41,0))</f>
        <v/>
      </c>
      <c r="BN123" s="201" t="str">
        <f>IF(OR(工资性费用预算!N125="",工资性费用预算!N125=0),"",$BM123)</f>
        <v/>
      </c>
      <c r="BO123" s="201" t="str">
        <f>IF(OR(工资性费用预算!O125="",工资性费用预算!O125=0),"",$BM123)</f>
        <v/>
      </c>
      <c r="BP123" s="201" t="str">
        <f>IF(OR(工资性费用预算!P125="",工资性费用预算!P125=0),"",$BM123)</f>
        <v/>
      </c>
      <c r="BQ123" s="201"/>
      <c r="BR123" s="201" t="str">
        <f>IF(OR(工资性费用预算!Q125="",工资性费用预算!Q125=0),"",$BM123)</f>
        <v/>
      </c>
      <c r="BS123" s="201" t="str">
        <f>IF(OR(工资性费用预算!R125="",工资性费用预算!R125=0),"",$BM123)</f>
        <v/>
      </c>
      <c r="BT123" s="201" t="str">
        <f>IF(OR(工资性费用预算!S125="",工资性费用预算!S125=0),"",$BM123)</f>
        <v/>
      </c>
      <c r="BU123" s="201"/>
      <c r="BV123" s="201" t="str">
        <f>IF(OR(工资性费用预算!T125="",工资性费用预算!T125=0),"",$BM123)</f>
        <v/>
      </c>
      <c r="BW123" s="201" t="str">
        <f>IF(OR(工资性费用预算!U125="",工资性费用预算!U125=0),"",$BM123)</f>
        <v/>
      </c>
      <c r="BX123" s="201" t="str">
        <f>IF(OR(工资性费用预算!V125="",工资性费用预算!V125=0),"",$BM123)</f>
        <v/>
      </c>
      <c r="BY123" s="201"/>
      <c r="BZ123" s="201" t="str">
        <f>IF(OR(工资性费用预算!W125="",工资性费用预算!W125=0),"",$BM123)</f>
        <v/>
      </c>
      <c r="CA123" s="201" t="str">
        <f>IF(OR(工资性费用预算!X125="",工资性费用预算!X125=0),"",$BM123)</f>
        <v/>
      </c>
      <c r="CB123" s="201" t="str">
        <f>IF(OR(工资性费用预算!Y125="",工资性费用预算!Y125=0),"",$BM123)</f>
        <v/>
      </c>
      <c r="CC123" s="193">
        <f t="shared" si="52"/>
        <v>0</v>
      </c>
      <c r="CD123" s="215" t="str">
        <f>IF($B123="","",VLOOKUP($B123,工资性费用预算!$B$7:$AT$206,45,0))</f>
        <v/>
      </c>
      <c r="CE123" s="201" t="str">
        <f>IF(OR(工资性费用预算!N125="",工资性费用预算!N125=0),"",$CD123)</f>
        <v/>
      </c>
      <c r="CF123" s="201" t="str">
        <f>IF(OR(工资性费用预算!O125="",工资性费用预算!O125=0),"",$CD123)</f>
        <v/>
      </c>
      <c r="CG123" s="201" t="str">
        <f>IF(OR(工资性费用预算!P125="",工资性费用预算!P125=0),"",$CD123)</f>
        <v/>
      </c>
      <c r="CH123" s="201" t="str">
        <f>IF(OR(工资性费用预算!Q125="",工资性费用预算!Q125=0),"",$CD123)</f>
        <v/>
      </c>
      <c r="CI123" s="201" t="str">
        <f>IF(OR(工资性费用预算!R125="",工资性费用预算!R125=0),"",$CD123)</f>
        <v/>
      </c>
      <c r="CJ123" s="201" t="str">
        <f>IF(OR(工资性费用预算!S125="",工资性费用预算!S125=0),"",$CD123)</f>
        <v/>
      </c>
      <c r="CK123" s="201" t="str">
        <f>IF(OR(工资性费用预算!T125="",工资性费用预算!T125=0),"",$CD123)</f>
        <v/>
      </c>
      <c r="CL123" s="201" t="str">
        <f>IF(OR(工资性费用预算!U125="",工资性费用预算!U125=0),"",$CD123)</f>
        <v/>
      </c>
      <c r="CM123" s="201" t="str">
        <f>IF(OR(工资性费用预算!V125="",工资性费用预算!V125=0),"",$CD123)</f>
        <v/>
      </c>
      <c r="CN123" s="201" t="str">
        <f>IF(OR(工资性费用预算!W125="",工资性费用预算!W125=0),"",$CD123)</f>
        <v/>
      </c>
      <c r="CO123" s="201" t="str">
        <f>IF(OR(工资性费用预算!X125="",工资性费用预算!X125=0),"",$CD123)</f>
        <v/>
      </c>
      <c r="CP123" s="201" t="str">
        <f>IF(OR(工资性费用预算!Y125="",工资性费用预算!Y125=0),"",$CD123)</f>
        <v/>
      </c>
      <c r="CQ123" s="193">
        <f t="shared" si="53"/>
        <v>0</v>
      </c>
      <c r="CR123" s="215" t="str">
        <f>IF($B123="","",VLOOKUP($B123,工资性费用预算!$B$7:$AV$206,47,0))</f>
        <v/>
      </c>
      <c r="CS123" s="201" t="str">
        <f>IF(OR(工资性费用预算!N125="",工资性费用预算!N125=0),"",$CR123)</f>
        <v/>
      </c>
      <c r="CT123" s="201" t="str">
        <f>IF(OR(工资性费用预算!O125="",工资性费用预算!O125=0),"",$CR123)</f>
        <v/>
      </c>
      <c r="CU123" s="201" t="str">
        <f>IF(OR(工资性费用预算!P125="",工资性费用预算!P125=0),"",$CR123)</f>
        <v/>
      </c>
      <c r="CV123" s="201" t="str">
        <f>IF(OR(工资性费用预算!Q125="",工资性费用预算!Q125=0),"",$CR123)</f>
        <v/>
      </c>
      <c r="CW123" s="201" t="str">
        <f>IF(OR(工资性费用预算!R125="",工资性费用预算!R125=0),"",$CR123)</f>
        <v/>
      </c>
      <c r="CX123" s="201" t="str">
        <f>IF(OR(工资性费用预算!S125="",工资性费用预算!S125=0),"",$CR123)</f>
        <v/>
      </c>
      <c r="CY123" s="201" t="str">
        <f>IF(OR(工资性费用预算!T125="",工资性费用预算!T125=0),"",$CR123)</f>
        <v/>
      </c>
      <c r="CZ123" s="201" t="str">
        <f>IF(OR(工资性费用预算!U125="",工资性费用预算!U125=0),"",$CR123)</f>
        <v/>
      </c>
      <c r="DA123" s="201" t="str">
        <f>IF(OR(工资性费用预算!V125="",工资性费用预算!V125=0),"",$CR123)</f>
        <v/>
      </c>
      <c r="DB123" s="201" t="str">
        <f>IF(OR(工资性费用预算!W125="",工资性费用预算!W125=0),"",$CR123)</f>
        <v/>
      </c>
      <c r="DC123" s="201" t="str">
        <f>IF(OR(工资性费用预算!X125="",工资性费用预算!X125=0),"",$CR123)</f>
        <v/>
      </c>
      <c r="DD123" s="201" t="str">
        <f>IF(OR(工资性费用预算!Y125="",工资性费用预算!Y125=0),"",$CR123)</f>
        <v/>
      </c>
      <c r="DE123" s="193">
        <f t="shared" si="54"/>
        <v>0</v>
      </c>
      <c r="DF123" s="215" t="str">
        <f>IF($B123="","",VLOOKUP($B123,工资性费用预算!$B$7:$AR$206,43,0))</f>
        <v/>
      </c>
      <c r="DG123" s="215" t="str">
        <f>IF($B123="","",VLOOKUP($B123,工资性费用预算!$B$7:$AS$206,44,0))</f>
        <v/>
      </c>
      <c r="DH123" s="215" t="str">
        <f>IF($B123="","",VLOOKUP($B123,工资性费用预算!$B$7:$AX$206,49,0))</f>
        <v/>
      </c>
      <c r="DI123" s="215" t="str">
        <f>IF($B123="","",VLOOKUP($B123,工资性费用预算!$B$7:$AY$206,50,0))</f>
        <v/>
      </c>
      <c r="DJ123" s="215" t="str">
        <f>IF($B123="","",VLOOKUP($B123,工资性费用预算!$B$7:$BB$206,51,0))</f>
        <v/>
      </c>
      <c r="DK123" s="215" t="str">
        <f>IF($B123="","",VLOOKUP($B123,工资性费用预算!$B$7:$BB$206,52,0))</f>
        <v/>
      </c>
      <c r="DL123" s="225" t="str">
        <f>IF($B123="","",VLOOKUP($B123,工资性费用预算!$B$7:$BB$206,53,0))</f>
        <v/>
      </c>
      <c r="DM123" s="222">
        <f t="shared" si="55"/>
        <v>0</v>
      </c>
      <c r="DN123" s="191">
        <f t="shared" si="56"/>
        <v>0</v>
      </c>
      <c r="DO123" s="191">
        <f t="shared" si="57"/>
        <v>0</v>
      </c>
      <c r="DP123" s="191">
        <f t="shared" si="58"/>
        <v>0</v>
      </c>
      <c r="DQ123" s="191">
        <f t="shared" si="59"/>
        <v>0</v>
      </c>
      <c r="DR123" s="191">
        <f t="shared" si="60"/>
        <v>0</v>
      </c>
      <c r="DS123" s="191">
        <f t="shared" si="61"/>
        <v>0</v>
      </c>
      <c r="DT123" s="191">
        <f t="shared" si="62"/>
        <v>0</v>
      </c>
      <c r="DU123" s="191">
        <f t="shared" si="63"/>
        <v>0</v>
      </c>
      <c r="DV123" s="191">
        <f t="shared" si="64"/>
        <v>0</v>
      </c>
      <c r="DW123" s="191">
        <f t="shared" si="65"/>
        <v>0</v>
      </c>
      <c r="DX123" s="191">
        <f t="shared" si="66"/>
        <v>0</v>
      </c>
      <c r="DY123" s="227">
        <f t="shared" si="67"/>
        <v>0</v>
      </c>
      <c r="DZ123" s="191">
        <f t="shared" si="68"/>
        <v>0</v>
      </c>
      <c r="EA123" s="193">
        <f t="shared" si="69"/>
        <v>0</v>
      </c>
    </row>
    <row r="124" spans="1:131">
      <c r="A124" s="200" t="str">
        <f t="shared" si="70"/>
        <v/>
      </c>
      <c r="B124" s="191" t="str">
        <f>IF(工资性费用预算!A126="","",工资性费用预算!B126)</f>
        <v/>
      </c>
      <c r="C124" s="195" t="str">
        <f>IF(B124="","",VLOOKUP(B124,工资性费用预算!$B$7:$C$206,2,0))</f>
        <v/>
      </c>
      <c r="D124" s="276" t="str">
        <f>IF(工资性费用预算!BH126&gt;0,IF(工资性费用预算!BE126&gt;0,工资性费用预算!$BE$6,IF(工资性费用预算!BF126&gt;0,工资性费用预算!$BF$6,工资性费用预算!$BG$6)),"")</f>
        <v/>
      </c>
      <c r="E124" s="194" t="str">
        <f>IF($B124="","",VLOOKUP($B124,工资性费用预算!$B$7:$AC$206,27,0))</f>
        <v/>
      </c>
      <c r="F124" s="519">
        <f>IF($B124="",0,VLOOKUP($B124,社保费!$B$5:$Q$15,16,0))</f>
        <v>0</v>
      </c>
      <c r="G124" s="201" t="str">
        <f>IF(OR(工资性费用预算!N126="",工资性费用预算!N126=0),"",ROUND($E124*$F124,2))</f>
        <v/>
      </c>
      <c r="H124" s="201" t="str">
        <f>IF(OR(工资性费用预算!O126="",工资性费用预算!O126=0),"",ROUND($E124*$F124,2))</f>
        <v/>
      </c>
      <c r="I124" s="201" t="str">
        <f>IF(OR(工资性费用预算!P126="",工资性费用预算!P126=0),"",ROUND($E124*$F124,2))</f>
        <v/>
      </c>
      <c r="J124" s="201" t="str">
        <f>IF(OR(工资性费用预算!Q126="",工资性费用预算!Q126=0),"",ROUND($E124*$F124,2))</f>
        <v/>
      </c>
      <c r="K124" s="201" t="str">
        <f>IF(OR(工资性费用预算!R126="",工资性费用预算!R126=0),"",ROUND($E124*$F124,2))</f>
        <v/>
      </c>
      <c r="L124" s="201" t="str">
        <f>IF(OR(工资性费用预算!S126="",工资性费用预算!S126=0),"",ROUND($E124*$F124,2))</f>
        <v/>
      </c>
      <c r="M124" s="201" t="str">
        <f>IF(OR(工资性费用预算!T126="",工资性费用预算!T126=0),"",ROUND($E124*$F124,2))</f>
        <v/>
      </c>
      <c r="N124" s="201" t="str">
        <f>IF(OR(工资性费用预算!U126="",工资性费用预算!U126=0),"",ROUND($E124*$F124,2))</f>
        <v/>
      </c>
      <c r="O124" s="201" t="str">
        <f>IF(OR(工资性费用预算!V126="",工资性费用预算!V126=0),"",ROUND($E124*$F124,2))</f>
        <v/>
      </c>
      <c r="P124" s="201" t="str">
        <f>IF(OR(工资性费用预算!W126="",工资性费用预算!W126=0),"",ROUND($E124*$F124,2))</f>
        <v/>
      </c>
      <c r="Q124" s="201" t="str">
        <f>IF(OR(工资性费用预算!X126="",工资性费用预算!X126=0),"",ROUND($E124*$F124,2))</f>
        <v/>
      </c>
      <c r="R124" s="201" t="str">
        <f>IF(OR(工资性费用预算!Y126="",工资性费用预算!Y126=0),"",ROUND($E124*$F124,2))</f>
        <v/>
      </c>
      <c r="S124" s="193">
        <f t="shared" si="48"/>
        <v>0</v>
      </c>
      <c r="T124" s="199" t="str">
        <f>IF($B124="","",VLOOKUP($B124,工资性费用预算!$B$7:$AF$206,30,0))</f>
        <v/>
      </c>
      <c r="U124" s="197" t="str">
        <f>IF($B124="","",VLOOKUP($B124,工资性费用预算!$B$7:$AF$206,31,0))</f>
        <v/>
      </c>
      <c r="V124" s="191" t="str">
        <f>IF(OR(工资性费用预算!N126="",工资性费用预算!N126=0),"",$T124*$U124)</f>
        <v/>
      </c>
      <c r="W124" s="191" t="str">
        <f>IF(OR(工资性费用预算!O126="",工资性费用预算!O126=0),"",$T124*$U124)</f>
        <v/>
      </c>
      <c r="X124" s="191" t="str">
        <f>IF(OR(工资性费用预算!P126="",工资性费用预算!P126=0),"",$T124*$U124)</f>
        <v/>
      </c>
      <c r="Y124" s="191" t="str">
        <f>IF(OR(工资性费用预算!Q126="",工资性费用预算!Q126=0),"",$T124*$U124)</f>
        <v/>
      </c>
      <c r="Z124" s="191" t="str">
        <f>IF(OR(工资性费用预算!R126="",工资性费用预算!R126=0),"",$T124*$U124)</f>
        <v/>
      </c>
      <c r="AA124" s="191" t="str">
        <f>IF(OR(工资性费用预算!S126="",工资性费用预算!S126=0),"",$T124*$U124)</f>
        <v/>
      </c>
      <c r="AB124" s="191" t="str">
        <f>IF(OR(工资性费用预算!T126="",工资性费用预算!T126=0),"",$T124*$U124)</f>
        <v/>
      </c>
      <c r="AC124" s="191" t="str">
        <f>IF(OR(工资性费用预算!U126="",工资性费用预算!U126=0),"",$T124*$U124)</f>
        <v/>
      </c>
      <c r="AD124" s="191" t="str">
        <f>IF(OR(工资性费用预算!V126="",工资性费用预算!V126=0),"",$T124*$U124)</f>
        <v/>
      </c>
      <c r="AE124" s="191" t="str">
        <f>IF(OR(工资性费用预算!W126="",工资性费用预算!W126=0),"",$T124*$U124)</f>
        <v/>
      </c>
      <c r="AF124" s="191" t="str">
        <f>IF(OR(工资性费用预算!X126="",工资性费用预算!X126=0),"",$T124*$U124)</f>
        <v/>
      </c>
      <c r="AG124" s="191" t="str">
        <f>IF(OR(工资性费用预算!Y126="",工资性费用预算!Y126=0),"",$T124*$U124)</f>
        <v/>
      </c>
      <c r="AH124" s="193">
        <f t="shared" si="49"/>
        <v>0</v>
      </c>
      <c r="AI124" s="217" t="str">
        <f>IF($B124="","",VLOOKUP($B124,工资性费用预算!$B$7:$AJ$206,33,0))</f>
        <v/>
      </c>
      <c r="AJ124" s="218" t="str">
        <f>IF($B124="","",VLOOKUP($B124,工资性费用预算!$B$7:$AJ$206,35,0))</f>
        <v/>
      </c>
      <c r="AK124" s="215" t="str">
        <f>IF($B124="","",VLOOKUP($B124,工资性费用预算!$B$7:$AL$206,37,0))</f>
        <v/>
      </c>
      <c r="AL124" s="270" t="str">
        <f>IF(OR(工资性费用预算!N126="",工资性费用预算!N126=0),"",$AK124)</f>
        <v/>
      </c>
      <c r="AM124" s="201" t="str">
        <f>IF(OR(工资性费用预算!O126="",工资性费用预算!O126=0),"",$AK124)</f>
        <v/>
      </c>
      <c r="AN124" s="201" t="str">
        <f>IF(OR(工资性费用预算!P126="",工资性费用预算!P126=0),"",$AK124)</f>
        <v/>
      </c>
      <c r="AO124" s="201" t="str">
        <f>IF(OR(工资性费用预算!Q126="",工资性费用预算!Q126=0),"",$AK124)</f>
        <v/>
      </c>
      <c r="AP124" s="201" t="str">
        <f>IF(OR(工资性费用预算!R126="",工资性费用预算!R126=0),"",$AK124)</f>
        <v/>
      </c>
      <c r="AQ124" s="201" t="str">
        <f>IF(OR(工资性费用预算!S126="",工资性费用预算!S126=0),"",$AK124)</f>
        <v/>
      </c>
      <c r="AR124" s="201" t="str">
        <f>IF(OR(工资性费用预算!T126="",工资性费用预算!T126=0),"",$AK124)</f>
        <v/>
      </c>
      <c r="AS124" s="201" t="str">
        <f>IF(OR(工资性费用预算!U126="",工资性费用预算!U126=0),"",$AK124)</f>
        <v/>
      </c>
      <c r="AT124" s="201" t="str">
        <f>IF(OR(工资性费用预算!V126="",工资性费用预算!V126=0),"",$AK124)</f>
        <v/>
      </c>
      <c r="AU124" s="201" t="str">
        <f>IF(OR(工资性费用预算!W126="",工资性费用预算!W126=0),"",$AK124)</f>
        <v/>
      </c>
      <c r="AV124" s="201" t="str">
        <f>IF(OR(工资性费用预算!X126="",工资性费用预算!X126=0),"",$AK124)</f>
        <v/>
      </c>
      <c r="AW124" s="201" t="str">
        <f>IF(OR(工资性费用预算!Y126="",工资性费用预算!Y126=0),"",$AK124)</f>
        <v/>
      </c>
      <c r="AX124" s="220">
        <f t="shared" si="50"/>
        <v>0</v>
      </c>
      <c r="AY124" s="215" t="str">
        <f>IF($B124="","",VLOOKUP($B124,工资性费用预算!$B$7:$AN$206,39,0))</f>
        <v/>
      </c>
      <c r="AZ124" s="204"/>
      <c r="BA124" s="204"/>
      <c r="BB124" s="204"/>
      <c r="BC124" s="204"/>
      <c r="BD124" s="201"/>
      <c r="BE124" s="201" t="str">
        <f>IF(OR(工资性费用预算!S126="",工资性费用预算!S126=0),"",$AY124)</f>
        <v/>
      </c>
      <c r="BF124" s="201" t="str">
        <f>IF(OR(工资性费用预算!T126="",工资性费用预算!T126=0),"",$AY124)</f>
        <v/>
      </c>
      <c r="BG124" s="201" t="str">
        <f>IF(OR(工资性费用预算!U126="",工资性费用预算!U126=0),"",$AY124)</f>
        <v/>
      </c>
      <c r="BH124" s="201" t="str">
        <f>IF(OR(工资性费用预算!V126="",工资性费用预算!V126=0),"",$AY124)</f>
        <v/>
      </c>
      <c r="BI124" s="201" t="str">
        <f>IF(OR(工资性费用预算!W126="",工资性费用预算!W126=0),"",$AY124)</f>
        <v/>
      </c>
      <c r="BJ124" s="219"/>
      <c r="BK124" s="219"/>
      <c r="BL124" s="219">
        <f t="shared" si="51"/>
        <v>0</v>
      </c>
      <c r="BM124" s="215" t="str">
        <f>IF($B124="","",VLOOKUP($B124,工资性费用预算!$B$7:$AP$206,41,0))</f>
        <v/>
      </c>
      <c r="BN124" s="201" t="str">
        <f>IF(OR(工资性费用预算!N126="",工资性费用预算!N126=0),"",$BM124)</f>
        <v/>
      </c>
      <c r="BO124" s="201" t="str">
        <f>IF(OR(工资性费用预算!O126="",工资性费用预算!O126=0),"",$BM124)</f>
        <v/>
      </c>
      <c r="BP124" s="201" t="str">
        <f>IF(OR(工资性费用预算!P126="",工资性费用预算!P126=0),"",$BM124)</f>
        <v/>
      </c>
      <c r="BQ124" s="201"/>
      <c r="BR124" s="201" t="str">
        <f>IF(OR(工资性费用预算!Q126="",工资性费用预算!Q126=0),"",$BM124)</f>
        <v/>
      </c>
      <c r="BS124" s="201" t="str">
        <f>IF(OR(工资性费用预算!R126="",工资性费用预算!R126=0),"",$BM124)</f>
        <v/>
      </c>
      <c r="BT124" s="201" t="str">
        <f>IF(OR(工资性费用预算!S126="",工资性费用预算!S126=0),"",$BM124)</f>
        <v/>
      </c>
      <c r="BU124" s="201"/>
      <c r="BV124" s="201" t="str">
        <f>IF(OR(工资性费用预算!T126="",工资性费用预算!T126=0),"",$BM124)</f>
        <v/>
      </c>
      <c r="BW124" s="201" t="str">
        <f>IF(OR(工资性费用预算!U126="",工资性费用预算!U126=0),"",$BM124)</f>
        <v/>
      </c>
      <c r="BX124" s="201" t="str">
        <f>IF(OR(工资性费用预算!V126="",工资性费用预算!V126=0),"",$BM124)</f>
        <v/>
      </c>
      <c r="BY124" s="201"/>
      <c r="BZ124" s="201" t="str">
        <f>IF(OR(工资性费用预算!W126="",工资性费用预算!W126=0),"",$BM124)</f>
        <v/>
      </c>
      <c r="CA124" s="201" t="str">
        <f>IF(OR(工资性费用预算!X126="",工资性费用预算!X126=0),"",$BM124)</f>
        <v/>
      </c>
      <c r="CB124" s="201" t="str">
        <f>IF(OR(工资性费用预算!Y126="",工资性费用预算!Y126=0),"",$BM124)</f>
        <v/>
      </c>
      <c r="CC124" s="193">
        <f t="shared" si="52"/>
        <v>0</v>
      </c>
      <c r="CD124" s="215" t="str">
        <f>IF($B124="","",VLOOKUP($B124,工资性费用预算!$B$7:$AT$206,45,0))</f>
        <v/>
      </c>
      <c r="CE124" s="201" t="str">
        <f>IF(OR(工资性费用预算!N126="",工资性费用预算!N126=0),"",$CD124)</f>
        <v/>
      </c>
      <c r="CF124" s="201" t="str">
        <f>IF(OR(工资性费用预算!O126="",工资性费用预算!O126=0),"",$CD124)</f>
        <v/>
      </c>
      <c r="CG124" s="201" t="str">
        <f>IF(OR(工资性费用预算!P126="",工资性费用预算!P126=0),"",$CD124)</f>
        <v/>
      </c>
      <c r="CH124" s="201" t="str">
        <f>IF(OR(工资性费用预算!Q126="",工资性费用预算!Q126=0),"",$CD124)</f>
        <v/>
      </c>
      <c r="CI124" s="201" t="str">
        <f>IF(OR(工资性费用预算!R126="",工资性费用预算!R126=0),"",$CD124)</f>
        <v/>
      </c>
      <c r="CJ124" s="201" t="str">
        <f>IF(OR(工资性费用预算!S126="",工资性费用预算!S126=0),"",$CD124)</f>
        <v/>
      </c>
      <c r="CK124" s="201" t="str">
        <f>IF(OR(工资性费用预算!T126="",工资性费用预算!T126=0),"",$CD124)</f>
        <v/>
      </c>
      <c r="CL124" s="201" t="str">
        <f>IF(OR(工资性费用预算!U126="",工资性费用预算!U126=0),"",$CD124)</f>
        <v/>
      </c>
      <c r="CM124" s="201" t="str">
        <f>IF(OR(工资性费用预算!V126="",工资性费用预算!V126=0),"",$CD124)</f>
        <v/>
      </c>
      <c r="CN124" s="201" t="str">
        <f>IF(OR(工资性费用预算!W126="",工资性费用预算!W126=0),"",$CD124)</f>
        <v/>
      </c>
      <c r="CO124" s="201" t="str">
        <f>IF(OR(工资性费用预算!X126="",工资性费用预算!X126=0),"",$CD124)</f>
        <v/>
      </c>
      <c r="CP124" s="201" t="str">
        <f>IF(OR(工资性费用预算!Y126="",工资性费用预算!Y126=0),"",$CD124)</f>
        <v/>
      </c>
      <c r="CQ124" s="193">
        <f t="shared" si="53"/>
        <v>0</v>
      </c>
      <c r="CR124" s="215" t="str">
        <f>IF($B124="","",VLOOKUP($B124,工资性费用预算!$B$7:$AV$206,47,0))</f>
        <v/>
      </c>
      <c r="CS124" s="201" t="str">
        <f>IF(OR(工资性费用预算!N126="",工资性费用预算!N126=0),"",$CR124)</f>
        <v/>
      </c>
      <c r="CT124" s="201" t="str">
        <f>IF(OR(工资性费用预算!O126="",工资性费用预算!O126=0),"",$CR124)</f>
        <v/>
      </c>
      <c r="CU124" s="201" t="str">
        <f>IF(OR(工资性费用预算!P126="",工资性费用预算!P126=0),"",$CR124)</f>
        <v/>
      </c>
      <c r="CV124" s="201" t="str">
        <f>IF(OR(工资性费用预算!Q126="",工资性费用预算!Q126=0),"",$CR124)</f>
        <v/>
      </c>
      <c r="CW124" s="201" t="str">
        <f>IF(OR(工资性费用预算!R126="",工资性费用预算!R126=0),"",$CR124)</f>
        <v/>
      </c>
      <c r="CX124" s="201" t="str">
        <f>IF(OR(工资性费用预算!S126="",工资性费用预算!S126=0),"",$CR124)</f>
        <v/>
      </c>
      <c r="CY124" s="201" t="str">
        <f>IF(OR(工资性费用预算!T126="",工资性费用预算!T126=0),"",$CR124)</f>
        <v/>
      </c>
      <c r="CZ124" s="201" t="str">
        <f>IF(OR(工资性费用预算!U126="",工资性费用预算!U126=0),"",$CR124)</f>
        <v/>
      </c>
      <c r="DA124" s="201" t="str">
        <f>IF(OR(工资性费用预算!V126="",工资性费用预算!V126=0),"",$CR124)</f>
        <v/>
      </c>
      <c r="DB124" s="201" t="str">
        <f>IF(OR(工资性费用预算!W126="",工资性费用预算!W126=0),"",$CR124)</f>
        <v/>
      </c>
      <c r="DC124" s="201" t="str">
        <f>IF(OR(工资性费用预算!X126="",工资性费用预算!X126=0),"",$CR124)</f>
        <v/>
      </c>
      <c r="DD124" s="201" t="str">
        <f>IF(OR(工资性费用预算!Y126="",工资性费用预算!Y126=0),"",$CR124)</f>
        <v/>
      </c>
      <c r="DE124" s="193">
        <f t="shared" si="54"/>
        <v>0</v>
      </c>
      <c r="DF124" s="215" t="str">
        <f>IF($B124="","",VLOOKUP($B124,工资性费用预算!$B$7:$AR$206,43,0))</f>
        <v/>
      </c>
      <c r="DG124" s="215" t="str">
        <f>IF($B124="","",VLOOKUP($B124,工资性费用预算!$B$7:$AS$206,44,0))</f>
        <v/>
      </c>
      <c r="DH124" s="215" t="str">
        <f>IF($B124="","",VLOOKUP($B124,工资性费用预算!$B$7:$AX$206,49,0))</f>
        <v/>
      </c>
      <c r="DI124" s="215" t="str">
        <f>IF($B124="","",VLOOKUP($B124,工资性费用预算!$B$7:$AY$206,50,0))</f>
        <v/>
      </c>
      <c r="DJ124" s="215" t="str">
        <f>IF($B124="","",VLOOKUP($B124,工资性费用预算!$B$7:$BB$206,51,0))</f>
        <v/>
      </c>
      <c r="DK124" s="215" t="str">
        <f>IF($B124="","",VLOOKUP($B124,工资性费用预算!$B$7:$BB$206,52,0))</f>
        <v/>
      </c>
      <c r="DL124" s="225" t="str">
        <f>IF($B124="","",VLOOKUP($B124,工资性费用预算!$B$7:$BB$206,53,0))</f>
        <v/>
      </c>
      <c r="DM124" s="222">
        <f t="shared" si="55"/>
        <v>0</v>
      </c>
      <c r="DN124" s="191">
        <f t="shared" si="56"/>
        <v>0</v>
      </c>
      <c r="DO124" s="191">
        <f t="shared" si="57"/>
        <v>0</v>
      </c>
      <c r="DP124" s="191">
        <f t="shared" si="58"/>
        <v>0</v>
      </c>
      <c r="DQ124" s="191">
        <f t="shared" si="59"/>
        <v>0</v>
      </c>
      <c r="DR124" s="191">
        <f t="shared" si="60"/>
        <v>0</v>
      </c>
      <c r="DS124" s="191">
        <f t="shared" si="61"/>
        <v>0</v>
      </c>
      <c r="DT124" s="191">
        <f t="shared" si="62"/>
        <v>0</v>
      </c>
      <c r="DU124" s="191">
        <f t="shared" si="63"/>
        <v>0</v>
      </c>
      <c r="DV124" s="191">
        <f t="shared" si="64"/>
        <v>0</v>
      </c>
      <c r="DW124" s="191">
        <f t="shared" si="65"/>
        <v>0</v>
      </c>
      <c r="DX124" s="191">
        <f t="shared" si="66"/>
        <v>0</v>
      </c>
      <c r="DY124" s="227">
        <f t="shared" si="67"/>
        <v>0</v>
      </c>
      <c r="DZ124" s="191">
        <f t="shared" si="68"/>
        <v>0</v>
      </c>
      <c r="EA124" s="193">
        <f t="shared" si="69"/>
        <v>0</v>
      </c>
    </row>
    <row r="125" spans="1:131">
      <c r="A125" s="200" t="str">
        <f t="shared" si="70"/>
        <v/>
      </c>
      <c r="B125" s="191" t="str">
        <f>IF(工资性费用预算!A127="","",工资性费用预算!B127)</f>
        <v/>
      </c>
      <c r="C125" s="195" t="str">
        <f>IF(B125="","",VLOOKUP(B125,工资性费用预算!$B$7:$C$206,2,0))</f>
        <v/>
      </c>
      <c r="D125" s="276" t="str">
        <f>IF(工资性费用预算!BH127&gt;0,IF(工资性费用预算!BE127&gt;0,工资性费用预算!$BE$6,IF(工资性费用预算!BF127&gt;0,工资性费用预算!$BF$6,工资性费用预算!$BG$6)),"")</f>
        <v/>
      </c>
      <c r="E125" s="194" t="str">
        <f>IF($B125="","",VLOOKUP($B125,工资性费用预算!$B$7:$AC$206,27,0))</f>
        <v/>
      </c>
      <c r="F125" s="519">
        <f>IF($B125="",0,VLOOKUP($B125,社保费!$B$5:$Q$15,16,0))</f>
        <v>0</v>
      </c>
      <c r="G125" s="201" t="str">
        <f>IF(OR(工资性费用预算!N127="",工资性费用预算!N127=0),"",ROUND($E125*$F125,2))</f>
        <v/>
      </c>
      <c r="H125" s="201" t="str">
        <f>IF(OR(工资性费用预算!O127="",工资性费用预算!O127=0),"",ROUND($E125*$F125,2))</f>
        <v/>
      </c>
      <c r="I125" s="201" t="str">
        <f>IF(OR(工资性费用预算!P127="",工资性费用预算!P127=0),"",ROUND($E125*$F125,2))</f>
        <v/>
      </c>
      <c r="J125" s="201" t="str">
        <f>IF(OR(工资性费用预算!Q127="",工资性费用预算!Q127=0),"",ROUND($E125*$F125,2))</f>
        <v/>
      </c>
      <c r="K125" s="201" t="str">
        <f>IF(OR(工资性费用预算!R127="",工资性费用预算!R127=0),"",ROUND($E125*$F125,2))</f>
        <v/>
      </c>
      <c r="L125" s="201" t="str">
        <f>IF(OR(工资性费用预算!S127="",工资性费用预算!S127=0),"",ROUND($E125*$F125,2))</f>
        <v/>
      </c>
      <c r="M125" s="201" t="str">
        <f>IF(OR(工资性费用预算!T127="",工资性费用预算!T127=0),"",ROUND($E125*$F125,2))</f>
        <v/>
      </c>
      <c r="N125" s="201" t="str">
        <f>IF(OR(工资性费用预算!U127="",工资性费用预算!U127=0),"",ROUND($E125*$F125,2))</f>
        <v/>
      </c>
      <c r="O125" s="201" t="str">
        <f>IF(OR(工资性费用预算!V127="",工资性费用预算!V127=0),"",ROUND($E125*$F125,2))</f>
        <v/>
      </c>
      <c r="P125" s="201" t="str">
        <f>IF(OR(工资性费用预算!W127="",工资性费用预算!W127=0),"",ROUND($E125*$F125,2))</f>
        <v/>
      </c>
      <c r="Q125" s="201" t="str">
        <f>IF(OR(工资性费用预算!X127="",工资性费用预算!X127=0),"",ROUND($E125*$F125,2))</f>
        <v/>
      </c>
      <c r="R125" s="201" t="str">
        <f>IF(OR(工资性费用预算!Y127="",工资性费用预算!Y127=0),"",ROUND($E125*$F125,2))</f>
        <v/>
      </c>
      <c r="S125" s="193">
        <f t="shared" si="48"/>
        <v>0</v>
      </c>
      <c r="T125" s="199" t="str">
        <f>IF($B125="","",VLOOKUP($B125,工资性费用预算!$B$7:$AF$206,30,0))</f>
        <v/>
      </c>
      <c r="U125" s="197" t="str">
        <f>IF($B125="","",VLOOKUP($B125,工资性费用预算!$B$7:$AF$206,31,0))</f>
        <v/>
      </c>
      <c r="V125" s="191" t="str">
        <f>IF(OR(工资性费用预算!N127="",工资性费用预算!N127=0),"",$T125*$U125)</f>
        <v/>
      </c>
      <c r="W125" s="191" t="str">
        <f>IF(OR(工资性费用预算!O127="",工资性费用预算!O127=0),"",$T125*$U125)</f>
        <v/>
      </c>
      <c r="X125" s="191" t="str">
        <f>IF(OR(工资性费用预算!P127="",工资性费用预算!P127=0),"",$T125*$U125)</f>
        <v/>
      </c>
      <c r="Y125" s="191" t="str">
        <f>IF(OR(工资性费用预算!Q127="",工资性费用预算!Q127=0),"",$T125*$U125)</f>
        <v/>
      </c>
      <c r="Z125" s="191" t="str">
        <f>IF(OR(工资性费用预算!R127="",工资性费用预算!R127=0),"",$T125*$U125)</f>
        <v/>
      </c>
      <c r="AA125" s="191" t="str">
        <f>IF(OR(工资性费用预算!S127="",工资性费用预算!S127=0),"",$T125*$U125)</f>
        <v/>
      </c>
      <c r="AB125" s="191" t="str">
        <f>IF(OR(工资性费用预算!T127="",工资性费用预算!T127=0),"",$T125*$U125)</f>
        <v/>
      </c>
      <c r="AC125" s="191" t="str">
        <f>IF(OR(工资性费用预算!U127="",工资性费用预算!U127=0),"",$T125*$U125)</f>
        <v/>
      </c>
      <c r="AD125" s="191" t="str">
        <f>IF(OR(工资性费用预算!V127="",工资性费用预算!V127=0),"",$T125*$U125)</f>
        <v/>
      </c>
      <c r="AE125" s="191" t="str">
        <f>IF(OR(工资性费用预算!W127="",工资性费用预算!W127=0),"",$T125*$U125)</f>
        <v/>
      </c>
      <c r="AF125" s="191" t="str">
        <f>IF(OR(工资性费用预算!X127="",工资性费用预算!X127=0),"",$T125*$U125)</f>
        <v/>
      </c>
      <c r="AG125" s="191" t="str">
        <f>IF(OR(工资性费用预算!Y127="",工资性费用预算!Y127=0),"",$T125*$U125)</f>
        <v/>
      </c>
      <c r="AH125" s="193">
        <f t="shared" si="49"/>
        <v>0</v>
      </c>
      <c r="AI125" s="217" t="str">
        <f>IF($B125="","",VLOOKUP($B125,工资性费用预算!$B$7:$AJ$206,33,0))</f>
        <v/>
      </c>
      <c r="AJ125" s="218" t="str">
        <f>IF($B125="","",VLOOKUP($B125,工资性费用预算!$B$7:$AJ$206,35,0))</f>
        <v/>
      </c>
      <c r="AK125" s="215" t="str">
        <f>IF($B125="","",VLOOKUP($B125,工资性费用预算!$B$7:$AL$206,37,0))</f>
        <v/>
      </c>
      <c r="AL125" s="270" t="str">
        <f>IF(OR(工资性费用预算!N127="",工资性费用预算!N127=0),"",$AK125)</f>
        <v/>
      </c>
      <c r="AM125" s="201" t="str">
        <f>IF(OR(工资性费用预算!O127="",工资性费用预算!O127=0),"",$AK125)</f>
        <v/>
      </c>
      <c r="AN125" s="201" t="str">
        <f>IF(OR(工资性费用预算!P127="",工资性费用预算!P127=0),"",$AK125)</f>
        <v/>
      </c>
      <c r="AO125" s="201" t="str">
        <f>IF(OR(工资性费用预算!Q127="",工资性费用预算!Q127=0),"",$AK125)</f>
        <v/>
      </c>
      <c r="AP125" s="201" t="str">
        <f>IF(OR(工资性费用预算!R127="",工资性费用预算!R127=0),"",$AK125)</f>
        <v/>
      </c>
      <c r="AQ125" s="201" t="str">
        <f>IF(OR(工资性费用预算!S127="",工资性费用预算!S127=0),"",$AK125)</f>
        <v/>
      </c>
      <c r="AR125" s="201" t="str">
        <f>IF(OR(工资性费用预算!T127="",工资性费用预算!T127=0),"",$AK125)</f>
        <v/>
      </c>
      <c r="AS125" s="201" t="str">
        <f>IF(OR(工资性费用预算!U127="",工资性费用预算!U127=0),"",$AK125)</f>
        <v/>
      </c>
      <c r="AT125" s="201" t="str">
        <f>IF(OR(工资性费用预算!V127="",工资性费用预算!V127=0),"",$AK125)</f>
        <v/>
      </c>
      <c r="AU125" s="201" t="str">
        <f>IF(OR(工资性费用预算!W127="",工资性费用预算!W127=0),"",$AK125)</f>
        <v/>
      </c>
      <c r="AV125" s="201" t="str">
        <f>IF(OR(工资性费用预算!X127="",工资性费用预算!X127=0),"",$AK125)</f>
        <v/>
      </c>
      <c r="AW125" s="201" t="str">
        <f>IF(OR(工资性费用预算!Y127="",工资性费用预算!Y127=0),"",$AK125)</f>
        <v/>
      </c>
      <c r="AX125" s="220">
        <f t="shared" si="50"/>
        <v>0</v>
      </c>
      <c r="AY125" s="215" t="str">
        <f>IF($B125="","",VLOOKUP($B125,工资性费用预算!$B$7:$AN$206,39,0))</f>
        <v/>
      </c>
      <c r="AZ125" s="204"/>
      <c r="BA125" s="204"/>
      <c r="BB125" s="204"/>
      <c r="BC125" s="204"/>
      <c r="BD125" s="201"/>
      <c r="BE125" s="201" t="str">
        <f>IF(OR(工资性费用预算!S127="",工资性费用预算!S127=0),"",$AY125)</f>
        <v/>
      </c>
      <c r="BF125" s="201" t="str">
        <f>IF(OR(工资性费用预算!T127="",工资性费用预算!T127=0),"",$AY125)</f>
        <v/>
      </c>
      <c r="BG125" s="201" t="str">
        <f>IF(OR(工资性费用预算!U127="",工资性费用预算!U127=0),"",$AY125)</f>
        <v/>
      </c>
      <c r="BH125" s="201" t="str">
        <f>IF(OR(工资性费用预算!V127="",工资性费用预算!V127=0),"",$AY125)</f>
        <v/>
      </c>
      <c r="BI125" s="201" t="str">
        <f>IF(OR(工资性费用预算!W127="",工资性费用预算!W127=0),"",$AY125)</f>
        <v/>
      </c>
      <c r="BJ125" s="219"/>
      <c r="BK125" s="219"/>
      <c r="BL125" s="219">
        <f t="shared" si="51"/>
        <v>0</v>
      </c>
      <c r="BM125" s="215" t="str">
        <f>IF($B125="","",VLOOKUP($B125,工资性费用预算!$B$7:$AP$206,41,0))</f>
        <v/>
      </c>
      <c r="BN125" s="201" t="str">
        <f>IF(OR(工资性费用预算!N127="",工资性费用预算!N127=0),"",$BM125)</f>
        <v/>
      </c>
      <c r="BO125" s="201" t="str">
        <f>IF(OR(工资性费用预算!O127="",工资性费用预算!O127=0),"",$BM125)</f>
        <v/>
      </c>
      <c r="BP125" s="201" t="str">
        <f>IF(OR(工资性费用预算!P127="",工资性费用预算!P127=0),"",$BM125)</f>
        <v/>
      </c>
      <c r="BQ125" s="201"/>
      <c r="BR125" s="201" t="str">
        <f>IF(OR(工资性费用预算!Q127="",工资性费用预算!Q127=0),"",$BM125)</f>
        <v/>
      </c>
      <c r="BS125" s="201" t="str">
        <f>IF(OR(工资性费用预算!R127="",工资性费用预算!R127=0),"",$BM125)</f>
        <v/>
      </c>
      <c r="BT125" s="201" t="str">
        <f>IF(OR(工资性费用预算!S127="",工资性费用预算!S127=0),"",$BM125)</f>
        <v/>
      </c>
      <c r="BU125" s="201"/>
      <c r="BV125" s="201" t="str">
        <f>IF(OR(工资性费用预算!T127="",工资性费用预算!T127=0),"",$BM125)</f>
        <v/>
      </c>
      <c r="BW125" s="201" t="str">
        <f>IF(OR(工资性费用预算!U127="",工资性费用预算!U127=0),"",$BM125)</f>
        <v/>
      </c>
      <c r="BX125" s="201" t="str">
        <f>IF(OR(工资性费用预算!V127="",工资性费用预算!V127=0),"",$BM125)</f>
        <v/>
      </c>
      <c r="BY125" s="201"/>
      <c r="BZ125" s="201" t="str">
        <f>IF(OR(工资性费用预算!W127="",工资性费用预算!W127=0),"",$BM125)</f>
        <v/>
      </c>
      <c r="CA125" s="201" t="str">
        <f>IF(OR(工资性费用预算!X127="",工资性费用预算!X127=0),"",$BM125)</f>
        <v/>
      </c>
      <c r="CB125" s="201" t="str">
        <f>IF(OR(工资性费用预算!Y127="",工资性费用预算!Y127=0),"",$BM125)</f>
        <v/>
      </c>
      <c r="CC125" s="193">
        <f t="shared" si="52"/>
        <v>0</v>
      </c>
      <c r="CD125" s="215" t="str">
        <f>IF($B125="","",VLOOKUP($B125,工资性费用预算!$B$7:$AT$206,45,0))</f>
        <v/>
      </c>
      <c r="CE125" s="201" t="str">
        <f>IF(OR(工资性费用预算!N127="",工资性费用预算!N127=0),"",$CD125)</f>
        <v/>
      </c>
      <c r="CF125" s="201" t="str">
        <f>IF(OR(工资性费用预算!O127="",工资性费用预算!O127=0),"",$CD125)</f>
        <v/>
      </c>
      <c r="CG125" s="201" t="str">
        <f>IF(OR(工资性费用预算!P127="",工资性费用预算!P127=0),"",$CD125)</f>
        <v/>
      </c>
      <c r="CH125" s="201" t="str">
        <f>IF(OR(工资性费用预算!Q127="",工资性费用预算!Q127=0),"",$CD125)</f>
        <v/>
      </c>
      <c r="CI125" s="201" t="str">
        <f>IF(OR(工资性费用预算!R127="",工资性费用预算!R127=0),"",$CD125)</f>
        <v/>
      </c>
      <c r="CJ125" s="201" t="str">
        <f>IF(OR(工资性费用预算!S127="",工资性费用预算!S127=0),"",$CD125)</f>
        <v/>
      </c>
      <c r="CK125" s="201" t="str">
        <f>IF(OR(工资性费用预算!T127="",工资性费用预算!T127=0),"",$CD125)</f>
        <v/>
      </c>
      <c r="CL125" s="201" t="str">
        <f>IF(OR(工资性费用预算!U127="",工资性费用预算!U127=0),"",$CD125)</f>
        <v/>
      </c>
      <c r="CM125" s="201" t="str">
        <f>IF(OR(工资性费用预算!V127="",工资性费用预算!V127=0),"",$CD125)</f>
        <v/>
      </c>
      <c r="CN125" s="201" t="str">
        <f>IF(OR(工资性费用预算!W127="",工资性费用预算!W127=0),"",$CD125)</f>
        <v/>
      </c>
      <c r="CO125" s="201" t="str">
        <f>IF(OR(工资性费用预算!X127="",工资性费用预算!X127=0),"",$CD125)</f>
        <v/>
      </c>
      <c r="CP125" s="201" t="str">
        <f>IF(OR(工资性费用预算!Y127="",工资性费用预算!Y127=0),"",$CD125)</f>
        <v/>
      </c>
      <c r="CQ125" s="193">
        <f t="shared" si="53"/>
        <v>0</v>
      </c>
      <c r="CR125" s="215" t="str">
        <f>IF($B125="","",VLOOKUP($B125,工资性费用预算!$B$7:$AV$206,47,0))</f>
        <v/>
      </c>
      <c r="CS125" s="201" t="str">
        <f>IF(OR(工资性费用预算!N127="",工资性费用预算!N127=0),"",$CR125)</f>
        <v/>
      </c>
      <c r="CT125" s="201" t="str">
        <f>IF(OR(工资性费用预算!O127="",工资性费用预算!O127=0),"",$CR125)</f>
        <v/>
      </c>
      <c r="CU125" s="201" t="str">
        <f>IF(OR(工资性费用预算!P127="",工资性费用预算!P127=0),"",$CR125)</f>
        <v/>
      </c>
      <c r="CV125" s="201" t="str">
        <f>IF(OR(工资性费用预算!Q127="",工资性费用预算!Q127=0),"",$CR125)</f>
        <v/>
      </c>
      <c r="CW125" s="201" t="str">
        <f>IF(OR(工资性费用预算!R127="",工资性费用预算!R127=0),"",$CR125)</f>
        <v/>
      </c>
      <c r="CX125" s="201" t="str">
        <f>IF(OR(工资性费用预算!S127="",工资性费用预算!S127=0),"",$CR125)</f>
        <v/>
      </c>
      <c r="CY125" s="201" t="str">
        <f>IF(OR(工资性费用预算!T127="",工资性费用预算!T127=0),"",$CR125)</f>
        <v/>
      </c>
      <c r="CZ125" s="201" t="str">
        <f>IF(OR(工资性费用预算!U127="",工资性费用预算!U127=0),"",$CR125)</f>
        <v/>
      </c>
      <c r="DA125" s="201" t="str">
        <f>IF(OR(工资性费用预算!V127="",工资性费用预算!V127=0),"",$CR125)</f>
        <v/>
      </c>
      <c r="DB125" s="201" t="str">
        <f>IF(OR(工资性费用预算!W127="",工资性费用预算!W127=0),"",$CR125)</f>
        <v/>
      </c>
      <c r="DC125" s="201" t="str">
        <f>IF(OR(工资性费用预算!X127="",工资性费用预算!X127=0),"",$CR125)</f>
        <v/>
      </c>
      <c r="DD125" s="201" t="str">
        <f>IF(OR(工资性费用预算!Y127="",工资性费用预算!Y127=0),"",$CR125)</f>
        <v/>
      </c>
      <c r="DE125" s="193">
        <f t="shared" si="54"/>
        <v>0</v>
      </c>
      <c r="DF125" s="215" t="str">
        <f>IF($B125="","",VLOOKUP($B125,工资性费用预算!$B$7:$AR$206,43,0))</f>
        <v/>
      </c>
      <c r="DG125" s="215" t="str">
        <f>IF($B125="","",VLOOKUP($B125,工资性费用预算!$B$7:$AS$206,44,0))</f>
        <v/>
      </c>
      <c r="DH125" s="215" t="str">
        <f>IF($B125="","",VLOOKUP($B125,工资性费用预算!$B$7:$AX$206,49,0))</f>
        <v/>
      </c>
      <c r="DI125" s="215" t="str">
        <f>IF($B125="","",VLOOKUP($B125,工资性费用预算!$B$7:$AY$206,50,0))</f>
        <v/>
      </c>
      <c r="DJ125" s="215" t="str">
        <f>IF($B125="","",VLOOKUP($B125,工资性费用预算!$B$7:$BB$206,51,0))</f>
        <v/>
      </c>
      <c r="DK125" s="215" t="str">
        <f>IF($B125="","",VLOOKUP($B125,工资性费用预算!$B$7:$BB$206,52,0))</f>
        <v/>
      </c>
      <c r="DL125" s="225" t="str">
        <f>IF($B125="","",VLOOKUP($B125,工资性费用预算!$B$7:$BB$206,53,0))</f>
        <v/>
      </c>
      <c r="DM125" s="222">
        <f t="shared" si="55"/>
        <v>0</v>
      </c>
      <c r="DN125" s="191">
        <f t="shared" si="56"/>
        <v>0</v>
      </c>
      <c r="DO125" s="191">
        <f t="shared" si="57"/>
        <v>0</v>
      </c>
      <c r="DP125" s="191">
        <f t="shared" si="58"/>
        <v>0</v>
      </c>
      <c r="DQ125" s="191">
        <f t="shared" si="59"/>
        <v>0</v>
      </c>
      <c r="DR125" s="191">
        <f t="shared" si="60"/>
        <v>0</v>
      </c>
      <c r="DS125" s="191">
        <f t="shared" si="61"/>
        <v>0</v>
      </c>
      <c r="DT125" s="191">
        <f t="shared" si="62"/>
        <v>0</v>
      </c>
      <c r="DU125" s="191">
        <f t="shared" si="63"/>
        <v>0</v>
      </c>
      <c r="DV125" s="191">
        <f t="shared" si="64"/>
        <v>0</v>
      </c>
      <c r="DW125" s="191">
        <f t="shared" si="65"/>
        <v>0</v>
      </c>
      <c r="DX125" s="191">
        <f t="shared" si="66"/>
        <v>0</v>
      </c>
      <c r="DY125" s="227">
        <f t="shared" si="67"/>
        <v>0</v>
      </c>
      <c r="DZ125" s="191">
        <f t="shared" si="68"/>
        <v>0</v>
      </c>
      <c r="EA125" s="193">
        <f t="shared" si="69"/>
        <v>0</v>
      </c>
    </row>
    <row r="126" spans="1:131">
      <c r="A126" s="200" t="str">
        <f t="shared" si="70"/>
        <v/>
      </c>
      <c r="B126" s="191" t="str">
        <f>IF(工资性费用预算!A128="","",工资性费用预算!B128)</f>
        <v/>
      </c>
      <c r="C126" s="195" t="str">
        <f>IF(B126="","",VLOOKUP(B126,工资性费用预算!$B$7:$C$206,2,0))</f>
        <v/>
      </c>
      <c r="D126" s="276" t="str">
        <f>IF(工资性费用预算!BH128&gt;0,IF(工资性费用预算!BE128&gt;0,工资性费用预算!$BE$6,IF(工资性费用预算!BF128&gt;0,工资性费用预算!$BF$6,工资性费用预算!$BG$6)),"")</f>
        <v/>
      </c>
      <c r="E126" s="194" t="str">
        <f>IF($B126="","",VLOOKUP($B126,工资性费用预算!$B$7:$AC$206,27,0))</f>
        <v/>
      </c>
      <c r="F126" s="519">
        <f>IF($B126="",0,VLOOKUP($B126,社保费!$B$5:$Q$15,16,0))</f>
        <v>0</v>
      </c>
      <c r="G126" s="201" t="str">
        <f>IF(OR(工资性费用预算!N128="",工资性费用预算!N128=0),"",ROUND($E126*$F126,2))</f>
        <v/>
      </c>
      <c r="H126" s="201" t="str">
        <f>IF(OR(工资性费用预算!O128="",工资性费用预算!O128=0),"",ROUND($E126*$F126,2))</f>
        <v/>
      </c>
      <c r="I126" s="201" t="str">
        <f>IF(OR(工资性费用预算!P128="",工资性费用预算!P128=0),"",ROUND($E126*$F126,2))</f>
        <v/>
      </c>
      <c r="J126" s="201" t="str">
        <f>IF(OR(工资性费用预算!Q128="",工资性费用预算!Q128=0),"",ROUND($E126*$F126,2))</f>
        <v/>
      </c>
      <c r="K126" s="201" t="str">
        <f>IF(OR(工资性费用预算!R128="",工资性费用预算!R128=0),"",ROUND($E126*$F126,2))</f>
        <v/>
      </c>
      <c r="L126" s="201" t="str">
        <f>IF(OR(工资性费用预算!S128="",工资性费用预算!S128=0),"",ROUND($E126*$F126,2))</f>
        <v/>
      </c>
      <c r="M126" s="201" t="str">
        <f>IF(OR(工资性费用预算!T128="",工资性费用预算!T128=0),"",ROUND($E126*$F126,2))</f>
        <v/>
      </c>
      <c r="N126" s="201" t="str">
        <f>IF(OR(工资性费用预算!U128="",工资性费用预算!U128=0),"",ROUND($E126*$F126,2))</f>
        <v/>
      </c>
      <c r="O126" s="201" t="str">
        <f>IF(OR(工资性费用预算!V128="",工资性费用预算!V128=0),"",ROUND($E126*$F126,2))</f>
        <v/>
      </c>
      <c r="P126" s="201" t="str">
        <f>IF(OR(工资性费用预算!W128="",工资性费用预算!W128=0),"",ROUND($E126*$F126,2))</f>
        <v/>
      </c>
      <c r="Q126" s="201" t="str">
        <f>IF(OR(工资性费用预算!X128="",工资性费用预算!X128=0),"",ROUND($E126*$F126,2))</f>
        <v/>
      </c>
      <c r="R126" s="201" t="str">
        <f>IF(OR(工资性费用预算!Y128="",工资性费用预算!Y128=0),"",ROUND($E126*$F126,2))</f>
        <v/>
      </c>
      <c r="S126" s="193">
        <f t="shared" si="48"/>
        <v>0</v>
      </c>
      <c r="T126" s="199" t="str">
        <f>IF($B126="","",VLOOKUP($B126,工资性费用预算!$B$7:$AF$206,30,0))</f>
        <v/>
      </c>
      <c r="U126" s="197" t="str">
        <f>IF($B126="","",VLOOKUP($B126,工资性费用预算!$B$7:$AF$206,31,0))</f>
        <v/>
      </c>
      <c r="V126" s="191" t="str">
        <f>IF(OR(工资性费用预算!N128="",工资性费用预算!N128=0),"",$T126*$U126)</f>
        <v/>
      </c>
      <c r="W126" s="191" t="str">
        <f>IF(OR(工资性费用预算!O128="",工资性费用预算!O128=0),"",$T126*$U126)</f>
        <v/>
      </c>
      <c r="X126" s="191" t="str">
        <f>IF(OR(工资性费用预算!P128="",工资性费用预算!P128=0),"",$T126*$U126)</f>
        <v/>
      </c>
      <c r="Y126" s="191" t="str">
        <f>IF(OR(工资性费用预算!Q128="",工资性费用预算!Q128=0),"",$T126*$U126)</f>
        <v/>
      </c>
      <c r="Z126" s="191" t="str">
        <f>IF(OR(工资性费用预算!R128="",工资性费用预算!R128=0),"",$T126*$U126)</f>
        <v/>
      </c>
      <c r="AA126" s="191" t="str">
        <f>IF(OR(工资性费用预算!S128="",工资性费用预算!S128=0),"",$T126*$U126)</f>
        <v/>
      </c>
      <c r="AB126" s="191" t="str">
        <f>IF(OR(工资性费用预算!T128="",工资性费用预算!T128=0),"",$T126*$U126)</f>
        <v/>
      </c>
      <c r="AC126" s="191" t="str">
        <f>IF(OR(工资性费用预算!U128="",工资性费用预算!U128=0),"",$T126*$U126)</f>
        <v/>
      </c>
      <c r="AD126" s="191" t="str">
        <f>IF(OR(工资性费用预算!V128="",工资性费用预算!V128=0),"",$T126*$U126)</f>
        <v/>
      </c>
      <c r="AE126" s="191" t="str">
        <f>IF(OR(工资性费用预算!W128="",工资性费用预算!W128=0),"",$T126*$U126)</f>
        <v/>
      </c>
      <c r="AF126" s="191" t="str">
        <f>IF(OR(工资性费用预算!X128="",工资性费用预算!X128=0),"",$T126*$U126)</f>
        <v/>
      </c>
      <c r="AG126" s="191" t="str">
        <f>IF(OR(工资性费用预算!Y128="",工资性费用预算!Y128=0),"",$T126*$U126)</f>
        <v/>
      </c>
      <c r="AH126" s="193">
        <f t="shared" si="49"/>
        <v>0</v>
      </c>
      <c r="AI126" s="217" t="str">
        <f>IF($B126="","",VLOOKUP($B126,工资性费用预算!$B$7:$AJ$206,33,0))</f>
        <v/>
      </c>
      <c r="AJ126" s="218" t="str">
        <f>IF($B126="","",VLOOKUP($B126,工资性费用预算!$B$7:$AJ$206,35,0))</f>
        <v/>
      </c>
      <c r="AK126" s="215" t="str">
        <f>IF($B126="","",VLOOKUP($B126,工资性费用预算!$B$7:$AL$206,37,0))</f>
        <v/>
      </c>
      <c r="AL126" s="270" t="str">
        <f>IF(OR(工资性费用预算!N128="",工资性费用预算!N128=0),"",$AK126)</f>
        <v/>
      </c>
      <c r="AM126" s="201" t="str">
        <f>IF(OR(工资性费用预算!O128="",工资性费用预算!O128=0),"",$AK126)</f>
        <v/>
      </c>
      <c r="AN126" s="201" t="str">
        <f>IF(OR(工资性费用预算!P128="",工资性费用预算!P128=0),"",$AK126)</f>
        <v/>
      </c>
      <c r="AO126" s="201" t="str">
        <f>IF(OR(工资性费用预算!Q128="",工资性费用预算!Q128=0),"",$AK126)</f>
        <v/>
      </c>
      <c r="AP126" s="201" t="str">
        <f>IF(OR(工资性费用预算!R128="",工资性费用预算!R128=0),"",$AK126)</f>
        <v/>
      </c>
      <c r="AQ126" s="201" t="str">
        <f>IF(OR(工资性费用预算!S128="",工资性费用预算!S128=0),"",$AK126)</f>
        <v/>
      </c>
      <c r="AR126" s="201" t="str">
        <f>IF(OR(工资性费用预算!T128="",工资性费用预算!T128=0),"",$AK126)</f>
        <v/>
      </c>
      <c r="AS126" s="201" t="str">
        <f>IF(OR(工资性费用预算!U128="",工资性费用预算!U128=0),"",$AK126)</f>
        <v/>
      </c>
      <c r="AT126" s="201" t="str">
        <f>IF(OR(工资性费用预算!V128="",工资性费用预算!V128=0),"",$AK126)</f>
        <v/>
      </c>
      <c r="AU126" s="201" t="str">
        <f>IF(OR(工资性费用预算!W128="",工资性费用预算!W128=0),"",$AK126)</f>
        <v/>
      </c>
      <c r="AV126" s="201" t="str">
        <f>IF(OR(工资性费用预算!X128="",工资性费用预算!X128=0),"",$AK126)</f>
        <v/>
      </c>
      <c r="AW126" s="201" t="str">
        <f>IF(OR(工资性费用预算!Y128="",工资性费用预算!Y128=0),"",$AK126)</f>
        <v/>
      </c>
      <c r="AX126" s="220">
        <f t="shared" si="50"/>
        <v>0</v>
      </c>
      <c r="AY126" s="215" t="str">
        <f>IF($B126="","",VLOOKUP($B126,工资性费用预算!$B$7:$AN$206,39,0))</f>
        <v/>
      </c>
      <c r="AZ126" s="204"/>
      <c r="BA126" s="204"/>
      <c r="BB126" s="204"/>
      <c r="BC126" s="204"/>
      <c r="BD126" s="201"/>
      <c r="BE126" s="201" t="str">
        <f>IF(OR(工资性费用预算!S128="",工资性费用预算!S128=0),"",$AY126)</f>
        <v/>
      </c>
      <c r="BF126" s="201" t="str">
        <f>IF(OR(工资性费用预算!T128="",工资性费用预算!T128=0),"",$AY126)</f>
        <v/>
      </c>
      <c r="BG126" s="201" t="str">
        <f>IF(OR(工资性费用预算!U128="",工资性费用预算!U128=0),"",$AY126)</f>
        <v/>
      </c>
      <c r="BH126" s="201" t="str">
        <f>IF(OR(工资性费用预算!V128="",工资性费用预算!V128=0),"",$AY126)</f>
        <v/>
      </c>
      <c r="BI126" s="201" t="str">
        <f>IF(OR(工资性费用预算!W128="",工资性费用预算!W128=0),"",$AY126)</f>
        <v/>
      </c>
      <c r="BJ126" s="219"/>
      <c r="BK126" s="219"/>
      <c r="BL126" s="219">
        <f t="shared" si="51"/>
        <v>0</v>
      </c>
      <c r="BM126" s="215" t="str">
        <f>IF($B126="","",VLOOKUP($B126,工资性费用预算!$B$7:$AP$206,41,0))</f>
        <v/>
      </c>
      <c r="BN126" s="201" t="str">
        <f>IF(OR(工资性费用预算!N128="",工资性费用预算!N128=0),"",$BM126)</f>
        <v/>
      </c>
      <c r="BO126" s="201" t="str">
        <f>IF(OR(工资性费用预算!O128="",工资性费用预算!O128=0),"",$BM126)</f>
        <v/>
      </c>
      <c r="BP126" s="201" t="str">
        <f>IF(OR(工资性费用预算!P128="",工资性费用预算!P128=0),"",$BM126)</f>
        <v/>
      </c>
      <c r="BQ126" s="201"/>
      <c r="BR126" s="201" t="str">
        <f>IF(OR(工资性费用预算!Q128="",工资性费用预算!Q128=0),"",$BM126)</f>
        <v/>
      </c>
      <c r="BS126" s="201" t="str">
        <f>IF(OR(工资性费用预算!R128="",工资性费用预算!R128=0),"",$BM126)</f>
        <v/>
      </c>
      <c r="BT126" s="201" t="str">
        <f>IF(OR(工资性费用预算!S128="",工资性费用预算!S128=0),"",$BM126)</f>
        <v/>
      </c>
      <c r="BU126" s="201"/>
      <c r="BV126" s="201" t="str">
        <f>IF(OR(工资性费用预算!T128="",工资性费用预算!T128=0),"",$BM126)</f>
        <v/>
      </c>
      <c r="BW126" s="201" t="str">
        <f>IF(OR(工资性费用预算!U128="",工资性费用预算!U128=0),"",$BM126)</f>
        <v/>
      </c>
      <c r="BX126" s="201" t="str">
        <f>IF(OR(工资性费用预算!V128="",工资性费用预算!V128=0),"",$BM126)</f>
        <v/>
      </c>
      <c r="BY126" s="201"/>
      <c r="BZ126" s="201" t="str">
        <f>IF(OR(工资性费用预算!W128="",工资性费用预算!W128=0),"",$BM126)</f>
        <v/>
      </c>
      <c r="CA126" s="201" t="str">
        <f>IF(OR(工资性费用预算!X128="",工资性费用预算!X128=0),"",$BM126)</f>
        <v/>
      </c>
      <c r="CB126" s="201" t="str">
        <f>IF(OR(工资性费用预算!Y128="",工资性费用预算!Y128=0),"",$BM126)</f>
        <v/>
      </c>
      <c r="CC126" s="193">
        <f t="shared" si="52"/>
        <v>0</v>
      </c>
      <c r="CD126" s="215" t="str">
        <f>IF($B126="","",VLOOKUP($B126,工资性费用预算!$B$7:$AT$206,45,0))</f>
        <v/>
      </c>
      <c r="CE126" s="201" t="str">
        <f>IF(OR(工资性费用预算!N128="",工资性费用预算!N128=0),"",$CD126)</f>
        <v/>
      </c>
      <c r="CF126" s="201" t="str">
        <f>IF(OR(工资性费用预算!O128="",工资性费用预算!O128=0),"",$CD126)</f>
        <v/>
      </c>
      <c r="CG126" s="201" t="str">
        <f>IF(OR(工资性费用预算!P128="",工资性费用预算!P128=0),"",$CD126)</f>
        <v/>
      </c>
      <c r="CH126" s="201" t="str">
        <f>IF(OR(工资性费用预算!Q128="",工资性费用预算!Q128=0),"",$CD126)</f>
        <v/>
      </c>
      <c r="CI126" s="201" t="str">
        <f>IF(OR(工资性费用预算!R128="",工资性费用预算!R128=0),"",$CD126)</f>
        <v/>
      </c>
      <c r="CJ126" s="201" t="str">
        <f>IF(OR(工资性费用预算!S128="",工资性费用预算!S128=0),"",$CD126)</f>
        <v/>
      </c>
      <c r="CK126" s="201" t="str">
        <f>IF(OR(工资性费用预算!T128="",工资性费用预算!T128=0),"",$CD126)</f>
        <v/>
      </c>
      <c r="CL126" s="201" t="str">
        <f>IF(OR(工资性费用预算!U128="",工资性费用预算!U128=0),"",$CD126)</f>
        <v/>
      </c>
      <c r="CM126" s="201" t="str">
        <f>IF(OR(工资性费用预算!V128="",工资性费用预算!V128=0),"",$CD126)</f>
        <v/>
      </c>
      <c r="CN126" s="201" t="str">
        <f>IF(OR(工资性费用预算!W128="",工资性费用预算!W128=0),"",$CD126)</f>
        <v/>
      </c>
      <c r="CO126" s="201" t="str">
        <f>IF(OR(工资性费用预算!X128="",工资性费用预算!X128=0),"",$CD126)</f>
        <v/>
      </c>
      <c r="CP126" s="201" t="str">
        <f>IF(OR(工资性费用预算!Y128="",工资性费用预算!Y128=0),"",$CD126)</f>
        <v/>
      </c>
      <c r="CQ126" s="193">
        <f t="shared" si="53"/>
        <v>0</v>
      </c>
      <c r="CR126" s="215" t="str">
        <f>IF($B126="","",VLOOKUP($B126,工资性费用预算!$B$7:$AV$206,47,0))</f>
        <v/>
      </c>
      <c r="CS126" s="201" t="str">
        <f>IF(OR(工资性费用预算!N128="",工资性费用预算!N128=0),"",$CR126)</f>
        <v/>
      </c>
      <c r="CT126" s="201" t="str">
        <f>IF(OR(工资性费用预算!O128="",工资性费用预算!O128=0),"",$CR126)</f>
        <v/>
      </c>
      <c r="CU126" s="201" t="str">
        <f>IF(OR(工资性费用预算!P128="",工资性费用预算!P128=0),"",$CR126)</f>
        <v/>
      </c>
      <c r="CV126" s="201" t="str">
        <f>IF(OR(工资性费用预算!Q128="",工资性费用预算!Q128=0),"",$CR126)</f>
        <v/>
      </c>
      <c r="CW126" s="201" t="str">
        <f>IF(OR(工资性费用预算!R128="",工资性费用预算!R128=0),"",$CR126)</f>
        <v/>
      </c>
      <c r="CX126" s="201" t="str">
        <f>IF(OR(工资性费用预算!S128="",工资性费用预算!S128=0),"",$CR126)</f>
        <v/>
      </c>
      <c r="CY126" s="201" t="str">
        <f>IF(OR(工资性费用预算!T128="",工资性费用预算!T128=0),"",$CR126)</f>
        <v/>
      </c>
      <c r="CZ126" s="201" t="str">
        <f>IF(OR(工资性费用预算!U128="",工资性费用预算!U128=0),"",$CR126)</f>
        <v/>
      </c>
      <c r="DA126" s="201" t="str">
        <f>IF(OR(工资性费用预算!V128="",工资性费用预算!V128=0),"",$CR126)</f>
        <v/>
      </c>
      <c r="DB126" s="201" t="str">
        <f>IF(OR(工资性费用预算!W128="",工资性费用预算!W128=0),"",$CR126)</f>
        <v/>
      </c>
      <c r="DC126" s="201" t="str">
        <f>IF(OR(工资性费用预算!X128="",工资性费用预算!X128=0),"",$CR126)</f>
        <v/>
      </c>
      <c r="DD126" s="201" t="str">
        <f>IF(OR(工资性费用预算!Y128="",工资性费用预算!Y128=0),"",$CR126)</f>
        <v/>
      </c>
      <c r="DE126" s="193">
        <f t="shared" si="54"/>
        <v>0</v>
      </c>
      <c r="DF126" s="215" t="str">
        <f>IF($B126="","",VLOOKUP($B126,工资性费用预算!$B$7:$AR$206,43,0))</f>
        <v/>
      </c>
      <c r="DG126" s="215" t="str">
        <f>IF($B126="","",VLOOKUP($B126,工资性费用预算!$B$7:$AS$206,44,0))</f>
        <v/>
      </c>
      <c r="DH126" s="215" t="str">
        <f>IF($B126="","",VLOOKUP($B126,工资性费用预算!$B$7:$AX$206,49,0))</f>
        <v/>
      </c>
      <c r="DI126" s="215" t="str">
        <f>IF($B126="","",VLOOKUP($B126,工资性费用预算!$B$7:$AY$206,50,0))</f>
        <v/>
      </c>
      <c r="DJ126" s="215" t="str">
        <f>IF($B126="","",VLOOKUP($B126,工资性费用预算!$B$7:$BB$206,51,0))</f>
        <v/>
      </c>
      <c r="DK126" s="215" t="str">
        <f>IF($B126="","",VLOOKUP($B126,工资性费用预算!$B$7:$BB$206,52,0))</f>
        <v/>
      </c>
      <c r="DL126" s="225" t="str">
        <f>IF($B126="","",VLOOKUP($B126,工资性费用预算!$B$7:$BB$206,53,0))</f>
        <v/>
      </c>
      <c r="DM126" s="222">
        <f t="shared" si="55"/>
        <v>0</v>
      </c>
      <c r="DN126" s="191">
        <f t="shared" si="56"/>
        <v>0</v>
      </c>
      <c r="DO126" s="191">
        <f t="shared" si="57"/>
        <v>0</v>
      </c>
      <c r="DP126" s="191">
        <f t="shared" si="58"/>
        <v>0</v>
      </c>
      <c r="DQ126" s="191">
        <f t="shared" si="59"/>
        <v>0</v>
      </c>
      <c r="DR126" s="191">
        <f t="shared" si="60"/>
        <v>0</v>
      </c>
      <c r="DS126" s="191">
        <f t="shared" si="61"/>
        <v>0</v>
      </c>
      <c r="DT126" s="191">
        <f t="shared" si="62"/>
        <v>0</v>
      </c>
      <c r="DU126" s="191">
        <f t="shared" si="63"/>
        <v>0</v>
      </c>
      <c r="DV126" s="191">
        <f t="shared" si="64"/>
        <v>0</v>
      </c>
      <c r="DW126" s="191">
        <f t="shared" si="65"/>
        <v>0</v>
      </c>
      <c r="DX126" s="191">
        <f t="shared" si="66"/>
        <v>0</v>
      </c>
      <c r="DY126" s="227">
        <f t="shared" si="67"/>
        <v>0</v>
      </c>
      <c r="DZ126" s="191">
        <f t="shared" si="68"/>
        <v>0</v>
      </c>
      <c r="EA126" s="193">
        <f t="shared" si="69"/>
        <v>0</v>
      </c>
    </row>
    <row r="127" spans="1:131">
      <c r="A127" s="200" t="str">
        <f t="shared" si="70"/>
        <v/>
      </c>
      <c r="B127" s="191" t="str">
        <f>IF(工资性费用预算!A129="","",工资性费用预算!B129)</f>
        <v/>
      </c>
      <c r="C127" s="195" t="str">
        <f>IF(B127="","",VLOOKUP(B127,工资性费用预算!$B$7:$C$206,2,0))</f>
        <v/>
      </c>
      <c r="D127" s="276" t="str">
        <f>IF(工资性费用预算!BH129&gt;0,IF(工资性费用预算!BE129&gt;0,工资性费用预算!$BE$6,IF(工资性费用预算!BF129&gt;0,工资性费用预算!$BF$6,工资性费用预算!$BG$6)),"")</f>
        <v/>
      </c>
      <c r="E127" s="194" t="str">
        <f>IF($B127="","",VLOOKUP($B127,工资性费用预算!$B$7:$AC$206,27,0))</f>
        <v/>
      </c>
      <c r="F127" s="519">
        <f>IF($B127="",0,VLOOKUP($B127,社保费!$B$5:$Q$15,16,0))</f>
        <v>0</v>
      </c>
      <c r="G127" s="201" t="str">
        <f>IF(OR(工资性费用预算!N129="",工资性费用预算!N129=0),"",ROUND($E127*$F127,2))</f>
        <v/>
      </c>
      <c r="H127" s="201" t="str">
        <f>IF(OR(工资性费用预算!O129="",工资性费用预算!O129=0),"",ROUND($E127*$F127,2))</f>
        <v/>
      </c>
      <c r="I127" s="201" t="str">
        <f>IF(OR(工资性费用预算!P129="",工资性费用预算!P129=0),"",ROUND($E127*$F127,2))</f>
        <v/>
      </c>
      <c r="J127" s="201" t="str">
        <f>IF(OR(工资性费用预算!Q129="",工资性费用预算!Q129=0),"",ROUND($E127*$F127,2))</f>
        <v/>
      </c>
      <c r="K127" s="201" t="str">
        <f>IF(OR(工资性费用预算!R129="",工资性费用预算!R129=0),"",ROUND($E127*$F127,2))</f>
        <v/>
      </c>
      <c r="L127" s="201" t="str">
        <f>IF(OR(工资性费用预算!S129="",工资性费用预算!S129=0),"",ROUND($E127*$F127,2))</f>
        <v/>
      </c>
      <c r="M127" s="201" t="str">
        <f>IF(OR(工资性费用预算!T129="",工资性费用预算!T129=0),"",ROUND($E127*$F127,2))</f>
        <v/>
      </c>
      <c r="N127" s="201" t="str">
        <f>IF(OR(工资性费用预算!U129="",工资性费用预算!U129=0),"",ROUND($E127*$F127,2))</f>
        <v/>
      </c>
      <c r="O127" s="201" t="str">
        <f>IF(OR(工资性费用预算!V129="",工资性费用预算!V129=0),"",ROUND($E127*$F127,2))</f>
        <v/>
      </c>
      <c r="P127" s="201" t="str">
        <f>IF(OR(工资性费用预算!W129="",工资性费用预算!W129=0),"",ROUND($E127*$F127,2))</f>
        <v/>
      </c>
      <c r="Q127" s="201" t="str">
        <f>IF(OR(工资性费用预算!X129="",工资性费用预算!X129=0),"",ROUND($E127*$F127,2))</f>
        <v/>
      </c>
      <c r="R127" s="201" t="str">
        <f>IF(OR(工资性费用预算!Y129="",工资性费用预算!Y129=0),"",ROUND($E127*$F127,2))</f>
        <v/>
      </c>
      <c r="S127" s="193">
        <f t="shared" si="48"/>
        <v>0</v>
      </c>
      <c r="T127" s="199" t="str">
        <f>IF($B127="","",VLOOKUP($B127,工资性费用预算!$B$7:$AF$206,30,0))</f>
        <v/>
      </c>
      <c r="U127" s="197" t="str">
        <f>IF($B127="","",VLOOKUP($B127,工资性费用预算!$B$7:$AF$206,31,0))</f>
        <v/>
      </c>
      <c r="V127" s="191" t="str">
        <f>IF(OR(工资性费用预算!N129="",工资性费用预算!N129=0),"",$T127*$U127)</f>
        <v/>
      </c>
      <c r="W127" s="191" t="str">
        <f>IF(OR(工资性费用预算!O129="",工资性费用预算!O129=0),"",$T127*$U127)</f>
        <v/>
      </c>
      <c r="X127" s="191" t="str">
        <f>IF(OR(工资性费用预算!P129="",工资性费用预算!P129=0),"",$T127*$U127)</f>
        <v/>
      </c>
      <c r="Y127" s="191" t="str">
        <f>IF(OR(工资性费用预算!Q129="",工资性费用预算!Q129=0),"",$T127*$U127)</f>
        <v/>
      </c>
      <c r="Z127" s="191" t="str">
        <f>IF(OR(工资性费用预算!R129="",工资性费用预算!R129=0),"",$T127*$U127)</f>
        <v/>
      </c>
      <c r="AA127" s="191" t="str">
        <f>IF(OR(工资性费用预算!S129="",工资性费用预算!S129=0),"",$T127*$U127)</f>
        <v/>
      </c>
      <c r="AB127" s="191" t="str">
        <f>IF(OR(工资性费用预算!T129="",工资性费用预算!T129=0),"",$T127*$U127)</f>
        <v/>
      </c>
      <c r="AC127" s="191" t="str">
        <f>IF(OR(工资性费用预算!U129="",工资性费用预算!U129=0),"",$T127*$U127)</f>
        <v/>
      </c>
      <c r="AD127" s="191" t="str">
        <f>IF(OR(工资性费用预算!V129="",工资性费用预算!V129=0),"",$T127*$U127)</f>
        <v/>
      </c>
      <c r="AE127" s="191" t="str">
        <f>IF(OR(工资性费用预算!W129="",工资性费用预算!W129=0),"",$T127*$U127)</f>
        <v/>
      </c>
      <c r="AF127" s="191" t="str">
        <f>IF(OR(工资性费用预算!X129="",工资性费用预算!X129=0),"",$T127*$U127)</f>
        <v/>
      </c>
      <c r="AG127" s="191" t="str">
        <f>IF(OR(工资性费用预算!Y129="",工资性费用预算!Y129=0),"",$T127*$U127)</f>
        <v/>
      </c>
      <c r="AH127" s="193">
        <f t="shared" si="49"/>
        <v>0</v>
      </c>
      <c r="AI127" s="217" t="str">
        <f>IF($B127="","",VLOOKUP($B127,工资性费用预算!$B$7:$AJ$206,33,0))</f>
        <v/>
      </c>
      <c r="AJ127" s="218" t="str">
        <f>IF($B127="","",VLOOKUP($B127,工资性费用预算!$B$7:$AJ$206,35,0))</f>
        <v/>
      </c>
      <c r="AK127" s="215" t="str">
        <f>IF($B127="","",VLOOKUP($B127,工资性费用预算!$B$7:$AL$206,37,0))</f>
        <v/>
      </c>
      <c r="AL127" s="270" t="str">
        <f>IF(OR(工资性费用预算!N129="",工资性费用预算!N129=0),"",$AK127)</f>
        <v/>
      </c>
      <c r="AM127" s="201" t="str">
        <f>IF(OR(工资性费用预算!O129="",工资性费用预算!O129=0),"",$AK127)</f>
        <v/>
      </c>
      <c r="AN127" s="201" t="str">
        <f>IF(OR(工资性费用预算!P129="",工资性费用预算!P129=0),"",$AK127)</f>
        <v/>
      </c>
      <c r="AO127" s="201" t="str">
        <f>IF(OR(工资性费用预算!Q129="",工资性费用预算!Q129=0),"",$AK127)</f>
        <v/>
      </c>
      <c r="AP127" s="201" t="str">
        <f>IF(OR(工资性费用预算!R129="",工资性费用预算!R129=0),"",$AK127)</f>
        <v/>
      </c>
      <c r="AQ127" s="201" t="str">
        <f>IF(OR(工资性费用预算!S129="",工资性费用预算!S129=0),"",$AK127)</f>
        <v/>
      </c>
      <c r="AR127" s="201" t="str">
        <f>IF(OR(工资性费用预算!T129="",工资性费用预算!T129=0),"",$AK127)</f>
        <v/>
      </c>
      <c r="AS127" s="201" t="str">
        <f>IF(OR(工资性费用预算!U129="",工资性费用预算!U129=0),"",$AK127)</f>
        <v/>
      </c>
      <c r="AT127" s="201" t="str">
        <f>IF(OR(工资性费用预算!V129="",工资性费用预算!V129=0),"",$AK127)</f>
        <v/>
      </c>
      <c r="AU127" s="201" t="str">
        <f>IF(OR(工资性费用预算!W129="",工资性费用预算!W129=0),"",$AK127)</f>
        <v/>
      </c>
      <c r="AV127" s="201" t="str">
        <f>IF(OR(工资性费用预算!X129="",工资性费用预算!X129=0),"",$AK127)</f>
        <v/>
      </c>
      <c r="AW127" s="201" t="str">
        <f>IF(OR(工资性费用预算!Y129="",工资性费用预算!Y129=0),"",$AK127)</f>
        <v/>
      </c>
      <c r="AX127" s="220">
        <f t="shared" si="50"/>
        <v>0</v>
      </c>
      <c r="AY127" s="215" t="str">
        <f>IF($B127="","",VLOOKUP($B127,工资性费用预算!$B$7:$AN$206,39,0))</f>
        <v/>
      </c>
      <c r="AZ127" s="204"/>
      <c r="BA127" s="204"/>
      <c r="BB127" s="204"/>
      <c r="BC127" s="204"/>
      <c r="BD127" s="201"/>
      <c r="BE127" s="201" t="str">
        <f>IF(OR(工资性费用预算!S129="",工资性费用预算!S129=0),"",$AY127)</f>
        <v/>
      </c>
      <c r="BF127" s="201" t="str">
        <f>IF(OR(工资性费用预算!T129="",工资性费用预算!T129=0),"",$AY127)</f>
        <v/>
      </c>
      <c r="BG127" s="201" t="str">
        <f>IF(OR(工资性费用预算!U129="",工资性费用预算!U129=0),"",$AY127)</f>
        <v/>
      </c>
      <c r="BH127" s="201" t="str">
        <f>IF(OR(工资性费用预算!V129="",工资性费用预算!V129=0),"",$AY127)</f>
        <v/>
      </c>
      <c r="BI127" s="201" t="str">
        <f>IF(OR(工资性费用预算!W129="",工资性费用预算!W129=0),"",$AY127)</f>
        <v/>
      </c>
      <c r="BJ127" s="219"/>
      <c r="BK127" s="219"/>
      <c r="BL127" s="219">
        <f t="shared" si="51"/>
        <v>0</v>
      </c>
      <c r="BM127" s="215" t="str">
        <f>IF($B127="","",VLOOKUP($B127,工资性费用预算!$B$7:$AP$206,41,0))</f>
        <v/>
      </c>
      <c r="BN127" s="201" t="str">
        <f>IF(OR(工资性费用预算!N129="",工资性费用预算!N129=0),"",$BM127)</f>
        <v/>
      </c>
      <c r="BO127" s="201" t="str">
        <f>IF(OR(工资性费用预算!O129="",工资性费用预算!O129=0),"",$BM127)</f>
        <v/>
      </c>
      <c r="BP127" s="201" t="str">
        <f>IF(OR(工资性费用预算!P129="",工资性费用预算!P129=0),"",$BM127)</f>
        <v/>
      </c>
      <c r="BQ127" s="201"/>
      <c r="BR127" s="201" t="str">
        <f>IF(OR(工资性费用预算!Q129="",工资性费用预算!Q129=0),"",$BM127)</f>
        <v/>
      </c>
      <c r="BS127" s="201" t="str">
        <f>IF(OR(工资性费用预算!R129="",工资性费用预算!R129=0),"",$BM127)</f>
        <v/>
      </c>
      <c r="BT127" s="201" t="str">
        <f>IF(OR(工资性费用预算!S129="",工资性费用预算!S129=0),"",$BM127)</f>
        <v/>
      </c>
      <c r="BU127" s="201"/>
      <c r="BV127" s="201" t="str">
        <f>IF(OR(工资性费用预算!T129="",工资性费用预算!T129=0),"",$BM127)</f>
        <v/>
      </c>
      <c r="BW127" s="201" t="str">
        <f>IF(OR(工资性费用预算!U129="",工资性费用预算!U129=0),"",$BM127)</f>
        <v/>
      </c>
      <c r="BX127" s="201" t="str">
        <f>IF(OR(工资性费用预算!V129="",工资性费用预算!V129=0),"",$BM127)</f>
        <v/>
      </c>
      <c r="BY127" s="201"/>
      <c r="BZ127" s="201" t="str">
        <f>IF(OR(工资性费用预算!W129="",工资性费用预算!W129=0),"",$BM127)</f>
        <v/>
      </c>
      <c r="CA127" s="201" t="str">
        <f>IF(OR(工资性费用预算!X129="",工资性费用预算!X129=0),"",$BM127)</f>
        <v/>
      </c>
      <c r="CB127" s="201" t="str">
        <f>IF(OR(工资性费用预算!Y129="",工资性费用预算!Y129=0),"",$BM127)</f>
        <v/>
      </c>
      <c r="CC127" s="193">
        <f t="shared" si="52"/>
        <v>0</v>
      </c>
      <c r="CD127" s="215" t="str">
        <f>IF($B127="","",VLOOKUP($B127,工资性费用预算!$B$7:$AT$206,45,0))</f>
        <v/>
      </c>
      <c r="CE127" s="201" t="str">
        <f>IF(OR(工资性费用预算!N129="",工资性费用预算!N129=0),"",$CD127)</f>
        <v/>
      </c>
      <c r="CF127" s="201" t="str">
        <f>IF(OR(工资性费用预算!O129="",工资性费用预算!O129=0),"",$CD127)</f>
        <v/>
      </c>
      <c r="CG127" s="201" t="str">
        <f>IF(OR(工资性费用预算!P129="",工资性费用预算!P129=0),"",$CD127)</f>
        <v/>
      </c>
      <c r="CH127" s="201" t="str">
        <f>IF(OR(工资性费用预算!Q129="",工资性费用预算!Q129=0),"",$CD127)</f>
        <v/>
      </c>
      <c r="CI127" s="201" t="str">
        <f>IF(OR(工资性费用预算!R129="",工资性费用预算!R129=0),"",$CD127)</f>
        <v/>
      </c>
      <c r="CJ127" s="201" t="str">
        <f>IF(OR(工资性费用预算!S129="",工资性费用预算!S129=0),"",$CD127)</f>
        <v/>
      </c>
      <c r="CK127" s="201" t="str">
        <f>IF(OR(工资性费用预算!T129="",工资性费用预算!T129=0),"",$CD127)</f>
        <v/>
      </c>
      <c r="CL127" s="201" t="str">
        <f>IF(OR(工资性费用预算!U129="",工资性费用预算!U129=0),"",$CD127)</f>
        <v/>
      </c>
      <c r="CM127" s="201" t="str">
        <f>IF(OR(工资性费用预算!V129="",工资性费用预算!V129=0),"",$CD127)</f>
        <v/>
      </c>
      <c r="CN127" s="201" t="str">
        <f>IF(OR(工资性费用预算!W129="",工资性费用预算!W129=0),"",$CD127)</f>
        <v/>
      </c>
      <c r="CO127" s="201" t="str">
        <f>IF(OR(工资性费用预算!X129="",工资性费用预算!X129=0),"",$CD127)</f>
        <v/>
      </c>
      <c r="CP127" s="201" t="str">
        <f>IF(OR(工资性费用预算!Y129="",工资性费用预算!Y129=0),"",$CD127)</f>
        <v/>
      </c>
      <c r="CQ127" s="193">
        <f t="shared" si="53"/>
        <v>0</v>
      </c>
      <c r="CR127" s="215" t="str">
        <f>IF($B127="","",VLOOKUP($B127,工资性费用预算!$B$7:$AV$206,47,0))</f>
        <v/>
      </c>
      <c r="CS127" s="201" t="str">
        <f>IF(OR(工资性费用预算!N129="",工资性费用预算!N129=0),"",$CR127)</f>
        <v/>
      </c>
      <c r="CT127" s="201" t="str">
        <f>IF(OR(工资性费用预算!O129="",工资性费用预算!O129=0),"",$CR127)</f>
        <v/>
      </c>
      <c r="CU127" s="201" t="str">
        <f>IF(OR(工资性费用预算!P129="",工资性费用预算!P129=0),"",$CR127)</f>
        <v/>
      </c>
      <c r="CV127" s="201" t="str">
        <f>IF(OR(工资性费用预算!Q129="",工资性费用预算!Q129=0),"",$CR127)</f>
        <v/>
      </c>
      <c r="CW127" s="201" t="str">
        <f>IF(OR(工资性费用预算!R129="",工资性费用预算!R129=0),"",$CR127)</f>
        <v/>
      </c>
      <c r="CX127" s="201" t="str">
        <f>IF(OR(工资性费用预算!S129="",工资性费用预算!S129=0),"",$CR127)</f>
        <v/>
      </c>
      <c r="CY127" s="201" t="str">
        <f>IF(OR(工资性费用预算!T129="",工资性费用预算!T129=0),"",$CR127)</f>
        <v/>
      </c>
      <c r="CZ127" s="201" t="str">
        <f>IF(OR(工资性费用预算!U129="",工资性费用预算!U129=0),"",$CR127)</f>
        <v/>
      </c>
      <c r="DA127" s="201" t="str">
        <f>IF(OR(工资性费用预算!V129="",工资性费用预算!V129=0),"",$CR127)</f>
        <v/>
      </c>
      <c r="DB127" s="201" t="str">
        <f>IF(OR(工资性费用预算!W129="",工资性费用预算!W129=0),"",$CR127)</f>
        <v/>
      </c>
      <c r="DC127" s="201" t="str">
        <f>IF(OR(工资性费用预算!X129="",工资性费用预算!X129=0),"",$CR127)</f>
        <v/>
      </c>
      <c r="DD127" s="201" t="str">
        <f>IF(OR(工资性费用预算!Y129="",工资性费用预算!Y129=0),"",$CR127)</f>
        <v/>
      </c>
      <c r="DE127" s="193">
        <f t="shared" si="54"/>
        <v>0</v>
      </c>
      <c r="DF127" s="215" t="str">
        <f>IF($B127="","",VLOOKUP($B127,工资性费用预算!$B$7:$AR$206,43,0))</f>
        <v/>
      </c>
      <c r="DG127" s="215" t="str">
        <f>IF($B127="","",VLOOKUP($B127,工资性费用预算!$B$7:$AS$206,44,0))</f>
        <v/>
      </c>
      <c r="DH127" s="215" t="str">
        <f>IF($B127="","",VLOOKUP($B127,工资性费用预算!$B$7:$AX$206,49,0))</f>
        <v/>
      </c>
      <c r="DI127" s="215" t="str">
        <f>IF($B127="","",VLOOKUP($B127,工资性费用预算!$B$7:$AY$206,50,0))</f>
        <v/>
      </c>
      <c r="DJ127" s="215" t="str">
        <f>IF($B127="","",VLOOKUP($B127,工资性费用预算!$B$7:$BB$206,51,0))</f>
        <v/>
      </c>
      <c r="DK127" s="215" t="str">
        <f>IF($B127="","",VLOOKUP($B127,工资性费用预算!$B$7:$BB$206,52,0))</f>
        <v/>
      </c>
      <c r="DL127" s="225" t="str">
        <f>IF($B127="","",VLOOKUP($B127,工资性费用预算!$B$7:$BB$206,53,0))</f>
        <v/>
      </c>
      <c r="DM127" s="222">
        <f t="shared" si="55"/>
        <v>0</v>
      </c>
      <c r="DN127" s="191">
        <f t="shared" si="56"/>
        <v>0</v>
      </c>
      <c r="DO127" s="191">
        <f t="shared" si="57"/>
        <v>0</v>
      </c>
      <c r="DP127" s="191">
        <f t="shared" si="58"/>
        <v>0</v>
      </c>
      <c r="DQ127" s="191">
        <f t="shared" si="59"/>
        <v>0</v>
      </c>
      <c r="DR127" s="191">
        <f t="shared" si="60"/>
        <v>0</v>
      </c>
      <c r="DS127" s="191">
        <f t="shared" si="61"/>
        <v>0</v>
      </c>
      <c r="DT127" s="191">
        <f t="shared" si="62"/>
        <v>0</v>
      </c>
      <c r="DU127" s="191">
        <f t="shared" si="63"/>
        <v>0</v>
      </c>
      <c r="DV127" s="191">
        <f t="shared" si="64"/>
        <v>0</v>
      </c>
      <c r="DW127" s="191">
        <f t="shared" si="65"/>
        <v>0</v>
      </c>
      <c r="DX127" s="191">
        <f t="shared" si="66"/>
        <v>0</v>
      </c>
      <c r="DY127" s="227">
        <f t="shared" si="67"/>
        <v>0</v>
      </c>
      <c r="DZ127" s="191">
        <f t="shared" si="68"/>
        <v>0</v>
      </c>
      <c r="EA127" s="193">
        <f t="shared" si="69"/>
        <v>0</v>
      </c>
    </row>
    <row r="128" spans="1:131">
      <c r="A128" s="200" t="str">
        <f t="shared" si="70"/>
        <v/>
      </c>
      <c r="B128" s="191" t="str">
        <f>IF(工资性费用预算!A130="","",工资性费用预算!B130)</f>
        <v/>
      </c>
      <c r="C128" s="195" t="str">
        <f>IF(B128="","",VLOOKUP(B128,工资性费用预算!$B$7:$C$206,2,0))</f>
        <v/>
      </c>
      <c r="D128" s="276" t="str">
        <f>IF(工资性费用预算!BH130&gt;0,IF(工资性费用预算!BE130&gt;0,工资性费用预算!$BE$6,IF(工资性费用预算!BF130&gt;0,工资性费用预算!$BF$6,工资性费用预算!$BG$6)),"")</f>
        <v/>
      </c>
      <c r="E128" s="194" t="str">
        <f>IF($B128="","",VLOOKUP($B128,工资性费用预算!$B$7:$AC$206,27,0))</f>
        <v/>
      </c>
      <c r="F128" s="519">
        <f>IF($B128="",0,VLOOKUP($B128,社保费!$B$5:$Q$15,16,0))</f>
        <v>0</v>
      </c>
      <c r="G128" s="201" t="str">
        <f>IF(OR(工资性费用预算!N130="",工资性费用预算!N130=0),"",ROUND($E128*$F128,2))</f>
        <v/>
      </c>
      <c r="H128" s="201" t="str">
        <f>IF(OR(工资性费用预算!O130="",工资性费用预算!O130=0),"",ROUND($E128*$F128,2))</f>
        <v/>
      </c>
      <c r="I128" s="201" t="str">
        <f>IF(OR(工资性费用预算!P130="",工资性费用预算!P130=0),"",ROUND($E128*$F128,2))</f>
        <v/>
      </c>
      <c r="J128" s="201" t="str">
        <f>IF(OR(工资性费用预算!Q130="",工资性费用预算!Q130=0),"",ROUND($E128*$F128,2))</f>
        <v/>
      </c>
      <c r="K128" s="201" t="str">
        <f>IF(OR(工资性费用预算!R130="",工资性费用预算!R130=0),"",ROUND($E128*$F128,2))</f>
        <v/>
      </c>
      <c r="L128" s="201" t="str">
        <f>IF(OR(工资性费用预算!S130="",工资性费用预算!S130=0),"",ROUND($E128*$F128,2))</f>
        <v/>
      </c>
      <c r="M128" s="201" t="str">
        <f>IF(OR(工资性费用预算!T130="",工资性费用预算!T130=0),"",ROUND($E128*$F128,2))</f>
        <v/>
      </c>
      <c r="N128" s="201" t="str">
        <f>IF(OR(工资性费用预算!U130="",工资性费用预算!U130=0),"",ROUND($E128*$F128,2))</f>
        <v/>
      </c>
      <c r="O128" s="201" t="str">
        <f>IF(OR(工资性费用预算!V130="",工资性费用预算!V130=0),"",ROUND($E128*$F128,2))</f>
        <v/>
      </c>
      <c r="P128" s="201" t="str">
        <f>IF(OR(工资性费用预算!W130="",工资性费用预算!W130=0),"",ROUND($E128*$F128,2))</f>
        <v/>
      </c>
      <c r="Q128" s="201" t="str">
        <f>IF(OR(工资性费用预算!X130="",工资性费用预算!X130=0),"",ROUND($E128*$F128,2))</f>
        <v/>
      </c>
      <c r="R128" s="201" t="str">
        <f>IF(OR(工资性费用预算!Y130="",工资性费用预算!Y130=0),"",ROUND($E128*$F128,2))</f>
        <v/>
      </c>
      <c r="S128" s="193">
        <f t="shared" si="48"/>
        <v>0</v>
      </c>
      <c r="T128" s="199" t="str">
        <f>IF($B128="","",VLOOKUP($B128,工资性费用预算!$B$7:$AF$206,30,0))</f>
        <v/>
      </c>
      <c r="U128" s="197" t="str">
        <f>IF($B128="","",VLOOKUP($B128,工资性费用预算!$B$7:$AF$206,31,0))</f>
        <v/>
      </c>
      <c r="V128" s="191" t="str">
        <f>IF(OR(工资性费用预算!N130="",工资性费用预算!N130=0),"",$T128*$U128)</f>
        <v/>
      </c>
      <c r="W128" s="191" t="str">
        <f>IF(OR(工资性费用预算!O130="",工资性费用预算!O130=0),"",$T128*$U128)</f>
        <v/>
      </c>
      <c r="X128" s="191" t="str">
        <f>IF(OR(工资性费用预算!P130="",工资性费用预算!P130=0),"",$T128*$U128)</f>
        <v/>
      </c>
      <c r="Y128" s="191" t="str">
        <f>IF(OR(工资性费用预算!Q130="",工资性费用预算!Q130=0),"",$T128*$U128)</f>
        <v/>
      </c>
      <c r="Z128" s="191" t="str">
        <f>IF(OR(工资性费用预算!R130="",工资性费用预算!R130=0),"",$T128*$U128)</f>
        <v/>
      </c>
      <c r="AA128" s="191" t="str">
        <f>IF(OR(工资性费用预算!S130="",工资性费用预算!S130=0),"",$T128*$U128)</f>
        <v/>
      </c>
      <c r="AB128" s="191" t="str">
        <f>IF(OR(工资性费用预算!T130="",工资性费用预算!T130=0),"",$T128*$U128)</f>
        <v/>
      </c>
      <c r="AC128" s="191" t="str">
        <f>IF(OR(工资性费用预算!U130="",工资性费用预算!U130=0),"",$T128*$U128)</f>
        <v/>
      </c>
      <c r="AD128" s="191" t="str">
        <f>IF(OR(工资性费用预算!V130="",工资性费用预算!V130=0),"",$T128*$U128)</f>
        <v/>
      </c>
      <c r="AE128" s="191" t="str">
        <f>IF(OR(工资性费用预算!W130="",工资性费用预算!W130=0),"",$T128*$U128)</f>
        <v/>
      </c>
      <c r="AF128" s="191" t="str">
        <f>IF(OR(工资性费用预算!X130="",工资性费用预算!X130=0),"",$T128*$U128)</f>
        <v/>
      </c>
      <c r="AG128" s="191" t="str">
        <f>IF(OR(工资性费用预算!Y130="",工资性费用预算!Y130=0),"",$T128*$U128)</f>
        <v/>
      </c>
      <c r="AH128" s="193">
        <f t="shared" si="49"/>
        <v>0</v>
      </c>
      <c r="AI128" s="217" t="str">
        <f>IF($B128="","",VLOOKUP($B128,工资性费用预算!$B$7:$AJ$206,33,0))</f>
        <v/>
      </c>
      <c r="AJ128" s="218" t="str">
        <f>IF($B128="","",VLOOKUP($B128,工资性费用预算!$B$7:$AJ$206,35,0))</f>
        <v/>
      </c>
      <c r="AK128" s="215" t="str">
        <f>IF($B128="","",VLOOKUP($B128,工资性费用预算!$B$7:$AL$206,37,0))</f>
        <v/>
      </c>
      <c r="AL128" s="270" t="str">
        <f>IF(OR(工资性费用预算!N130="",工资性费用预算!N130=0),"",$AK128)</f>
        <v/>
      </c>
      <c r="AM128" s="201" t="str">
        <f>IF(OR(工资性费用预算!O130="",工资性费用预算!O130=0),"",$AK128)</f>
        <v/>
      </c>
      <c r="AN128" s="201" t="str">
        <f>IF(OR(工资性费用预算!P130="",工资性费用预算!P130=0),"",$AK128)</f>
        <v/>
      </c>
      <c r="AO128" s="201" t="str">
        <f>IF(OR(工资性费用预算!Q130="",工资性费用预算!Q130=0),"",$AK128)</f>
        <v/>
      </c>
      <c r="AP128" s="201" t="str">
        <f>IF(OR(工资性费用预算!R130="",工资性费用预算!R130=0),"",$AK128)</f>
        <v/>
      </c>
      <c r="AQ128" s="201" t="str">
        <f>IF(OR(工资性费用预算!S130="",工资性费用预算!S130=0),"",$AK128)</f>
        <v/>
      </c>
      <c r="AR128" s="201" t="str">
        <f>IF(OR(工资性费用预算!T130="",工资性费用预算!T130=0),"",$AK128)</f>
        <v/>
      </c>
      <c r="AS128" s="201" t="str">
        <f>IF(OR(工资性费用预算!U130="",工资性费用预算!U130=0),"",$AK128)</f>
        <v/>
      </c>
      <c r="AT128" s="201" t="str">
        <f>IF(OR(工资性费用预算!V130="",工资性费用预算!V130=0),"",$AK128)</f>
        <v/>
      </c>
      <c r="AU128" s="201" t="str">
        <f>IF(OR(工资性费用预算!W130="",工资性费用预算!W130=0),"",$AK128)</f>
        <v/>
      </c>
      <c r="AV128" s="201" t="str">
        <f>IF(OR(工资性费用预算!X130="",工资性费用预算!X130=0),"",$AK128)</f>
        <v/>
      </c>
      <c r="AW128" s="201" t="str">
        <f>IF(OR(工资性费用预算!Y130="",工资性费用预算!Y130=0),"",$AK128)</f>
        <v/>
      </c>
      <c r="AX128" s="220">
        <f t="shared" si="50"/>
        <v>0</v>
      </c>
      <c r="AY128" s="215" t="str">
        <f>IF($B128="","",VLOOKUP($B128,工资性费用预算!$B$7:$AN$206,39,0))</f>
        <v/>
      </c>
      <c r="AZ128" s="204"/>
      <c r="BA128" s="204"/>
      <c r="BB128" s="204"/>
      <c r="BC128" s="204"/>
      <c r="BD128" s="201"/>
      <c r="BE128" s="201" t="str">
        <f>IF(OR(工资性费用预算!S130="",工资性费用预算!S130=0),"",$AY128)</f>
        <v/>
      </c>
      <c r="BF128" s="201" t="str">
        <f>IF(OR(工资性费用预算!T130="",工资性费用预算!T130=0),"",$AY128)</f>
        <v/>
      </c>
      <c r="BG128" s="201" t="str">
        <f>IF(OR(工资性费用预算!U130="",工资性费用预算!U130=0),"",$AY128)</f>
        <v/>
      </c>
      <c r="BH128" s="201" t="str">
        <f>IF(OR(工资性费用预算!V130="",工资性费用预算!V130=0),"",$AY128)</f>
        <v/>
      </c>
      <c r="BI128" s="201" t="str">
        <f>IF(OR(工资性费用预算!W130="",工资性费用预算!W130=0),"",$AY128)</f>
        <v/>
      </c>
      <c r="BJ128" s="219"/>
      <c r="BK128" s="219"/>
      <c r="BL128" s="219">
        <f t="shared" si="51"/>
        <v>0</v>
      </c>
      <c r="BM128" s="215" t="str">
        <f>IF($B128="","",VLOOKUP($B128,工资性费用预算!$B$7:$AP$206,41,0))</f>
        <v/>
      </c>
      <c r="BN128" s="201" t="str">
        <f>IF(OR(工资性费用预算!N130="",工资性费用预算!N130=0),"",$BM128)</f>
        <v/>
      </c>
      <c r="BO128" s="201" t="str">
        <f>IF(OR(工资性费用预算!O130="",工资性费用预算!O130=0),"",$BM128)</f>
        <v/>
      </c>
      <c r="BP128" s="201" t="str">
        <f>IF(OR(工资性费用预算!P130="",工资性费用预算!P130=0),"",$BM128)</f>
        <v/>
      </c>
      <c r="BQ128" s="201"/>
      <c r="BR128" s="201" t="str">
        <f>IF(OR(工资性费用预算!Q130="",工资性费用预算!Q130=0),"",$BM128)</f>
        <v/>
      </c>
      <c r="BS128" s="201" t="str">
        <f>IF(OR(工资性费用预算!R130="",工资性费用预算!R130=0),"",$BM128)</f>
        <v/>
      </c>
      <c r="BT128" s="201" t="str">
        <f>IF(OR(工资性费用预算!S130="",工资性费用预算!S130=0),"",$BM128)</f>
        <v/>
      </c>
      <c r="BU128" s="201"/>
      <c r="BV128" s="201" t="str">
        <f>IF(OR(工资性费用预算!T130="",工资性费用预算!T130=0),"",$BM128)</f>
        <v/>
      </c>
      <c r="BW128" s="201" t="str">
        <f>IF(OR(工资性费用预算!U130="",工资性费用预算!U130=0),"",$BM128)</f>
        <v/>
      </c>
      <c r="BX128" s="201" t="str">
        <f>IF(OR(工资性费用预算!V130="",工资性费用预算!V130=0),"",$BM128)</f>
        <v/>
      </c>
      <c r="BY128" s="201"/>
      <c r="BZ128" s="201" t="str">
        <f>IF(OR(工资性费用预算!W130="",工资性费用预算!W130=0),"",$BM128)</f>
        <v/>
      </c>
      <c r="CA128" s="201" t="str">
        <f>IF(OR(工资性费用预算!X130="",工资性费用预算!X130=0),"",$BM128)</f>
        <v/>
      </c>
      <c r="CB128" s="201" t="str">
        <f>IF(OR(工资性费用预算!Y130="",工资性费用预算!Y130=0),"",$BM128)</f>
        <v/>
      </c>
      <c r="CC128" s="193">
        <f t="shared" si="52"/>
        <v>0</v>
      </c>
      <c r="CD128" s="215" t="str">
        <f>IF($B128="","",VLOOKUP($B128,工资性费用预算!$B$7:$AT$206,45,0))</f>
        <v/>
      </c>
      <c r="CE128" s="201" t="str">
        <f>IF(OR(工资性费用预算!N130="",工资性费用预算!N130=0),"",$CD128)</f>
        <v/>
      </c>
      <c r="CF128" s="201" t="str">
        <f>IF(OR(工资性费用预算!O130="",工资性费用预算!O130=0),"",$CD128)</f>
        <v/>
      </c>
      <c r="CG128" s="201" t="str">
        <f>IF(OR(工资性费用预算!P130="",工资性费用预算!P130=0),"",$CD128)</f>
        <v/>
      </c>
      <c r="CH128" s="201" t="str">
        <f>IF(OR(工资性费用预算!Q130="",工资性费用预算!Q130=0),"",$CD128)</f>
        <v/>
      </c>
      <c r="CI128" s="201" t="str">
        <f>IF(OR(工资性费用预算!R130="",工资性费用预算!R130=0),"",$CD128)</f>
        <v/>
      </c>
      <c r="CJ128" s="201" t="str">
        <f>IF(OR(工资性费用预算!S130="",工资性费用预算!S130=0),"",$CD128)</f>
        <v/>
      </c>
      <c r="CK128" s="201" t="str">
        <f>IF(OR(工资性费用预算!T130="",工资性费用预算!T130=0),"",$CD128)</f>
        <v/>
      </c>
      <c r="CL128" s="201" t="str">
        <f>IF(OR(工资性费用预算!U130="",工资性费用预算!U130=0),"",$CD128)</f>
        <v/>
      </c>
      <c r="CM128" s="201" t="str">
        <f>IF(OR(工资性费用预算!V130="",工资性费用预算!V130=0),"",$CD128)</f>
        <v/>
      </c>
      <c r="CN128" s="201" t="str">
        <f>IF(OR(工资性费用预算!W130="",工资性费用预算!W130=0),"",$CD128)</f>
        <v/>
      </c>
      <c r="CO128" s="201" t="str">
        <f>IF(OR(工资性费用预算!X130="",工资性费用预算!X130=0),"",$CD128)</f>
        <v/>
      </c>
      <c r="CP128" s="201" t="str">
        <f>IF(OR(工资性费用预算!Y130="",工资性费用预算!Y130=0),"",$CD128)</f>
        <v/>
      </c>
      <c r="CQ128" s="193">
        <f t="shared" si="53"/>
        <v>0</v>
      </c>
      <c r="CR128" s="215" t="str">
        <f>IF($B128="","",VLOOKUP($B128,工资性费用预算!$B$7:$AV$206,47,0))</f>
        <v/>
      </c>
      <c r="CS128" s="201" t="str">
        <f>IF(OR(工资性费用预算!N130="",工资性费用预算!N130=0),"",$CR128)</f>
        <v/>
      </c>
      <c r="CT128" s="201" t="str">
        <f>IF(OR(工资性费用预算!O130="",工资性费用预算!O130=0),"",$CR128)</f>
        <v/>
      </c>
      <c r="CU128" s="201" t="str">
        <f>IF(OR(工资性费用预算!P130="",工资性费用预算!P130=0),"",$CR128)</f>
        <v/>
      </c>
      <c r="CV128" s="201" t="str">
        <f>IF(OR(工资性费用预算!Q130="",工资性费用预算!Q130=0),"",$CR128)</f>
        <v/>
      </c>
      <c r="CW128" s="201" t="str">
        <f>IF(OR(工资性费用预算!R130="",工资性费用预算!R130=0),"",$CR128)</f>
        <v/>
      </c>
      <c r="CX128" s="201" t="str">
        <f>IF(OR(工资性费用预算!S130="",工资性费用预算!S130=0),"",$CR128)</f>
        <v/>
      </c>
      <c r="CY128" s="201" t="str">
        <f>IF(OR(工资性费用预算!T130="",工资性费用预算!T130=0),"",$CR128)</f>
        <v/>
      </c>
      <c r="CZ128" s="201" t="str">
        <f>IF(OR(工资性费用预算!U130="",工资性费用预算!U130=0),"",$CR128)</f>
        <v/>
      </c>
      <c r="DA128" s="201" t="str">
        <f>IF(OR(工资性费用预算!V130="",工资性费用预算!V130=0),"",$CR128)</f>
        <v/>
      </c>
      <c r="DB128" s="201" t="str">
        <f>IF(OR(工资性费用预算!W130="",工资性费用预算!W130=0),"",$CR128)</f>
        <v/>
      </c>
      <c r="DC128" s="201" t="str">
        <f>IF(OR(工资性费用预算!X130="",工资性费用预算!X130=0),"",$CR128)</f>
        <v/>
      </c>
      <c r="DD128" s="201" t="str">
        <f>IF(OR(工资性费用预算!Y130="",工资性费用预算!Y130=0),"",$CR128)</f>
        <v/>
      </c>
      <c r="DE128" s="193">
        <f t="shared" si="54"/>
        <v>0</v>
      </c>
      <c r="DF128" s="215" t="str">
        <f>IF($B128="","",VLOOKUP($B128,工资性费用预算!$B$7:$AR$206,43,0))</f>
        <v/>
      </c>
      <c r="DG128" s="215" t="str">
        <f>IF($B128="","",VLOOKUP($B128,工资性费用预算!$B$7:$AS$206,44,0))</f>
        <v/>
      </c>
      <c r="DH128" s="215" t="str">
        <f>IF($B128="","",VLOOKUP($B128,工资性费用预算!$B$7:$AX$206,49,0))</f>
        <v/>
      </c>
      <c r="DI128" s="215" t="str">
        <f>IF($B128="","",VLOOKUP($B128,工资性费用预算!$B$7:$AY$206,50,0))</f>
        <v/>
      </c>
      <c r="DJ128" s="215" t="str">
        <f>IF($B128="","",VLOOKUP($B128,工资性费用预算!$B$7:$BB$206,51,0))</f>
        <v/>
      </c>
      <c r="DK128" s="215" t="str">
        <f>IF($B128="","",VLOOKUP($B128,工资性费用预算!$B$7:$BB$206,52,0))</f>
        <v/>
      </c>
      <c r="DL128" s="225" t="str">
        <f>IF($B128="","",VLOOKUP($B128,工资性费用预算!$B$7:$BB$206,53,0))</f>
        <v/>
      </c>
      <c r="DM128" s="222">
        <f t="shared" si="55"/>
        <v>0</v>
      </c>
      <c r="DN128" s="191">
        <f t="shared" si="56"/>
        <v>0</v>
      </c>
      <c r="DO128" s="191">
        <f t="shared" si="57"/>
        <v>0</v>
      </c>
      <c r="DP128" s="191">
        <f t="shared" si="58"/>
        <v>0</v>
      </c>
      <c r="DQ128" s="191">
        <f t="shared" si="59"/>
        <v>0</v>
      </c>
      <c r="DR128" s="191">
        <f t="shared" si="60"/>
        <v>0</v>
      </c>
      <c r="DS128" s="191">
        <f t="shared" si="61"/>
        <v>0</v>
      </c>
      <c r="DT128" s="191">
        <f t="shared" si="62"/>
        <v>0</v>
      </c>
      <c r="DU128" s="191">
        <f t="shared" si="63"/>
        <v>0</v>
      </c>
      <c r="DV128" s="191">
        <f t="shared" si="64"/>
        <v>0</v>
      </c>
      <c r="DW128" s="191">
        <f t="shared" si="65"/>
        <v>0</v>
      </c>
      <c r="DX128" s="191">
        <f t="shared" si="66"/>
        <v>0</v>
      </c>
      <c r="DY128" s="227">
        <f t="shared" si="67"/>
        <v>0</v>
      </c>
      <c r="DZ128" s="191">
        <f t="shared" si="68"/>
        <v>0</v>
      </c>
      <c r="EA128" s="193">
        <f t="shared" si="69"/>
        <v>0</v>
      </c>
    </row>
    <row r="129" spans="1:131">
      <c r="A129" s="200" t="str">
        <f t="shared" si="70"/>
        <v/>
      </c>
      <c r="B129" s="191" t="str">
        <f>IF(工资性费用预算!A131="","",工资性费用预算!B131)</f>
        <v/>
      </c>
      <c r="C129" s="195" t="str">
        <f>IF(B129="","",VLOOKUP(B129,工资性费用预算!$B$7:$C$206,2,0))</f>
        <v/>
      </c>
      <c r="D129" s="276" t="str">
        <f>IF(工资性费用预算!BH131&gt;0,IF(工资性费用预算!BE131&gt;0,工资性费用预算!$BE$6,IF(工资性费用预算!BF131&gt;0,工资性费用预算!$BF$6,工资性费用预算!$BG$6)),"")</f>
        <v/>
      </c>
      <c r="E129" s="194" t="str">
        <f>IF($B129="","",VLOOKUP($B129,工资性费用预算!$B$7:$AC$206,27,0))</f>
        <v/>
      </c>
      <c r="F129" s="519">
        <f>IF($B129="",0,VLOOKUP($B129,社保费!$B$5:$Q$15,16,0))</f>
        <v>0</v>
      </c>
      <c r="G129" s="201" t="str">
        <f>IF(OR(工资性费用预算!N131="",工资性费用预算!N131=0),"",ROUND($E129*$F129,2))</f>
        <v/>
      </c>
      <c r="H129" s="201" t="str">
        <f>IF(OR(工资性费用预算!O131="",工资性费用预算!O131=0),"",ROUND($E129*$F129,2))</f>
        <v/>
      </c>
      <c r="I129" s="201" t="str">
        <f>IF(OR(工资性费用预算!P131="",工资性费用预算!P131=0),"",ROUND($E129*$F129,2))</f>
        <v/>
      </c>
      <c r="J129" s="201" t="str">
        <f>IF(OR(工资性费用预算!Q131="",工资性费用预算!Q131=0),"",ROUND($E129*$F129,2))</f>
        <v/>
      </c>
      <c r="K129" s="201" t="str">
        <f>IF(OR(工资性费用预算!R131="",工资性费用预算!R131=0),"",ROUND($E129*$F129,2))</f>
        <v/>
      </c>
      <c r="L129" s="201" t="str">
        <f>IF(OR(工资性费用预算!S131="",工资性费用预算!S131=0),"",ROUND($E129*$F129,2))</f>
        <v/>
      </c>
      <c r="M129" s="201" t="str">
        <f>IF(OR(工资性费用预算!T131="",工资性费用预算!T131=0),"",ROUND($E129*$F129,2))</f>
        <v/>
      </c>
      <c r="N129" s="201" t="str">
        <f>IF(OR(工资性费用预算!U131="",工资性费用预算!U131=0),"",ROUND($E129*$F129,2))</f>
        <v/>
      </c>
      <c r="O129" s="201" t="str">
        <f>IF(OR(工资性费用预算!V131="",工资性费用预算!V131=0),"",ROUND($E129*$F129,2))</f>
        <v/>
      </c>
      <c r="P129" s="201" t="str">
        <f>IF(OR(工资性费用预算!W131="",工资性费用预算!W131=0),"",ROUND($E129*$F129,2))</f>
        <v/>
      </c>
      <c r="Q129" s="201" t="str">
        <f>IF(OR(工资性费用预算!X131="",工资性费用预算!X131=0),"",ROUND($E129*$F129,2))</f>
        <v/>
      </c>
      <c r="R129" s="201" t="str">
        <f>IF(OR(工资性费用预算!Y131="",工资性费用预算!Y131=0),"",ROUND($E129*$F129,2))</f>
        <v/>
      </c>
      <c r="S129" s="193">
        <f t="shared" si="48"/>
        <v>0</v>
      </c>
      <c r="T129" s="199" t="str">
        <f>IF($B129="","",VLOOKUP($B129,工资性费用预算!$B$7:$AF$206,30,0))</f>
        <v/>
      </c>
      <c r="U129" s="197" t="str">
        <f>IF($B129="","",VLOOKUP($B129,工资性费用预算!$B$7:$AF$206,31,0))</f>
        <v/>
      </c>
      <c r="V129" s="191" t="str">
        <f>IF(OR(工资性费用预算!N131="",工资性费用预算!N131=0),"",$T129*$U129)</f>
        <v/>
      </c>
      <c r="W129" s="191" t="str">
        <f>IF(OR(工资性费用预算!O131="",工资性费用预算!O131=0),"",$T129*$U129)</f>
        <v/>
      </c>
      <c r="X129" s="191" t="str">
        <f>IF(OR(工资性费用预算!P131="",工资性费用预算!P131=0),"",$T129*$U129)</f>
        <v/>
      </c>
      <c r="Y129" s="191" t="str">
        <f>IF(OR(工资性费用预算!Q131="",工资性费用预算!Q131=0),"",$T129*$U129)</f>
        <v/>
      </c>
      <c r="Z129" s="191" t="str">
        <f>IF(OR(工资性费用预算!R131="",工资性费用预算!R131=0),"",$T129*$U129)</f>
        <v/>
      </c>
      <c r="AA129" s="191" t="str">
        <f>IF(OR(工资性费用预算!S131="",工资性费用预算!S131=0),"",$T129*$U129)</f>
        <v/>
      </c>
      <c r="AB129" s="191" t="str">
        <f>IF(OR(工资性费用预算!T131="",工资性费用预算!T131=0),"",$T129*$U129)</f>
        <v/>
      </c>
      <c r="AC129" s="191" t="str">
        <f>IF(OR(工资性费用预算!U131="",工资性费用预算!U131=0),"",$T129*$U129)</f>
        <v/>
      </c>
      <c r="AD129" s="191" t="str">
        <f>IF(OR(工资性费用预算!V131="",工资性费用预算!V131=0),"",$T129*$U129)</f>
        <v/>
      </c>
      <c r="AE129" s="191" t="str">
        <f>IF(OR(工资性费用预算!W131="",工资性费用预算!W131=0),"",$T129*$U129)</f>
        <v/>
      </c>
      <c r="AF129" s="191" t="str">
        <f>IF(OR(工资性费用预算!X131="",工资性费用预算!X131=0),"",$T129*$U129)</f>
        <v/>
      </c>
      <c r="AG129" s="191" t="str">
        <f>IF(OR(工资性费用预算!Y131="",工资性费用预算!Y131=0),"",$T129*$U129)</f>
        <v/>
      </c>
      <c r="AH129" s="193">
        <f t="shared" si="49"/>
        <v>0</v>
      </c>
      <c r="AI129" s="217" t="str">
        <f>IF($B129="","",VLOOKUP($B129,工资性费用预算!$B$7:$AJ$206,33,0))</f>
        <v/>
      </c>
      <c r="AJ129" s="218" t="str">
        <f>IF($B129="","",VLOOKUP($B129,工资性费用预算!$B$7:$AJ$206,35,0))</f>
        <v/>
      </c>
      <c r="AK129" s="215" t="str">
        <f>IF($B129="","",VLOOKUP($B129,工资性费用预算!$B$7:$AL$206,37,0))</f>
        <v/>
      </c>
      <c r="AL129" s="270" t="str">
        <f>IF(OR(工资性费用预算!N131="",工资性费用预算!N131=0),"",$AK129)</f>
        <v/>
      </c>
      <c r="AM129" s="201" t="str">
        <f>IF(OR(工资性费用预算!O131="",工资性费用预算!O131=0),"",$AK129)</f>
        <v/>
      </c>
      <c r="AN129" s="201" t="str">
        <f>IF(OR(工资性费用预算!P131="",工资性费用预算!P131=0),"",$AK129)</f>
        <v/>
      </c>
      <c r="AO129" s="201" t="str">
        <f>IF(OR(工资性费用预算!Q131="",工资性费用预算!Q131=0),"",$AK129)</f>
        <v/>
      </c>
      <c r="AP129" s="201" t="str">
        <f>IF(OR(工资性费用预算!R131="",工资性费用预算!R131=0),"",$AK129)</f>
        <v/>
      </c>
      <c r="AQ129" s="201" t="str">
        <f>IF(OR(工资性费用预算!S131="",工资性费用预算!S131=0),"",$AK129)</f>
        <v/>
      </c>
      <c r="AR129" s="201" t="str">
        <f>IF(OR(工资性费用预算!T131="",工资性费用预算!T131=0),"",$AK129)</f>
        <v/>
      </c>
      <c r="AS129" s="201" t="str">
        <f>IF(OR(工资性费用预算!U131="",工资性费用预算!U131=0),"",$AK129)</f>
        <v/>
      </c>
      <c r="AT129" s="201" t="str">
        <f>IF(OR(工资性费用预算!V131="",工资性费用预算!V131=0),"",$AK129)</f>
        <v/>
      </c>
      <c r="AU129" s="201" t="str">
        <f>IF(OR(工资性费用预算!W131="",工资性费用预算!W131=0),"",$AK129)</f>
        <v/>
      </c>
      <c r="AV129" s="201" t="str">
        <f>IF(OR(工资性费用预算!X131="",工资性费用预算!X131=0),"",$AK129)</f>
        <v/>
      </c>
      <c r="AW129" s="201" t="str">
        <f>IF(OR(工资性费用预算!Y131="",工资性费用预算!Y131=0),"",$AK129)</f>
        <v/>
      </c>
      <c r="AX129" s="220">
        <f t="shared" si="50"/>
        <v>0</v>
      </c>
      <c r="AY129" s="215" t="str">
        <f>IF($B129="","",VLOOKUP($B129,工资性费用预算!$B$7:$AN$206,39,0))</f>
        <v/>
      </c>
      <c r="AZ129" s="204"/>
      <c r="BA129" s="204"/>
      <c r="BB129" s="204"/>
      <c r="BC129" s="204"/>
      <c r="BD129" s="201"/>
      <c r="BE129" s="201" t="str">
        <f>IF(OR(工资性费用预算!S131="",工资性费用预算!S131=0),"",$AY129)</f>
        <v/>
      </c>
      <c r="BF129" s="201" t="str">
        <f>IF(OR(工资性费用预算!T131="",工资性费用预算!T131=0),"",$AY129)</f>
        <v/>
      </c>
      <c r="BG129" s="201" t="str">
        <f>IF(OR(工资性费用预算!U131="",工资性费用预算!U131=0),"",$AY129)</f>
        <v/>
      </c>
      <c r="BH129" s="201" t="str">
        <f>IF(OR(工资性费用预算!V131="",工资性费用预算!V131=0),"",$AY129)</f>
        <v/>
      </c>
      <c r="BI129" s="201" t="str">
        <f>IF(OR(工资性费用预算!W131="",工资性费用预算!W131=0),"",$AY129)</f>
        <v/>
      </c>
      <c r="BJ129" s="219"/>
      <c r="BK129" s="219"/>
      <c r="BL129" s="219">
        <f t="shared" si="51"/>
        <v>0</v>
      </c>
      <c r="BM129" s="215" t="str">
        <f>IF($B129="","",VLOOKUP($B129,工资性费用预算!$B$7:$AP$206,41,0))</f>
        <v/>
      </c>
      <c r="BN129" s="201" t="str">
        <f>IF(OR(工资性费用预算!N131="",工资性费用预算!N131=0),"",$BM129)</f>
        <v/>
      </c>
      <c r="BO129" s="201" t="str">
        <f>IF(OR(工资性费用预算!O131="",工资性费用预算!O131=0),"",$BM129)</f>
        <v/>
      </c>
      <c r="BP129" s="201" t="str">
        <f>IF(OR(工资性费用预算!P131="",工资性费用预算!P131=0),"",$BM129)</f>
        <v/>
      </c>
      <c r="BQ129" s="201"/>
      <c r="BR129" s="201" t="str">
        <f>IF(OR(工资性费用预算!Q131="",工资性费用预算!Q131=0),"",$BM129)</f>
        <v/>
      </c>
      <c r="BS129" s="201" t="str">
        <f>IF(OR(工资性费用预算!R131="",工资性费用预算!R131=0),"",$BM129)</f>
        <v/>
      </c>
      <c r="BT129" s="201" t="str">
        <f>IF(OR(工资性费用预算!S131="",工资性费用预算!S131=0),"",$BM129)</f>
        <v/>
      </c>
      <c r="BU129" s="201"/>
      <c r="BV129" s="201" t="str">
        <f>IF(OR(工资性费用预算!T131="",工资性费用预算!T131=0),"",$BM129)</f>
        <v/>
      </c>
      <c r="BW129" s="201" t="str">
        <f>IF(OR(工资性费用预算!U131="",工资性费用预算!U131=0),"",$BM129)</f>
        <v/>
      </c>
      <c r="BX129" s="201" t="str">
        <f>IF(OR(工资性费用预算!V131="",工资性费用预算!V131=0),"",$BM129)</f>
        <v/>
      </c>
      <c r="BY129" s="201"/>
      <c r="BZ129" s="201" t="str">
        <f>IF(OR(工资性费用预算!W131="",工资性费用预算!W131=0),"",$BM129)</f>
        <v/>
      </c>
      <c r="CA129" s="201" t="str">
        <f>IF(OR(工资性费用预算!X131="",工资性费用预算!X131=0),"",$BM129)</f>
        <v/>
      </c>
      <c r="CB129" s="201" t="str">
        <f>IF(OR(工资性费用预算!Y131="",工资性费用预算!Y131=0),"",$BM129)</f>
        <v/>
      </c>
      <c r="CC129" s="193">
        <f t="shared" si="52"/>
        <v>0</v>
      </c>
      <c r="CD129" s="215" t="str">
        <f>IF($B129="","",VLOOKUP($B129,工资性费用预算!$B$7:$AT$206,45,0))</f>
        <v/>
      </c>
      <c r="CE129" s="201" t="str">
        <f>IF(OR(工资性费用预算!N131="",工资性费用预算!N131=0),"",$CD129)</f>
        <v/>
      </c>
      <c r="CF129" s="201" t="str">
        <f>IF(OR(工资性费用预算!O131="",工资性费用预算!O131=0),"",$CD129)</f>
        <v/>
      </c>
      <c r="CG129" s="201" t="str">
        <f>IF(OR(工资性费用预算!P131="",工资性费用预算!P131=0),"",$CD129)</f>
        <v/>
      </c>
      <c r="CH129" s="201" t="str">
        <f>IF(OR(工资性费用预算!Q131="",工资性费用预算!Q131=0),"",$CD129)</f>
        <v/>
      </c>
      <c r="CI129" s="201" t="str">
        <f>IF(OR(工资性费用预算!R131="",工资性费用预算!R131=0),"",$CD129)</f>
        <v/>
      </c>
      <c r="CJ129" s="201" t="str">
        <f>IF(OR(工资性费用预算!S131="",工资性费用预算!S131=0),"",$CD129)</f>
        <v/>
      </c>
      <c r="CK129" s="201" t="str">
        <f>IF(OR(工资性费用预算!T131="",工资性费用预算!T131=0),"",$CD129)</f>
        <v/>
      </c>
      <c r="CL129" s="201" t="str">
        <f>IF(OR(工资性费用预算!U131="",工资性费用预算!U131=0),"",$CD129)</f>
        <v/>
      </c>
      <c r="CM129" s="201" t="str">
        <f>IF(OR(工资性费用预算!V131="",工资性费用预算!V131=0),"",$CD129)</f>
        <v/>
      </c>
      <c r="CN129" s="201" t="str">
        <f>IF(OR(工资性费用预算!W131="",工资性费用预算!W131=0),"",$CD129)</f>
        <v/>
      </c>
      <c r="CO129" s="201" t="str">
        <f>IF(OR(工资性费用预算!X131="",工资性费用预算!X131=0),"",$CD129)</f>
        <v/>
      </c>
      <c r="CP129" s="201" t="str">
        <f>IF(OR(工资性费用预算!Y131="",工资性费用预算!Y131=0),"",$CD129)</f>
        <v/>
      </c>
      <c r="CQ129" s="193">
        <f t="shared" si="53"/>
        <v>0</v>
      </c>
      <c r="CR129" s="215" t="str">
        <f>IF($B129="","",VLOOKUP($B129,工资性费用预算!$B$7:$AV$206,47,0))</f>
        <v/>
      </c>
      <c r="CS129" s="201" t="str">
        <f>IF(OR(工资性费用预算!N131="",工资性费用预算!N131=0),"",$CR129)</f>
        <v/>
      </c>
      <c r="CT129" s="201" t="str">
        <f>IF(OR(工资性费用预算!O131="",工资性费用预算!O131=0),"",$CR129)</f>
        <v/>
      </c>
      <c r="CU129" s="201" t="str">
        <f>IF(OR(工资性费用预算!P131="",工资性费用预算!P131=0),"",$CR129)</f>
        <v/>
      </c>
      <c r="CV129" s="201" t="str">
        <f>IF(OR(工资性费用预算!Q131="",工资性费用预算!Q131=0),"",$CR129)</f>
        <v/>
      </c>
      <c r="CW129" s="201" t="str">
        <f>IF(OR(工资性费用预算!R131="",工资性费用预算!R131=0),"",$CR129)</f>
        <v/>
      </c>
      <c r="CX129" s="201" t="str">
        <f>IF(OR(工资性费用预算!S131="",工资性费用预算!S131=0),"",$CR129)</f>
        <v/>
      </c>
      <c r="CY129" s="201" t="str">
        <f>IF(OR(工资性费用预算!T131="",工资性费用预算!T131=0),"",$CR129)</f>
        <v/>
      </c>
      <c r="CZ129" s="201" t="str">
        <f>IF(OR(工资性费用预算!U131="",工资性费用预算!U131=0),"",$CR129)</f>
        <v/>
      </c>
      <c r="DA129" s="201" t="str">
        <f>IF(OR(工资性费用预算!V131="",工资性费用预算!V131=0),"",$CR129)</f>
        <v/>
      </c>
      <c r="DB129" s="201" t="str">
        <f>IF(OR(工资性费用预算!W131="",工资性费用预算!W131=0),"",$CR129)</f>
        <v/>
      </c>
      <c r="DC129" s="201" t="str">
        <f>IF(OR(工资性费用预算!X131="",工资性费用预算!X131=0),"",$CR129)</f>
        <v/>
      </c>
      <c r="DD129" s="201" t="str">
        <f>IF(OR(工资性费用预算!Y131="",工资性费用预算!Y131=0),"",$CR129)</f>
        <v/>
      </c>
      <c r="DE129" s="193">
        <f t="shared" si="54"/>
        <v>0</v>
      </c>
      <c r="DF129" s="215" t="str">
        <f>IF($B129="","",VLOOKUP($B129,工资性费用预算!$B$7:$AR$206,43,0))</f>
        <v/>
      </c>
      <c r="DG129" s="215" t="str">
        <f>IF($B129="","",VLOOKUP($B129,工资性费用预算!$B$7:$AS$206,44,0))</f>
        <v/>
      </c>
      <c r="DH129" s="215" t="str">
        <f>IF($B129="","",VLOOKUP($B129,工资性费用预算!$B$7:$AX$206,49,0))</f>
        <v/>
      </c>
      <c r="DI129" s="215" t="str">
        <f>IF($B129="","",VLOOKUP($B129,工资性费用预算!$B$7:$AY$206,50,0))</f>
        <v/>
      </c>
      <c r="DJ129" s="215" t="str">
        <f>IF($B129="","",VLOOKUP($B129,工资性费用预算!$B$7:$BB$206,51,0))</f>
        <v/>
      </c>
      <c r="DK129" s="215" t="str">
        <f>IF($B129="","",VLOOKUP($B129,工资性费用预算!$B$7:$BB$206,52,0))</f>
        <v/>
      </c>
      <c r="DL129" s="225" t="str">
        <f>IF($B129="","",VLOOKUP($B129,工资性费用预算!$B$7:$BB$206,53,0))</f>
        <v/>
      </c>
      <c r="DM129" s="222">
        <f t="shared" si="55"/>
        <v>0</v>
      </c>
      <c r="DN129" s="191">
        <f t="shared" si="56"/>
        <v>0</v>
      </c>
      <c r="DO129" s="191">
        <f t="shared" si="57"/>
        <v>0</v>
      </c>
      <c r="DP129" s="191">
        <f t="shared" si="58"/>
        <v>0</v>
      </c>
      <c r="DQ129" s="191">
        <f t="shared" si="59"/>
        <v>0</v>
      </c>
      <c r="DR129" s="191">
        <f t="shared" si="60"/>
        <v>0</v>
      </c>
      <c r="DS129" s="191">
        <f t="shared" si="61"/>
        <v>0</v>
      </c>
      <c r="DT129" s="191">
        <f t="shared" si="62"/>
        <v>0</v>
      </c>
      <c r="DU129" s="191">
        <f t="shared" si="63"/>
        <v>0</v>
      </c>
      <c r="DV129" s="191">
        <f t="shared" si="64"/>
        <v>0</v>
      </c>
      <c r="DW129" s="191">
        <f t="shared" si="65"/>
        <v>0</v>
      </c>
      <c r="DX129" s="191">
        <f t="shared" si="66"/>
        <v>0</v>
      </c>
      <c r="DY129" s="227">
        <f t="shared" si="67"/>
        <v>0</v>
      </c>
      <c r="DZ129" s="191">
        <f t="shared" si="68"/>
        <v>0</v>
      </c>
      <c r="EA129" s="193">
        <f t="shared" si="69"/>
        <v>0</v>
      </c>
    </row>
    <row r="130" spans="1:131">
      <c r="A130" s="200" t="str">
        <f t="shared" si="70"/>
        <v/>
      </c>
      <c r="B130" s="191" t="str">
        <f>IF(工资性费用预算!A132="","",工资性费用预算!B132)</f>
        <v/>
      </c>
      <c r="C130" s="195" t="str">
        <f>IF(B130="","",VLOOKUP(B130,工资性费用预算!$B$7:$C$206,2,0))</f>
        <v/>
      </c>
      <c r="D130" s="276" t="str">
        <f>IF(工资性费用预算!BH132&gt;0,IF(工资性费用预算!BE132&gt;0,工资性费用预算!$BE$6,IF(工资性费用预算!BF132&gt;0,工资性费用预算!$BF$6,工资性费用预算!$BG$6)),"")</f>
        <v/>
      </c>
      <c r="E130" s="194" t="str">
        <f>IF($B130="","",VLOOKUP($B130,工资性费用预算!$B$7:$AC$206,27,0))</f>
        <v/>
      </c>
      <c r="F130" s="519">
        <f>IF($B130="",0,VLOOKUP($B130,社保费!$B$5:$Q$15,16,0))</f>
        <v>0</v>
      </c>
      <c r="G130" s="201" t="str">
        <f>IF(OR(工资性费用预算!N132="",工资性费用预算!N132=0),"",ROUND($E130*$F130,2))</f>
        <v/>
      </c>
      <c r="H130" s="201" t="str">
        <f>IF(OR(工资性费用预算!O132="",工资性费用预算!O132=0),"",ROUND($E130*$F130,2))</f>
        <v/>
      </c>
      <c r="I130" s="201" t="str">
        <f>IF(OR(工资性费用预算!P132="",工资性费用预算!P132=0),"",ROUND($E130*$F130,2))</f>
        <v/>
      </c>
      <c r="J130" s="201" t="str">
        <f>IF(OR(工资性费用预算!Q132="",工资性费用预算!Q132=0),"",ROUND($E130*$F130,2))</f>
        <v/>
      </c>
      <c r="K130" s="201" t="str">
        <f>IF(OR(工资性费用预算!R132="",工资性费用预算!R132=0),"",ROUND($E130*$F130,2))</f>
        <v/>
      </c>
      <c r="L130" s="201" t="str">
        <f>IF(OR(工资性费用预算!S132="",工资性费用预算!S132=0),"",ROUND($E130*$F130,2))</f>
        <v/>
      </c>
      <c r="M130" s="201" t="str">
        <f>IF(OR(工资性费用预算!T132="",工资性费用预算!T132=0),"",ROUND($E130*$F130,2))</f>
        <v/>
      </c>
      <c r="N130" s="201" t="str">
        <f>IF(OR(工资性费用预算!U132="",工资性费用预算!U132=0),"",ROUND($E130*$F130,2))</f>
        <v/>
      </c>
      <c r="O130" s="201" t="str">
        <f>IF(OR(工资性费用预算!V132="",工资性费用预算!V132=0),"",ROUND($E130*$F130,2))</f>
        <v/>
      </c>
      <c r="P130" s="201" t="str">
        <f>IF(OR(工资性费用预算!W132="",工资性费用预算!W132=0),"",ROUND($E130*$F130,2))</f>
        <v/>
      </c>
      <c r="Q130" s="201" t="str">
        <f>IF(OR(工资性费用预算!X132="",工资性费用预算!X132=0),"",ROUND($E130*$F130,2))</f>
        <v/>
      </c>
      <c r="R130" s="201" t="str">
        <f>IF(OR(工资性费用预算!Y132="",工资性费用预算!Y132=0),"",ROUND($E130*$F130,2))</f>
        <v/>
      </c>
      <c r="S130" s="193">
        <f t="shared" si="48"/>
        <v>0</v>
      </c>
      <c r="T130" s="199" t="str">
        <f>IF($B130="","",VLOOKUP($B130,工资性费用预算!$B$7:$AF$206,30,0))</f>
        <v/>
      </c>
      <c r="U130" s="197" t="str">
        <f>IF($B130="","",VLOOKUP($B130,工资性费用预算!$B$7:$AF$206,31,0))</f>
        <v/>
      </c>
      <c r="V130" s="191" t="str">
        <f>IF(OR(工资性费用预算!N132="",工资性费用预算!N132=0),"",$T130*$U130)</f>
        <v/>
      </c>
      <c r="W130" s="191" t="str">
        <f>IF(OR(工资性费用预算!O132="",工资性费用预算!O132=0),"",$T130*$U130)</f>
        <v/>
      </c>
      <c r="X130" s="191" t="str">
        <f>IF(OR(工资性费用预算!P132="",工资性费用预算!P132=0),"",$T130*$U130)</f>
        <v/>
      </c>
      <c r="Y130" s="191" t="str">
        <f>IF(OR(工资性费用预算!Q132="",工资性费用预算!Q132=0),"",$T130*$U130)</f>
        <v/>
      </c>
      <c r="Z130" s="191" t="str">
        <f>IF(OR(工资性费用预算!R132="",工资性费用预算!R132=0),"",$T130*$U130)</f>
        <v/>
      </c>
      <c r="AA130" s="191" t="str">
        <f>IF(OR(工资性费用预算!S132="",工资性费用预算!S132=0),"",$T130*$U130)</f>
        <v/>
      </c>
      <c r="AB130" s="191" t="str">
        <f>IF(OR(工资性费用预算!T132="",工资性费用预算!T132=0),"",$T130*$U130)</f>
        <v/>
      </c>
      <c r="AC130" s="191" t="str">
        <f>IF(OR(工资性费用预算!U132="",工资性费用预算!U132=0),"",$T130*$U130)</f>
        <v/>
      </c>
      <c r="AD130" s="191" t="str">
        <f>IF(OR(工资性费用预算!V132="",工资性费用预算!V132=0),"",$T130*$U130)</f>
        <v/>
      </c>
      <c r="AE130" s="191" t="str">
        <f>IF(OR(工资性费用预算!W132="",工资性费用预算!W132=0),"",$T130*$U130)</f>
        <v/>
      </c>
      <c r="AF130" s="191" t="str">
        <f>IF(OR(工资性费用预算!X132="",工资性费用预算!X132=0),"",$T130*$U130)</f>
        <v/>
      </c>
      <c r="AG130" s="191" t="str">
        <f>IF(OR(工资性费用预算!Y132="",工资性费用预算!Y132=0),"",$T130*$U130)</f>
        <v/>
      </c>
      <c r="AH130" s="193">
        <f t="shared" si="49"/>
        <v>0</v>
      </c>
      <c r="AI130" s="217" t="str">
        <f>IF($B130="","",VLOOKUP($B130,工资性费用预算!$B$7:$AJ$206,33,0))</f>
        <v/>
      </c>
      <c r="AJ130" s="218" t="str">
        <f>IF($B130="","",VLOOKUP($B130,工资性费用预算!$B$7:$AJ$206,35,0))</f>
        <v/>
      </c>
      <c r="AK130" s="215" t="str">
        <f>IF($B130="","",VLOOKUP($B130,工资性费用预算!$B$7:$AL$206,37,0))</f>
        <v/>
      </c>
      <c r="AL130" s="270" t="str">
        <f>IF(OR(工资性费用预算!N132="",工资性费用预算!N132=0),"",$AK130)</f>
        <v/>
      </c>
      <c r="AM130" s="201" t="str">
        <f>IF(OR(工资性费用预算!O132="",工资性费用预算!O132=0),"",$AK130)</f>
        <v/>
      </c>
      <c r="AN130" s="201" t="str">
        <f>IF(OR(工资性费用预算!P132="",工资性费用预算!P132=0),"",$AK130)</f>
        <v/>
      </c>
      <c r="AO130" s="201" t="str">
        <f>IF(OR(工资性费用预算!Q132="",工资性费用预算!Q132=0),"",$AK130)</f>
        <v/>
      </c>
      <c r="AP130" s="201" t="str">
        <f>IF(OR(工资性费用预算!R132="",工资性费用预算!R132=0),"",$AK130)</f>
        <v/>
      </c>
      <c r="AQ130" s="201" t="str">
        <f>IF(OR(工资性费用预算!S132="",工资性费用预算!S132=0),"",$AK130)</f>
        <v/>
      </c>
      <c r="AR130" s="201" t="str">
        <f>IF(OR(工资性费用预算!T132="",工资性费用预算!T132=0),"",$AK130)</f>
        <v/>
      </c>
      <c r="AS130" s="201" t="str">
        <f>IF(OR(工资性费用预算!U132="",工资性费用预算!U132=0),"",$AK130)</f>
        <v/>
      </c>
      <c r="AT130" s="201" t="str">
        <f>IF(OR(工资性费用预算!V132="",工资性费用预算!V132=0),"",$AK130)</f>
        <v/>
      </c>
      <c r="AU130" s="201" t="str">
        <f>IF(OR(工资性费用预算!W132="",工资性费用预算!W132=0),"",$AK130)</f>
        <v/>
      </c>
      <c r="AV130" s="201" t="str">
        <f>IF(OR(工资性费用预算!X132="",工资性费用预算!X132=0),"",$AK130)</f>
        <v/>
      </c>
      <c r="AW130" s="201" t="str">
        <f>IF(OR(工资性费用预算!Y132="",工资性费用预算!Y132=0),"",$AK130)</f>
        <v/>
      </c>
      <c r="AX130" s="220">
        <f t="shared" si="50"/>
        <v>0</v>
      </c>
      <c r="AY130" s="215" t="str">
        <f>IF($B130="","",VLOOKUP($B130,工资性费用预算!$B$7:$AN$206,39,0))</f>
        <v/>
      </c>
      <c r="AZ130" s="204"/>
      <c r="BA130" s="204"/>
      <c r="BB130" s="204"/>
      <c r="BC130" s="204"/>
      <c r="BD130" s="201"/>
      <c r="BE130" s="201" t="str">
        <f>IF(OR(工资性费用预算!S132="",工资性费用预算!S132=0),"",$AY130)</f>
        <v/>
      </c>
      <c r="BF130" s="201" t="str">
        <f>IF(OR(工资性费用预算!T132="",工资性费用预算!T132=0),"",$AY130)</f>
        <v/>
      </c>
      <c r="BG130" s="201" t="str">
        <f>IF(OR(工资性费用预算!U132="",工资性费用预算!U132=0),"",$AY130)</f>
        <v/>
      </c>
      <c r="BH130" s="201" t="str">
        <f>IF(OR(工资性费用预算!V132="",工资性费用预算!V132=0),"",$AY130)</f>
        <v/>
      </c>
      <c r="BI130" s="201" t="str">
        <f>IF(OR(工资性费用预算!W132="",工资性费用预算!W132=0),"",$AY130)</f>
        <v/>
      </c>
      <c r="BJ130" s="219"/>
      <c r="BK130" s="219"/>
      <c r="BL130" s="219">
        <f t="shared" si="51"/>
        <v>0</v>
      </c>
      <c r="BM130" s="215" t="str">
        <f>IF($B130="","",VLOOKUP($B130,工资性费用预算!$B$7:$AP$206,41,0))</f>
        <v/>
      </c>
      <c r="BN130" s="201" t="str">
        <f>IF(OR(工资性费用预算!N132="",工资性费用预算!N132=0),"",$BM130)</f>
        <v/>
      </c>
      <c r="BO130" s="201" t="str">
        <f>IF(OR(工资性费用预算!O132="",工资性费用预算!O132=0),"",$BM130)</f>
        <v/>
      </c>
      <c r="BP130" s="201" t="str">
        <f>IF(OR(工资性费用预算!P132="",工资性费用预算!P132=0),"",$BM130)</f>
        <v/>
      </c>
      <c r="BQ130" s="201"/>
      <c r="BR130" s="201" t="str">
        <f>IF(OR(工资性费用预算!Q132="",工资性费用预算!Q132=0),"",$BM130)</f>
        <v/>
      </c>
      <c r="BS130" s="201" t="str">
        <f>IF(OR(工资性费用预算!R132="",工资性费用预算!R132=0),"",$BM130)</f>
        <v/>
      </c>
      <c r="BT130" s="201" t="str">
        <f>IF(OR(工资性费用预算!S132="",工资性费用预算!S132=0),"",$BM130)</f>
        <v/>
      </c>
      <c r="BU130" s="201"/>
      <c r="BV130" s="201" t="str">
        <f>IF(OR(工资性费用预算!T132="",工资性费用预算!T132=0),"",$BM130)</f>
        <v/>
      </c>
      <c r="BW130" s="201" t="str">
        <f>IF(OR(工资性费用预算!U132="",工资性费用预算!U132=0),"",$BM130)</f>
        <v/>
      </c>
      <c r="BX130" s="201" t="str">
        <f>IF(OR(工资性费用预算!V132="",工资性费用预算!V132=0),"",$BM130)</f>
        <v/>
      </c>
      <c r="BY130" s="201"/>
      <c r="BZ130" s="201" t="str">
        <f>IF(OR(工资性费用预算!W132="",工资性费用预算!W132=0),"",$BM130)</f>
        <v/>
      </c>
      <c r="CA130" s="201" t="str">
        <f>IF(OR(工资性费用预算!X132="",工资性费用预算!X132=0),"",$BM130)</f>
        <v/>
      </c>
      <c r="CB130" s="201" t="str">
        <f>IF(OR(工资性费用预算!Y132="",工资性费用预算!Y132=0),"",$BM130)</f>
        <v/>
      </c>
      <c r="CC130" s="193">
        <f t="shared" si="52"/>
        <v>0</v>
      </c>
      <c r="CD130" s="215" t="str">
        <f>IF($B130="","",VLOOKUP($B130,工资性费用预算!$B$7:$AT$206,45,0))</f>
        <v/>
      </c>
      <c r="CE130" s="201" t="str">
        <f>IF(OR(工资性费用预算!N132="",工资性费用预算!N132=0),"",$CD130)</f>
        <v/>
      </c>
      <c r="CF130" s="201" t="str">
        <f>IF(OR(工资性费用预算!O132="",工资性费用预算!O132=0),"",$CD130)</f>
        <v/>
      </c>
      <c r="CG130" s="201" t="str">
        <f>IF(OR(工资性费用预算!P132="",工资性费用预算!P132=0),"",$CD130)</f>
        <v/>
      </c>
      <c r="CH130" s="201" t="str">
        <f>IF(OR(工资性费用预算!Q132="",工资性费用预算!Q132=0),"",$CD130)</f>
        <v/>
      </c>
      <c r="CI130" s="201" t="str">
        <f>IF(OR(工资性费用预算!R132="",工资性费用预算!R132=0),"",$CD130)</f>
        <v/>
      </c>
      <c r="CJ130" s="201" t="str">
        <f>IF(OR(工资性费用预算!S132="",工资性费用预算!S132=0),"",$CD130)</f>
        <v/>
      </c>
      <c r="CK130" s="201" t="str">
        <f>IF(OR(工资性费用预算!T132="",工资性费用预算!T132=0),"",$CD130)</f>
        <v/>
      </c>
      <c r="CL130" s="201" t="str">
        <f>IF(OR(工资性费用预算!U132="",工资性费用预算!U132=0),"",$CD130)</f>
        <v/>
      </c>
      <c r="CM130" s="201" t="str">
        <f>IF(OR(工资性费用预算!V132="",工资性费用预算!V132=0),"",$CD130)</f>
        <v/>
      </c>
      <c r="CN130" s="201" t="str">
        <f>IF(OR(工资性费用预算!W132="",工资性费用预算!W132=0),"",$CD130)</f>
        <v/>
      </c>
      <c r="CO130" s="201" t="str">
        <f>IF(OR(工资性费用预算!X132="",工资性费用预算!X132=0),"",$CD130)</f>
        <v/>
      </c>
      <c r="CP130" s="201" t="str">
        <f>IF(OR(工资性费用预算!Y132="",工资性费用预算!Y132=0),"",$CD130)</f>
        <v/>
      </c>
      <c r="CQ130" s="193">
        <f t="shared" si="53"/>
        <v>0</v>
      </c>
      <c r="CR130" s="215" t="str">
        <f>IF($B130="","",VLOOKUP($B130,工资性费用预算!$B$7:$AV$206,47,0))</f>
        <v/>
      </c>
      <c r="CS130" s="201" t="str">
        <f>IF(OR(工资性费用预算!N132="",工资性费用预算!N132=0),"",$CR130)</f>
        <v/>
      </c>
      <c r="CT130" s="201" t="str">
        <f>IF(OR(工资性费用预算!O132="",工资性费用预算!O132=0),"",$CR130)</f>
        <v/>
      </c>
      <c r="CU130" s="201" t="str">
        <f>IF(OR(工资性费用预算!P132="",工资性费用预算!P132=0),"",$CR130)</f>
        <v/>
      </c>
      <c r="CV130" s="201" t="str">
        <f>IF(OR(工资性费用预算!Q132="",工资性费用预算!Q132=0),"",$CR130)</f>
        <v/>
      </c>
      <c r="CW130" s="201" t="str">
        <f>IF(OR(工资性费用预算!R132="",工资性费用预算!R132=0),"",$CR130)</f>
        <v/>
      </c>
      <c r="CX130" s="201" t="str">
        <f>IF(OR(工资性费用预算!S132="",工资性费用预算!S132=0),"",$CR130)</f>
        <v/>
      </c>
      <c r="CY130" s="201" t="str">
        <f>IF(OR(工资性费用预算!T132="",工资性费用预算!T132=0),"",$CR130)</f>
        <v/>
      </c>
      <c r="CZ130" s="201" t="str">
        <f>IF(OR(工资性费用预算!U132="",工资性费用预算!U132=0),"",$CR130)</f>
        <v/>
      </c>
      <c r="DA130" s="201" t="str">
        <f>IF(OR(工资性费用预算!V132="",工资性费用预算!V132=0),"",$CR130)</f>
        <v/>
      </c>
      <c r="DB130" s="201" t="str">
        <f>IF(OR(工资性费用预算!W132="",工资性费用预算!W132=0),"",$CR130)</f>
        <v/>
      </c>
      <c r="DC130" s="201" t="str">
        <f>IF(OR(工资性费用预算!X132="",工资性费用预算!X132=0),"",$CR130)</f>
        <v/>
      </c>
      <c r="DD130" s="201" t="str">
        <f>IF(OR(工资性费用预算!Y132="",工资性费用预算!Y132=0),"",$CR130)</f>
        <v/>
      </c>
      <c r="DE130" s="193">
        <f t="shared" si="54"/>
        <v>0</v>
      </c>
      <c r="DF130" s="215" t="str">
        <f>IF($B130="","",VLOOKUP($B130,工资性费用预算!$B$7:$AR$206,43,0))</f>
        <v/>
      </c>
      <c r="DG130" s="215" t="str">
        <f>IF($B130="","",VLOOKUP($B130,工资性费用预算!$B$7:$AS$206,44,0))</f>
        <v/>
      </c>
      <c r="DH130" s="215" t="str">
        <f>IF($B130="","",VLOOKUP($B130,工资性费用预算!$B$7:$AX$206,49,0))</f>
        <v/>
      </c>
      <c r="DI130" s="215" t="str">
        <f>IF($B130="","",VLOOKUP($B130,工资性费用预算!$B$7:$AY$206,50,0))</f>
        <v/>
      </c>
      <c r="DJ130" s="215" t="str">
        <f>IF($B130="","",VLOOKUP($B130,工资性费用预算!$B$7:$BB$206,51,0))</f>
        <v/>
      </c>
      <c r="DK130" s="215" t="str">
        <f>IF($B130="","",VLOOKUP($B130,工资性费用预算!$B$7:$BB$206,52,0))</f>
        <v/>
      </c>
      <c r="DL130" s="225" t="str">
        <f>IF($B130="","",VLOOKUP($B130,工资性费用预算!$B$7:$BB$206,53,0))</f>
        <v/>
      </c>
      <c r="DM130" s="222">
        <f t="shared" si="55"/>
        <v>0</v>
      </c>
      <c r="DN130" s="191">
        <f t="shared" si="56"/>
        <v>0</v>
      </c>
      <c r="DO130" s="191">
        <f t="shared" si="57"/>
        <v>0</v>
      </c>
      <c r="DP130" s="191">
        <f t="shared" si="58"/>
        <v>0</v>
      </c>
      <c r="DQ130" s="191">
        <f t="shared" si="59"/>
        <v>0</v>
      </c>
      <c r="DR130" s="191">
        <f t="shared" si="60"/>
        <v>0</v>
      </c>
      <c r="DS130" s="191">
        <f t="shared" si="61"/>
        <v>0</v>
      </c>
      <c r="DT130" s="191">
        <f t="shared" si="62"/>
        <v>0</v>
      </c>
      <c r="DU130" s="191">
        <f t="shared" si="63"/>
        <v>0</v>
      </c>
      <c r="DV130" s="191">
        <f t="shared" si="64"/>
        <v>0</v>
      </c>
      <c r="DW130" s="191">
        <f t="shared" si="65"/>
        <v>0</v>
      </c>
      <c r="DX130" s="191">
        <f t="shared" si="66"/>
        <v>0</v>
      </c>
      <c r="DY130" s="227">
        <f t="shared" si="67"/>
        <v>0</v>
      </c>
      <c r="DZ130" s="191">
        <f t="shared" si="68"/>
        <v>0</v>
      </c>
      <c r="EA130" s="193">
        <f t="shared" si="69"/>
        <v>0</v>
      </c>
    </row>
    <row r="131" spans="1:131">
      <c r="A131" s="200" t="str">
        <f t="shared" si="70"/>
        <v/>
      </c>
      <c r="B131" s="191" t="str">
        <f>IF(工资性费用预算!A133="","",工资性费用预算!B133)</f>
        <v/>
      </c>
      <c r="C131" s="195" t="str">
        <f>IF(B131="","",VLOOKUP(B131,工资性费用预算!$B$7:$C$206,2,0))</f>
        <v/>
      </c>
      <c r="D131" s="276" t="str">
        <f>IF(工资性费用预算!BH133&gt;0,IF(工资性费用预算!BE133&gt;0,工资性费用预算!$BE$6,IF(工资性费用预算!BF133&gt;0,工资性费用预算!$BF$6,工资性费用预算!$BG$6)),"")</f>
        <v/>
      </c>
      <c r="E131" s="194" t="str">
        <f>IF($B131="","",VLOOKUP($B131,工资性费用预算!$B$7:$AC$206,27,0))</f>
        <v/>
      </c>
      <c r="F131" s="519">
        <f>IF($B131="",0,VLOOKUP($B131,社保费!$B$5:$Q$15,16,0))</f>
        <v>0</v>
      </c>
      <c r="G131" s="201" t="str">
        <f>IF(OR(工资性费用预算!N133="",工资性费用预算!N133=0),"",ROUND($E131*$F131,2))</f>
        <v/>
      </c>
      <c r="H131" s="201" t="str">
        <f>IF(OR(工资性费用预算!O133="",工资性费用预算!O133=0),"",ROUND($E131*$F131,2))</f>
        <v/>
      </c>
      <c r="I131" s="201" t="str">
        <f>IF(OR(工资性费用预算!P133="",工资性费用预算!P133=0),"",ROUND($E131*$F131,2))</f>
        <v/>
      </c>
      <c r="J131" s="201" t="str">
        <f>IF(OR(工资性费用预算!Q133="",工资性费用预算!Q133=0),"",ROUND($E131*$F131,2))</f>
        <v/>
      </c>
      <c r="K131" s="201" t="str">
        <f>IF(OR(工资性费用预算!R133="",工资性费用预算!R133=0),"",ROUND($E131*$F131,2))</f>
        <v/>
      </c>
      <c r="L131" s="201" t="str">
        <f>IF(OR(工资性费用预算!S133="",工资性费用预算!S133=0),"",ROUND($E131*$F131,2))</f>
        <v/>
      </c>
      <c r="M131" s="201" t="str">
        <f>IF(OR(工资性费用预算!T133="",工资性费用预算!T133=0),"",ROUND($E131*$F131,2))</f>
        <v/>
      </c>
      <c r="N131" s="201" t="str">
        <f>IF(OR(工资性费用预算!U133="",工资性费用预算!U133=0),"",ROUND($E131*$F131,2))</f>
        <v/>
      </c>
      <c r="O131" s="201" t="str">
        <f>IF(OR(工资性费用预算!V133="",工资性费用预算!V133=0),"",ROUND($E131*$F131,2))</f>
        <v/>
      </c>
      <c r="P131" s="201" t="str">
        <f>IF(OR(工资性费用预算!W133="",工资性费用预算!W133=0),"",ROUND($E131*$F131,2))</f>
        <v/>
      </c>
      <c r="Q131" s="201" t="str">
        <f>IF(OR(工资性费用预算!X133="",工资性费用预算!X133=0),"",ROUND($E131*$F131,2))</f>
        <v/>
      </c>
      <c r="R131" s="201" t="str">
        <f>IF(OR(工资性费用预算!Y133="",工资性费用预算!Y133=0),"",ROUND($E131*$F131,2))</f>
        <v/>
      </c>
      <c r="S131" s="193">
        <f t="shared" si="48"/>
        <v>0</v>
      </c>
      <c r="T131" s="199" t="str">
        <f>IF($B131="","",VLOOKUP($B131,工资性费用预算!$B$7:$AF$206,30,0))</f>
        <v/>
      </c>
      <c r="U131" s="197" t="str">
        <f>IF($B131="","",VLOOKUP($B131,工资性费用预算!$B$7:$AF$206,31,0))</f>
        <v/>
      </c>
      <c r="V131" s="191" t="str">
        <f>IF(OR(工资性费用预算!N133="",工资性费用预算!N133=0),"",$T131*$U131)</f>
        <v/>
      </c>
      <c r="W131" s="191" t="str">
        <f>IF(OR(工资性费用预算!O133="",工资性费用预算!O133=0),"",$T131*$U131)</f>
        <v/>
      </c>
      <c r="X131" s="191" t="str">
        <f>IF(OR(工资性费用预算!P133="",工资性费用预算!P133=0),"",$T131*$U131)</f>
        <v/>
      </c>
      <c r="Y131" s="191" t="str">
        <f>IF(OR(工资性费用预算!Q133="",工资性费用预算!Q133=0),"",$T131*$U131)</f>
        <v/>
      </c>
      <c r="Z131" s="191" t="str">
        <f>IF(OR(工资性费用预算!R133="",工资性费用预算!R133=0),"",$T131*$U131)</f>
        <v/>
      </c>
      <c r="AA131" s="191" t="str">
        <f>IF(OR(工资性费用预算!S133="",工资性费用预算!S133=0),"",$T131*$U131)</f>
        <v/>
      </c>
      <c r="AB131" s="191" t="str">
        <f>IF(OR(工资性费用预算!T133="",工资性费用预算!T133=0),"",$T131*$U131)</f>
        <v/>
      </c>
      <c r="AC131" s="191" t="str">
        <f>IF(OR(工资性费用预算!U133="",工资性费用预算!U133=0),"",$T131*$U131)</f>
        <v/>
      </c>
      <c r="AD131" s="191" t="str">
        <f>IF(OR(工资性费用预算!V133="",工资性费用预算!V133=0),"",$T131*$U131)</f>
        <v/>
      </c>
      <c r="AE131" s="191" t="str">
        <f>IF(OR(工资性费用预算!W133="",工资性费用预算!W133=0),"",$T131*$U131)</f>
        <v/>
      </c>
      <c r="AF131" s="191" t="str">
        <f>IF(OR(工资性费用预算!X133="",工资性费用预算!X133=0),"",$T131*$U131)</f>
        <v/>
      </c>
      <c r="AG131" s="191" t="str">
        <f>IF(OR(工资性费用预算!Y133="",工资性费用预算!Y133=0),"",$T131*$U131)</f>
        <v/>
      </c>
      <c r="AH131" s="193">
        <f t="shared" si="49"/>
        <v>0</v>
      </c>
      <c r="AI131" s="217" t="str">
        <f>IF($B131="","",VLOOKUP($B131,工资性费用预算!$B$7:$AJ$206,33,0))</f>
        <v/>
      </c>
      <c r="AJ131" s="218" t="str">
        <f>IF($B131="","",VLOOKUP($B131,工资性费用预算!$B$7:$AJ$206,35,0))</f>
        <v/>
      </c>
      <c r="AK131" s="215" t="str">
        <f>IF($B131="","",VLOOKUP($B131,工资性费用预算!$B$7:$AL$206,37,0))</f>
        <v/>
      </c>
      <c r="AL131" s="270" t="str">
        <f>IF(OR(工资性费用预算!N133="",工资性费用预算!N133=0),"",$AK131)</f>
        <v/>
      </c>
      <c r="AM131" s="201" t="str">
        <f>IF(OR(工资性费用预算!O133="",工资性费用预算!O133=0),"",$AK131)</f>
        <v/>
      </c>
      <c r="AN131" s="201" t="str">
        <f>IF(OR(工资性费用预算!P133="",工资性费用预算!P133=0),"",$AK131)</f>
        <v/>
      </c>
      <c r="AO131" s="201" t="str">
        <f>IF(OR(工资性费用预算!Q133="",工资性费用预算!Q133=0),"",$AK131)</f>
        <v/>
      </c>
      <c r="AP131" s="201" t="str">
        <f>IF(OR(工资性费用预算!R133="",工资性费用预算!R133=0),"",$AK131)</f>
        <v/>
      </c>
      <c r="AQ131" s="201" t="str">
        <f>IF(OR(工资性费用预算!S133="",工资性费用预算!S133=0),"",$AK131)</f>
        <v/>
      </c>
      <c r="AR131" s="201" t="str">
        <f>IF(OR(工资性费用预算!T133="",工资性费用预算!T133=0),"",$AK131)</f>
        <v/>
      </c>
      <c r="AS131" s="201" t="str">
        <f>IF(OR(工资性费用预算!U133="",工资性费用预算!U133=0),"",$AK131)</f>
        <v/>
      </c>
      <c r="AT131" s="201" t="str">
        <f>IF(OR(工资性费用预算!V133="",工资性费用预算!V133=0),"",$AK131)</f>
        <v/>
      </c>
      <c r="AU131" s="201" t="str">
        <f>IF(OR(工资性费用预算!W133="",工资性费用预算!W133=0),"",$AK131)</f>
        <v/>
      </c>
      <c r="AV131" s="201" t="str">
        <f>IF(OR(工资性费用预算!X133="",工资性费用预算!X133=0),"",$AK131)</f>
        <v/>
      </c>
      <c r="AW131" s="201" t="str">
        <f>IF(OR(工资性费用预算!Y133="",工资性费用预算!Y133=0),"",$AK131)</f>
        <v/>
      </c>
      <c r="AX131" s="220">
        <f t="shared" si="50"/>
        <v>0</v>
      </c>
      <c r="AY131" s="215" t="str">
        <f>IF($B131="","",VLOOKUP($B131,工资性费用预算!$B$7:$AN$206,39,0))</f>
        <v/>
      </c>
      <c r="AZ131" s="204"/>
      <c r="BA131" s="204"/>
      <c r="BB131" s="204"/>
      <c r="BC131" s="204"/>
      <c r="BD131" s="201"/>
      <c r="BE131" s="201" t="str">
        <f>IF(OR(工资性费用预算!S133="",工资性费用预算!S133=0),"",$AY131)</f>
        <v/>
      </c>
      <c r="BF131" s="201" t="str">
        <f>IF(OR(工资性费用预算!T133="",工资性费用预算!T133=0),"",$AY131)</f>
        <v/>
      </c>
      <c r="BG131" s="201" t="str">
        <f>IF(OR(工资性费用预算!U133="",工资性费用预算!U133=0),"",$AY131)</f>
        <v/>
      </c>
      <c r="BH131" s="201" t="str">
        <f>IF(OR(工资性费用预算!V133="",工资性费用预算!V133=0),"",$AY131)</f>
        <v/>
      </c>
      <c r="BI131" s="201" t="str">
        <f>IF(OR(工资性费用预算!W133="",工资性费用预算!W133=0),"",$AY131)</f>
        <v/>
      </c>
      <c r="BJ131" s="219"/>
      <c r="BK131" s="219"/>
      <c r="BL131" s="219">
        <f t="shared" si="51"/>
        <v>0</v>
      </c>
      <c r="BM131" s="215" t="str">
        <f>IF($B131="","",VLOOKUP($B131,工资性费用预算!$B$7:$AP$206,41,0))</f>
        <v/>
      </c>
      <c r="BN131" s="201" t="str">
        <f>IF(OR(工资性费用预算!N133="",工资性费用预算!N133=0),"",$BM131)</f>
        <v/>
      </c>
      <c r="BO131" s="201" t="str">
        <f>IF(OR(工资性费用预算!O133="",工资性费用预算!O133=0),"",$BM131)</f>
        <v/>
      </c>
      <c r="BP131" s="201" t="str">
        <f>IF(OR(工资性费用预算!P133="",工资性费用预算!P133=0),"",$BM131)</f>
        <v/>
      </c>
      <c r="BQ131" s="201"/>
      <c r="BR131" s="201" t="str">
        <f>IF(OR(工资性费用预算!Q133="",工资性费用预算!Q133=0),"",$BM131)</f>
        <v/>
      </c>
      <c r="BS131" s="201" t="str">
        <f>IF(OR(工资性费用预算!R133="",工资性费用预算!R133=0),"",$BM131)</f>
        <v/>
      </c>
      <c r="BT131" s="201" t="str">
        <f>IF(OR(工资性费用预算!S133="",工资性费用预算!S133=0),"",$BM131)</f>
        <v/>
      </c>
      <c r="BU131" s="201"/>
      <c r="BV131" s="201" t="str">
        <f>IF(OR(工资性费用预算!T133="",工资性费用预算!T133=0),"",$BM131)</f>
        <v/>
      </c>
      <c r="BW131" s="201" t="str">
        <f>IF(OR(工资性费用预算!U133="",工资性费用预算!U133=0),"",$BM131)</f>
        <v/>
      </c>
      <c r="BX131" s="201" t="str">
        <f>IF(OR(工资性费用预算!V133="",工资性费用预算!V133=0),"",$BM131)</f>
        <v/>
      </c>
      <c r="BY131" s="201"/>
      <c r="BZ131" s="201" t="str">
        <f>IF(OR(工资性费用预算!W133="",工资性费用预算!W133=0),"",$BM131)</f>
        <v/>
      </c>
      <c r="CA131" s="201" t="str">
        <f>IF(OR(工资性费用预算!X133="",工资性费用预算!X133=0),"",$BM131)</f>
        <v/>
      </c>
      <c r="CB131" s="201" t="str">
        <f>IF(OR(工资性费用预算!Y133="",工资性费用预算!Y133=0),"",$BM131)</f>
        <v/>
      </c>
      <c r="CC131" s="193">
        <f t="shared" si="52"/>
        <v>0</v>
      </c>
      <c r="CD131" s="215" t="str">
        <f>IF($B131="","",VLOOKUP($B131,工资性费用预算!$B$7:$AT$206,45,0))</f>
        <v/>
      </c>
      <c r="CE131" s="201" t="str">
        <f>IF(OR(工资性费用预算!N133="",工资性费用预算!N133=0),"",$CD131)</f>
        <v/>
      </c>
      <c r="CF131" s="201" t="str">
        <f>IF(OR(工资性费用预算!O133="",工资性费用预算!O133=0),"",$CD131)</f>
        <v/>
      </c>
      <c r="CG131" s="201" t="str">
        <f>IF(OR(工资性费用预算!P133="",工资性费用预算!P133=0),"",$CD131)</f>
        <v/>
      </c>
      <c r="CH131" s="201" t="str">
        <f>IF(OR(工资性费用预算!Q133="",工资性费用预算!Q133=0),"",$CD131)</f>
        <v/>
      </c>
      <c r="CI131" s="201" t="str">
        <f>IF(OR(工资性费用预算!R133="",工资性费用预算!R133=0),"",$CD131)</f>
        <v/>
      </c>
      <c r="CJ131" s="201" t="str">
        <f>IF(OR(工资性费用预算!S133="",工资性费用预算!S133=0),"",$CD131)</f>
        <v/>
      </c>
      <c r="CK131" s="201" t="str">
        <f>IF(OR(工资性费用预算!T133="",工资性费用预算!T133=0),"",$CD131)</f>
        <v/>
      </c>
      <c r="CL131" s="201" t="str">
        <f>IF(OR(工资性费用预算!U133="",工资性费用预算!U133=0),"",$CD131)</f>
        <v/>
      </c>
      <c r="CM131" s="201" t="str">
        <f>IF(OR(工资性费用预算!V133="",工资性费用预算!V133=0),"",$CD131)</f>
        <v/>
      </c>
      <c r="CN131" s="201" t="str">
        <f>IF(OR(工资性费用预算!W133="",工资性费用预算!W133=0),"",$CD131)</f>
        <v/>
      </c>
      <c r="CO131" s="201" t="str">
        <f>IF(OR(工资性费用预算!X133="",工资性费用预算!X133=0),"",$CD131)</f>
        <v/>
      </c>
      <c r="CP131" s="201" t="str">
        <f>IF(OR(工资性费用预算!Y133="",工资性费用预算!Y133=0),"",$CD131)</f>
        <v/>
      </c>
      <c r="CQ131" s="193">
        <f t="shared" si="53"/>
        <v>0</v>
      </c>
      <c r="CR131" s="215" t="str">
        <f>IF($B131="","",VLOOKUP($B131,工资性费用预算!$B$7:$AV$206,47,0))</f>
        <v/>
      </c>
      <c r="CS131" s="201" t="str">
        <f>IF(OR(工资性费用预算!N133="",工资性费用预算!N133=0),"",$CR131)</f>
        <v/>
      </c>
      <c r="CT131" s="201" t="str">
        <f>IF(OR(工资性费用预算!O133="",工资性费用预算!O133=0),"",$CR131)</f>
        <v/>
      </c>
      <c r="CU131" s="201" t="str">
        <f>IF(OR(工资性费用预算!P133="",工资性费用预算!P133=0),"",$CR131)</f>
        <v/>
      </c>
      <c r="CV131" s="201" t="str">
        <f>IF(OR(工资性费用预算!Q133="",工资性费用预算!Q133=0),"",$CR131)</f>
        <v/>
      </c>
      <c r="CW131" s="201" t="str">
        <f>IF(OR(工资性费用预算!R133="",工资性费用预算!R133=0),"",$CR131)</f>
        <v/>
      </c>
      <c r="CX131" s="201" t="str">
        <f>IF(OR(工资性费用预算!S133="",工资性费用预算!S133=0),"",$CR131)</f>
        <v/>
      </c>
      <c r="CY131" s="201" t="str">
        <f>IF(OR(工资性费用预算!T133="",工资性费用预算!T133=0),"",$CR131)</f>
        <v/>
      </c>
      <c r="CZ131" s="201" t="str">
        <f>IF(OR(工资性费用预算!U133="",工资性费用预算!U133=0),"",$CR131)</f>
        <v/>
      </c>
      <c r="DA131" s="201" t="str">
        <f>IF(OR(工资性费用预算!V133="",工资性费用预算!V133=0),"",$CR131)</f>
        <v/>
      </c>
      <c r="DB131" s="201" t="str">
        <f>IF(OR(工资性费用预算!W133="",工资性费用预算!W133=0),"",$CR131)</f>
        <v/>
      </c>
      <c r="DC131" s="201" t="str">
        <f>IF(OR(工资性费用预算!X133="",工资性费用预算!X133=0),"",$CR131)</f>
        <v/>
      </c>
      <c r="DD131" s="201" t="str">
        <f>IF(OR(工资性费用预算!Y133="",工资性费用预算!Y133=0),"",$CR131)</f>
        <v/>
      </c>
      <c r="DE131" s="193">
        <f t="shared" si="54"/>
        <v>0</v>
      </c>
      <c r="DF131" s="215" t="str">
        <f>IF($B131="","",VLOOKUP($B131,工资性费用预算!$B$7:$AR$206,43,0))</f>
        <v/>
      </c>
      <c r="DG131" s="215" t="str">
        <f>IF($B131="","",VLOOKUP($B131,工资性费用预算!$B$7:$AS$206,44,0))</f>
        <v/>
      </c>
      <c r="DH131" s="215" t="str">
        <f>IF($B131="","",VLOOKUP($B131,工资性费用预算!$B$7:$AX$206,49,0))</f>
        <v/>
      </c>
      <c r="DI131" s="215" t="str">
        <f>IF($B131="","",VLOOKUP($B131,工资性费用预算!$B$7:$AY$206,50,0))</f>
        <v/>
      </c>
      <c r="DJ131" s="215" t="str">
        <f>IF($B131="","",VLOOKUP($B131,工资性费用预算!$B$7:$BB$206,51,0))</f>
        <v/>
      </c>
      <c r="DK131" s="215" t="str">
        <f>IF($B131="","",VLOOKUP($B131,工资性费用预算!$B$7:$BB$206,52,0))</f>
        <v/>
      </c>
      <c r="DL131" s="225" t="str">
        <f>IF($B131="","",VLOOKUP($B131,工资性费用预算!$B$7:$BB$206,53,0))</f>
        <v/>
      </c>
      <c r="DM131" s="222">
        <f t="shared" si="55"/>
        <v>0</v>
      </c>
      <c r="DN131" s="191">
        <f t="shared" si="56"/>
        <v>0</v>
      </c>
      <c r="DO131" s="191">
        <f t="shared" si="57"/>
        <v>0</v>
      </c>
      <c r="DP131" s="191">
        <f t="shared" si="58"/>
        <v>0</v>
      </c>
      <c r="DQ131" s="191">
        <f t="shared" si="59"/>
        <v>0</v>
      </c>
      <c r="DR131" s="191">
        <f t="shared" si="60"/>
        <v>0</v>
      </c>
      <c r="DS131" s="191">
        <f t="shared" si="61"/>
        <v>0</v>
      </c>
      <c r="DT131" s="191">
        <f t="shared" si="62"/>
        <v>0</v>
      </c>
      <c r="DU131" s="191">
        <f t="shared" si="63"/>
        <v>0</v>
      </c>
      <c r="DV131" s="191">
        <f t="shared" si="64"/>
        <v>0</v>
      </c>
      <c r="DW131" s="191">
        <f t="shared" si="65"/>
        <v>0</v>
      </c>
      <c r="DX131" s="191">
        <f t="shared" si="66"/>
        <v>0</v>
      </c>
      <c r="DY131" s="227">
        <f t="shared" si="67"/>
        <v>0</v>
      </c>
      <c r="DZ131" s="191">
        <f t="shared" si="68"/>
        <v>0</v>
      </c>
      <c r="EA131" s="193">
        <f t="shared" si="69"/>
        <v>0</v>
      </c>
    </row>
    <row r="132" spans="1:131">
      <c r="A132" s="200" t="str">
        <f t="shared" si="70"/>
        <v/>
      </c>
      <c r="B132" s="191" t="str">
        <f>IF(工资性费用预算!A134="","",工资性费用预算!B134)</f>
        <v/>
      </c>
      <c r="C132" s="195" t="str">
        <f>IF(B132="","",VLOOKUP(B132,工资性费用预算!$B$7:$C$206,2,0))</f>
        <v/>
      </c>
      <c r="D132" s="276" t="str">
        <f>IF(工资性费用预算!BH134&gt;0,IF(工资性费用预算!BE134&gt;0,工资性费用预算!$BE$6,IF(工资性费用预算!BF134&gt;0,工资性费用预算!$BF$6,工资性费用预算!$BG$6)),"")</f>
        <v/>
      </c>
      <c r="E132" s="194" t="str">
        <f>IF($B132="","",VLOOKUP($B132,工资性费用预算!$B$7:$AC$206,27,0))</f>
        <v/>
      </c>
      <c r="F132" s="519">
        <f>IF($B132="",0,VLOOKUP($B132,社保费!$B$5:$Q$15,16,0))</f>
        <v>0</v>
      </c>
      <c r="G132" s="201" t="str">
        <f>IF(OR(工资性费用预算!N134="",工资性费用预算!N134=0),"",ROUND($E132*$F132,2))</f>
        <v/>
      </c>
      <c r="H132" s="201" t="str">
        <f>IF(OR(工资性费用预算!O134="",工资性费用预算!O134=0),"",ROUND($E132*$F132,2))</f>
        <v/>
      </c>
      <c r="I132" s="201" t="str">
        <f>IF(OR(工资性费用预算!P134="",工资性费用预算!P134=0),"",ROUND($E132*$F132,2))</f>
        <v/>
      </c>
      <c r="J132" s="201" t="str">
        <f>IF(OR(工资性费用预算!Q134="",工资性费用预算!Q134=0),"",ROUND($E132*$F132,2))</f>
        <v/>
      </c>
      <c r="K132" s="201" t="str">
        <f>IF(OR(工资性费用预算!R134="",工资性费用预算!R134=0),"",ROUND($E132*$F132,2))</f>
        <v/>
      </c>
      <c r="L132" s="201" t="str">
        <f>IF(OR(工资性费用预算!S134="",工资性费用预算!S134=0),"",ROUND($E132*$F132,2))</f>
        <v/>
      </c>
      <c r="M132" s="201" t="str">
        <f>IF(OR(工资性费用预算!T134="",工资性费用预算!T134=0),"",ROUND($E132*$F132,2))</f>
        <v/>
      </c>
      <c r="N132" s="201" t="str">
        <f>IF(OR(工资性费用预算!U134="",工资性费用预算!U134=0),"",ROUND($E132*$F132,2))</f>
        <v/>
      </c>
      <c r="O132" s="201" t="str">
        <f>IF(OR(工资性费用预算!V134="",工资性费用预算!V134=0),"",ROUND($E132*$F132,2))</f>
        <v/>
      </c>
      <c r="P132" s="201" t="str">
        <f>IF(OR(工资性费用预算!W134="",工资性费用预算!W134=0),"",ROUND($E132*$F132,2))</f>
        <v/>
      </c>
      <c r="Q132" s="201" t="str">
        <f>IF(OR(工资性费用预算!X134="",工资性费用预算!X134=0),"",ROUND($E132*$F132,2))</f>
        <v/>
      </c>
      <c r="R132" s="201" t="str">
        <f>IF(OR(工资性费用预算!Y134="",工资性费用预算!Y134=0),"",ROUND($E132*$F132,2))</f>
        <v/>
      </c>
      <c r="S132" s="193">
        <f t="shared" si="48"/>
        <v>0</v>
      </c>
      <c r="T132" s="199" t="str">
        <f>IF($B132="","",VLOOKUP($B132,工资性费用预算!$B$7:$AF$206,30,0))</f>
        <v/>
      </c>
      <c r="U132" s="197" t="str">
        <f>IF($B132="","",VLOOKUP($B132,工资性费用预算!$B$7:$AF$206,31,0))</f>
        <v/>
      </c>
      <c r="V132" s="191" t="str">
        <f>IF(OR(工资性费用预算!N134="",工资性费用预算!N134=0),"",$T132*$U132)</f>
        <v/>
      </c>
      <c r="W132" s="191" t="str">
        <f>IF(OR(工资性费用预算!O134="",工资性费用预算!O134=0),"",$T132*$U132)</f>
        <v/>
      </c>
      <c r="X132" s="191" t="str">
        <f>IF(OR(工资性费用预算!P134="",工资性费用预算!P134=0),"",$T132*$U132)</f>
        <v/>
      </c>
      <c r="Y132" s="191" t="str">
        <f>IF(OR(工资性费用预算!Q134="",工资性费用预算!Q134=0),"",$T132*$U132)</f>
        <v/>
      </c>
      <c r="Z132" s="191" t="str">
        <f>IF(OR(工资性费用预算!R134="",工资性费用预算!R134=0),"",$T132*$U132)</f>
        <v/>
      </c>
      <c r="AA132" s="191" t="str">
        <f>IF(OR(工资性费用预算!S134="",工资性费用预算!S134=0),"",$T132*$U132)</f>
        <v/>
      </c>
      <c r="AB132" s="191" t="str">
        <f>IF(OR(工资性费用预算!T134="",工资性费用预算!T134=0),"",$T132*$U132)</f>
        <v/>
      </c>
      <c r="AC132" s="191" t="str">
        <f>IF(OR(工资性费用预算!U134="",工资性费用预算!U134=0),"",$T132*$U132)</f>
        <v/>
      </c>
      <c r="AD132" s="191" t="str">
        <f>IF(OR(工资性费用预算!V134="",工资性费用预算!V134=0),"",$T132*$U132)</f>
        <v/>
      </c>
      <c r="AE132" s="191" t="str">
        <f>IF(OR(工资性费用预算!W134="",工资性费用预算!W134=0),"",$T132*$U132)</f>
        <v/>
      </c>
      <c r="AF132" s="191" t="str">
        <f>IF(OR(工资性费用预算!X134="",工资性费用预算!X134=0),"",$T132*$U132)</f>
        <v/>
      </c>
      <c r="AG132" s="191" t="str">
        <f>IF(OR(工资性费用预算!Y134="",工资性费用预算!Y134=0),"",$T132*$U132)</f>
        <v/>
      </c>
      <c r="AH132" s="193">
        <f t="shared" si="49"/>
        <v>0</v>
      </c>
      <c r="AI132" s="217" t="str">
        <f>IF($B132="","",VLOOKUP($B132,工资性费用预算!$B$7:$AJ$206,33,0))</f>
        <v/>
      </c>
      <c r="AJ132" s="218" t="str">
        <f>IF($B132="","",VLOOKUP($B132,工资性费用预算!$B$7:$AJ$206,35,0))</f>
        <v/>
      </c>
      <c r="AK132" s="215" t="str">
        <f>IF($B132="","",VLOOKUP($B132,工资性费用预算!$B$7:$AL$206,37,0))</f>
        <v/>
      </c>
      <c r="AL132" s="270" t="str">
        <f>IF(OR(工资性费用预算!N134="",工资性费用预算!N134=0),"",$AK132)</f>
        <v/>
      </c>
      <c r="AM132" s="201" t="str">
        <f>IF(OR(工资性费用预算!O134="",工资性费用预算!O134=0),"",$AK132)</f>
        <v/>
      </c>
      <c r="AN132" s="201" t="str">
        <f>IF(OR(工资性费用预算!P134="",工资性费用预算!P134=0),"",$AK132)</f>
        <v/>
      </c>
      <c r="AO132" s="201" t="str">
        <f>IF(OR(工资性费用预算!Q134="",工资性费用预算!Q134=0),"",$AK132)</f>
        <v/>
      </c>
      <c r="AP132" s="201" t="str">
        <f>IF(OR(工资性费用预算!R134="",工资性费用预算!R134=0),"",$AK132)</f>
        <v/>
      </c>
      <c r="AQ132" s="201" t="str">
        <f>IF(OR(工资性费用预算!S134="",工资性费用预算!S134=0),"",$AK132)</f>
        <v/>
      </c>
      <c r="AR132" s="201" t="str">
        <f>IF(OR(工资性费用预算!T134="",工资性费用预算!T134=0),"",$AK132)</f>
        <v/>
      </c>
      <c r="AS132" s="201" t="str">
        <f>IF(OR(工资性费用预算!U134="",工资性费用预算!U134=0),"",$AK132)</f>
        <v/>
      </c>
      <c r="AT132" s="201" t="str">
        <f>IF(OR(工资性费用预算!V134="",工资性费用预算!V134=0),"",$AK132)</f>
        <v/>
      </c>
      <c r="AU132" s="201" t="str">
        <f>IF(OR(工资性费用预算!W134="",工资性费用预算!W134=0),"",$AK132)</f>
        <v/>
      </c>
      <c r="AV132" s="201" t="str">
        <f>IF(OR(工资性费用预算!X134="",工资性费用预算!X134=0),"",$AK132)</f>
        <v/>
      </c>
      <c r="AW132" s="201" t="str">
        <f>IF(OR(工资性费用预算!Y134="",工资性费用预算!Y134=0),"",$AK132)</f>
        <v/>
      </c>
      <c r="AX132" s="220">
        <f t="shared" si="50"/>
        <v>0</v>
      </c>
      <c r="AY132" s="215" t="str">
        <f>IF($B132="","",VLOOKUP($B132,工资性费用预算!$B$7:$AN$206,39,0))</f>
        <v/>
      </c>
      <c r="AZ132" s="204"/>
      <c r="BA132" s="204"/>
      <c r="BB132" s="204"/>
      <c r="BC132" s="204"/>
      <c r="BD132" s="201"/>
      <c r="BE132" s="201" t="str">
        <f>IF(OR(工资性费用预算!S134="",工资性费用预算!S134=0),"",$AY132)</f>
        <v/>
      </c>
      <c r="BF132" s="201" t="str">
        <f>IF(OR(工资性费用预算!T134="",工资性费用预算!T134=0),"",$AY132)</f>
        <v/>
      </c>
      <c r="BG132" s="201" t="str">
        <f>IF(OR(工资性费用预算!U134="",工资性费用预算!U134=0),"",$AY132)</f>
        <v/>
      </c>
      <c r="BH132" s="201" t="str">
        <f>IF(OR(工资性费用预算!V134="",工资性费用预算!V134=0),"",$AY132)</f>
        <v/>
      </c>
      <c r="BI132" s="201" t="str">
        <f>IF(OR(工资性费用预算!W134="",工资性费用预算!W134=0),"",$AY132)</f>
        <v/>
      </c>
      <c r="BJ132" s="219"/>
      <c r="BK132" s="219"/>
      <c r="BL132" s="219">
        <f t="shared" si="51"/>
        <v>0</v>
      </c>
      <c r="BM132" s="215" t="str">
        <f>IF($B132="","",VLOOKUP($B132,工资性费用预算!$B$7:$AP$206,41,0))</f>
        <v/>
      </c>
      <c r="BN132" s="201" t="str">
        <f>IF(OR(工资性费用预算!N134="",工资性费用预算!N134=0),"",$BM132)</f>
        <v/>
      </c>
      <c r="BO132" s="201" t="str">
        <f>IF(OR(工资性费用预算!O134="",工资性费用预算!O134=0),"",$BM132)</f>
        <v/>
      </c>
      <c r="BP132" s="201" t="str">
        <f>IF(OR(工资性费用预算!P134="",工资性费用预算!P134=0),"",$BM132)</f>
        <v/>
      </c>
      <c r="BQ132" s="201"/>
      <c r="BR132" s="201" t="str">
        <f>IF(OR(工资性费用预算!Q134="",工资性费用预算!Q134=0),"",$BM132)</f>
        <v/>
      </c>
      <c r="BS132" s="201" t="str">
        <f>IF(OR(工资性费用预算!R134="",工资性费用预算!R134=0),"",$BM132)</f>
        <v/>
      </c>
      <c r="BT132" s="201" t="str">
        <f>IF(OR(工资性费用预算!S134="",工资性费用预算!S134=0),"",$BM132)</f>
        <v/>
      </c>
      <c r="BU132" s="201"/>
      <c r="BV132" s="201" t="str">
        <f>IF(OR(工资性费用预算!T134="",工资性费用预算!T134=0),"",$BM132)</f>
        <v/>
      </c>
      <c r="BW132" s="201" t="str">
        <f>IF(OR(工资性费用预算!U134="",工资性费用预算!U134=0),"",$BM132)</f>
        <v/>
      </c>
      <c r="BX132" s="201" t="str">
        <f>IF(OR(工资性费用预算!V134="",工资性费用预算!V134=0),"",$BM132)</f>
        <v/>
      </c>
      <c r="BY132" s="201"/>
      <c r="BZ132" s="201" t="str">
        <f>IF(OR(工资性费用预算!W134="",工资性费用预算!W134=0),"",$BM132)</f>
        <v/>
      </c>
      <c r="CA132" s="201" t="str">
        <f>IF(OR(工资性费用预算!X134="",工资性费用预算!X134=0),"",$BM132)</f>
        <v/>
      </c>
      <c r="CB132" s="201" t="str">
        <f>IF(OR(工资性费用预算!Y134="",工资性费用预算!Y134=0),"",$BM132)</f>
        <v/>
      </c>
      <c r="CC132" s="193">
        <f t="shared" si="52"/>
        <v>0</v>
      </c>
      <c r="CD132" s="215" t="str">
        <f>IF($B132="","",VLOOKUP($B132,工资性费用预算!$B$7:$AT$206,45,0))</f>
        <v/>
      </c>
      <c r="CE132" s="201" t="str">
        <f>IF(OR(工资性费用预算!N134="",工资性费用预算!N134=0),"",$CD132)</f>
        <v/>
      </c>
      <c r="CF132" s="201" t="str">
        <f>IF(OR(工资性费用预算!O134="",工资性费用预算!O134=0),"",$CD132)</f>
        <v/>
      </c>
      <c r="CG132" s="201" t="str">
        <f>IF(OR(工资性费用预算!P134="",工资性费用预算!P134=0),"",$CD132)</f>
        <v/>
      </c>
      <c r="CH132" s="201" t="str">
        <f>IF(OR(工资性费用预算!Q134="",工资性费用预算!Q134=0),"",$CD132)</f>
        <v/>
      </c>
      <c r="CI132" s="201" t="str">
        <f>IF(OR(工资性费用预算!R134="",工资性费用预算!R134=0),"",$CD132)</f>
        <v/>
      </c>
      <c r="CJ132" s="201" t="str">
        <f>IF(OR(工资性费用预算!S134="",工资性费用预算!S134=0),"",$CD132)</f>
        <v/>
      </c>
      <c r="CK132" s="201" t="str">
        <f>IF(OR(工资性费用预算!T134="",工资性费用预算!T134=0),"",$CD132)</f>
        <v/>
      </c>
      <c r="CL132" s="201" t="str">
        <f>IF(OR(工资性费用预算!U134="",工资性费用预算!U134=0),"",$CD132)</f>
        <v/>
      </c>
      <c r="CM132" s="201" t="str">
        <f>IF(OR(工资性费用预算!V134="",工资性费用预算!V134=0),"",$CD132)</f>
        <v/>
      </c>
      <c r="CN132" s="201" t="str">
        <f>IF(OR(工资性费用预算!W134="",工资性费用预算!W134=0),"",$CD132)</f>
        <v/>
      </c>
      <c r="CO132" s="201" t="str">
        <f>IF(OR(工资性费用预算!X134="",工资性费用预算!X134=0),"",$CD132)</f>
        <v/>
      </c>
      <c r="CP132" s="201" t="str">
        <f>IF(OR(工资性费用预算!Y134="",工资性费用预算!Y134=0),"",$CD132)</f>
        <v/>
      </c>
      <c r="CQ132" s="193">
        <f t="shared" si="53"/>
        <v>0</v>
      </c>
      <c r="CR132" s="215" t="str">
        <f>IF($B132="","",VLOOKUP($B132,工资性费用预算!$B$7:$AV$206,47,0))</f>
        <v/>
      </c>
      <c r="CS132" s="201" t="str">
        <f>IF(OR(工资性费用预算!N134="",工资性费用预算!N134=0),"",$CR132)</f>
        <v/>
      </c>
      <c r="CT132" s="201" t="str">
        <f>IF(OR(工资性费用预算!O134="",工资性费用预算!O134=0),"",$CR132)</f>
        <v/>
      </c>
      <c r="CU132" s="201" t="str">
        <f>IF(OR(工资性费用预算!P134="",工资性费用预算!P134=0),"",$CR132)</f>
        <v/>
      </c>
      <c r="CV132" s="201" t="str">
        <f>IF(OR(工资性费用预算!Q134="",工资性费用预算!Q134=0),"",$CR132)</f>
        <v/>
      </c>
      <c r="CW132" s="201" t="str">
        <f>IF(OR(工资性费用预算!R134="",工资性费用预算!R134=0),"",$CR132)</f>
        <v/>
      </c>
      <c r="CX132" s="201" t="str">
        <f>IF(OR(工资性费用预算!S134="",工资性费用预算!S134=0),"",$CR132)</f>
        <v/>
      </c>
      <c r="CY132" s="201" t="str">
        <f>IF(OR(工资性费用预算!T134="",工资性费用预算!T134=0),"",$CR132)</f>
        <v/>
      </c>
      <c r="CZ132" s="201" t="str">
        <f>IF(OR(工资性费用预算!U134="",工资性费用预算!U134=0),"",$CR132)</f>
        <v/>
      </c>
      <c r="DA132" s="201" t="str">
        <f>IF(OR(工资性费用预算!V134="",工资性费用预算!V134=0),"",$CR132)</f>
        <v/>
      </c>
      <c r="DB132" s="201" t="str">
        <f>IF(OR(工资性费用预算!W134="",工资性费用预算!W134=0),"",$CR132)</f>
        <v/>
      </c>
      <c r="DC132" s="201" t="str">
        <f>IF(OR(工资性费用预算!X134="",工资性费用预算!X134=0),"",$CR132)</f>
        <v/>
      </c>
      <c r="DD132" s="201" t="str">
        <f>IF(OR(工资性费用预算!Y134="",工资性费用预算!Y134=0),"",$CR132)</f>
        <v/>
      </c>
      <c r="DE132" s="193">
        <f t="shared" si="54"/>
        <v>0</v>
      </c>
      <c r="DF132" s="215" t="str">
        <f>IF($B132="","",VLOOKUP($B132,工资性费用预算!$B$7:$AR$206,43,0))</f>
        <v/>
      </c>
      <c r="DG132" s="215" t="str">
        <f>IF($B132="","",VLOOKUP($B132,工资性费用预算!$B$7:$AS$206,44,0))</f>
        <v/>
      </c>
      <c r="DH132" s="215" t="str">
        <f>IF($B132="","",VLOOKUP($B132,工资性费用预算!$B$7:$AX$206,49,0))</f>
        <v/>
      </c>
      <c r="DI132" s="215" t="str">
        <f>IF($B132="","",VLOOKUP($B132,工资性费用预算!$B$7:$AY$206,50,0))</f>
        <v/>
      </c>
      <c r="DJ132" s="215" t="str">
        <f>IF($B132="","",VLOOKUP($B132,工资性费用预算!$B$7:$BB$206,51,0))</f>
        <v/>
      </c>
      <c r="DK132" s="215" t="str">
        <f>IF($B132="","",VLOOKUP($B132,工资性费用预算!$B$7:$BB$206,52,0))</f>
        <v/>
      </c>
      <c r="DL132" s="225" t="str">
        <f>IF($B132="","",VLOOKUP($B132,工资性费用预算!$B$7:$BB$206,53,0))</f>
        <v/>
      </c>
      <c r="DM132" s="222">
        <f t="shared" si="55"/>
        <v>0</v>
      </c>
      <c r="DN132" s="191">
        <f t="shared" si="56"/>
        <v>0</v>
      </c>
      <c r="DO132" s="191">
        <f t="shared" si="57"/>
        <v>0</v>
      </c>
      <c r="DP132" s="191">
        <f t="shared" si="58"/>
        <v>0</v>
      </c>
      <c r="DQ132" s="191">
        <f t="shared" si="59"/>
        <v>0</v>
      </c>
      <c r="DR132" s="191">
        <f t="shared" si="60"/>
        <v>0</v>
      </c>
      <c r="DS132" s="191">
        <f t="shared" si="61"/>
        <v>0</v>
      </c>
      <c r="DT132" s="191">
        <f t="shared" si="62"/>
        <v>0</v>
      </c>
      <c r="DU132" s="191">
        <f t="shared" si="63"/>
        <v>0</v>
      </c>
      <c r="DV132" s="191">
        <f t="shared" si="64"/>
        <v>0</v>
      </c>
      <c r="DW132" s="191">
        <f t="shared" si="65"/>
        <v>0</v>
      </c>
      <c r="DX132" s="191">
        <f t="shared" si="66"/>
        <v>0</v>
      </c>
      <c r="DY132" s="227">
        <f t="shared" si="67"/>
        <v>0</v>
      </c>
      <c r="DZ132" s="191">
        <f t="shared" si="68"/>
        <v>0</v>
      </c>
      <c r="EA132" s="193">
        <f t="shared" si="69"/>
        <v>0</v>
      </c>
    </row>
    <row r="133" spans="1:131">
      <c r="A133" s="200" t="str">
        <f t="shared" si="70"/>
        <v/>
      </c>
      <c r="B133" s="191" t="str">
        <f>IF(工资性费用预算!A135="","",工资性费用预算!B135)</f>
        <v/>
      </c>
      <c r="C133" s="195" t="str">
        <f>IF(B133="","",VLOOKUP(B133,工资性费用预算!$B$7:$C$206,2,0))</f>
        <v/>
      </c>
      <c r="D133" s="276" t="str">
        <f>IF(工资性费用预算!BH135&gt;0,IF(工资性费用预算!BE135&gt;0,工资性费用预算!$BE$6,IF(工资性费用预算!BF135&gt;0,工资性费用预算!$BF$6,工资性费用预算!$BG$6)),"")</f>
        <v/>
      </c>
      <c r="E133" s="194" t="str">
        <f>IF($B133="","",VLOOKUP($B133,工资性费用预算!$B$7:$AC$206,27,0))</f>
        <v/>
      </c>
      <c r="F133" s="519">
        <f>IF($B133="",0,VLOOKUP($B133,社保费!$B$5:$Q$15,16,0))</f>
        <v>0</v>
      </c>
      <c r="G133" s="201" t="str">
        <f>IF(OR(工资性费用预算!N135="",工资性费用预算!N135=0),"",ROUND($E133*$F133,2))</f>
        <v/>
      </c>
      <c r="H133" s="201" t="str">
        <f>IF(OR(工资性费用预算!O135="",工资性费用预算!O135=0),"",ROUND($E133*$F133,2))</f>
        <v/>
      </c>
      <c r="I133" s="201" t="str">
        <f>IF(OR(工资性费用预算!P135="",工资性费用预算!P135=0),"",ROUND($E133*$F133,2))</f>
        <v/>
      </c>
      <c r="J133" s="201" t="str">
        <f>IF(OR(工资性费用预算!Q135="",工资性费用预算!Q135=0),"",ROUND($E133*$F133,2))</f>
        <v/>
      </c>
      <c r="K133" s="201" t="str">
        <f>IF(OR(工资性费用预算!R135="",工资性费用预算!R135=0),"",ROUND($E133*$F133,2))</f>
        <v/>
      </c>
      <c r="L133" s="201" t="str">
        <f>IF(OR(工资性费用预算!S135="",工资性费用预算!S135=0),"",ROUND($E133*$F133,2))</f>
        <v/>
      </c>
      <c r="M133" s="201" t="str">
        <f>IF(OR(工资性费用预算!T135="",工资性费用预算!T135=0),"",ROUND($E133*$F133,2))</f>
        <v/>
      </c>
      <c r="N133" s="201" t="str">
        <f>IF(OR(工资性费用预算!U135="",工资性费用预算!U135=0),"",ROUND($E133*$F133,2))</f>
        <v/>
      </c>
      <c r="O133" s="201" t="str">
        <f>IF(OR(工资性费用预算!V135="",工资性费用预算!V135=0),"",ROUND($E133*$F133,2))</f>
        <v/>
      </c>
      <c r="P133" s="201" t="str">
        <f>IF(OR(工资性费用预算!W135="",工资性费用预算!W135=0),"",ROUND($E133*$F133,2))</f>
        <v/>
      </c>
      <c r="Q133" s="201" t="str">
        <f>IF(OR(工资性费用预算!X135="",工资性费用预算!X135=0),"",ROUND($E133*$F133,2))</f>
        <v/>
      </c>
      <c r="R133" s="201" t="str">
        <f>IF(OR(工资性费用预算!Y135="",工资性费用预算!Y135=0),"",ROUND($E133*$F133,2))</f>
        <v/>
      </c>
      <c r="S133" s="193">
        <f t="shared" si="48"/>
        <v>0</v>
      </c>
      <c r="T133" s="199" t="str">
        <f>IF($B133="","",VLOOKUP($B133,工资性费用预算!$B$7:$AF$206,30,0))</f>
        <v/>
      </c>
      <c r="U133" s="197" t="str">
        <f>IF($B133="","",VLOOKUP($B133,工资性费用预算!$B$7:$AF$206,31,0))</f>
        <v/>
      </c>
      <c r="V133" s="191" t="str">
        <f>IF(OR(工资性费用预算!N135="",工资性费用预算!N135=0),"",$T133*$U133)</f>
        <v/>
      </c>
      <c r="W133" s="191" t="str">
        <f>IF(OR(工资性费用预算!O135="",工资性费用预算!O135=0),"",$T133*$U133)</f>
        <v/>
      </c>
      <c r="X133" s="191" t="str">
        <f>IF(OR(工资性费用预算!P135="",工资性费用预算!P135=0),"",$T133*$U133)</f>
        <v/>
      </c>
      <c r="Y133" s="191" t="str">
        <f>IF(OR(工资性费用预算!Q135="",工资性费用预算!Q135=0),"",$T133*$U133)</f>
        <v/>
      </c>
      <c r="Z133" s="191" t="str">
        <f>IF(OR(工资性费用预算!R135="",工资性费用预算!R135=0),"",$T133*$U133)</f>
        <v/>
      </c>
      <c r="AA133" s="191" t="str">
        <f>IF(OR(工资性费用预算!S135="",工资性费用预算!S135=0),"",$T133*$U133)</f>
        <v/>
      </c>
      <c r="AB133" s="191" t="str">
        <f>IF(OR(工资性费用预算!T135="",工资性费用预算!T135=0),"",$T133*$U133)</f>
        <v/>
      </c>
      <c r="AC133" s="191" t="str">
        <f>IF(OR(工资性费用预算!U135="",工资性费用预算!U135=0),"",$T133*$U133)</f>
        <v/>
      </c>
      <c r="AD133" s="191" t="str">
        <f>IF(OR(工资性费用预算!V135="",工资性费用预算!V135=0),"",$T133*$U133)</f>
        <v/>
      </c>
      <c r="AE133" s="191" t="str">
        <f>IF(OR(工资性费用预算!W135="",工资性费用预算!W135=0),"",$T133*$U133)</f>
        <v/>
      </c>
      <c r="AF133" s="191" t="str">
        <f>IF(OR(工资性费用预算!X135="",工资性费用预算!X135=0),"",$T133*$U133)</f>
        <v/>
      </c>
      <c r="AG133" s="191" t="str">
        <f>IF(OR(工资性费用预算!Y135="",工资性费用预算!Y135=0),"",$T133*$U133)</f>
        <v/>
      </c>
      <c r="AH133" s="193">
        <f t="shared" si="49"/>
        <v>0</v>
      </c>
      <c r="AI133" s="217" t="str">
        <f>IF($B133="","",VLOOKUP($B133,工资性费用预算!$B$7:$AJ$206,33,0))</f>
        <v/>
      </c>
      <c r="AJ133" s="218" t="str">
        <f>IF($B133="","",VLOOKUP($B133,工资性费用预算!$B$7:$AJ$206,35,0))</f>
        <v/>
      </c>
      <c r="AK133" s="215" t="str">
        <f>IF($B133="","",VLOOKUP($B133,工资性费用预算!$B$7:$AL$206,37,0))</f>
        <v/>
      </c>
      <c r="AL133" s="270" t="str">
        <f>IF(OR(工资性费用预算!N135="",工资性费用预算!N135=0),"",$AK133)</f>
        <v/>
      </c>
      <c r="AM133" s="201" t="str">
        <f>IF(OR(工资性费用预算!O135="",工资性费用预算!O135=0),"",$AK133)</f>
        <v/>
      </c>
      <c r="AN133" s="201" t="str">
        <f>IF(OR(工资性费用预算!P135="",工资性费用预算!P135=0),"",$AK133)</f>
        <v/>
      </c>
      <c r="AO133" s="201" t="str">
        <f>IF(OR(工资性费用预算!Q135="",工资性费用预算!Q135=0),"",$AK133)</f>
        <v/>
      </c>
      <c r="AP133" s="201" t="str">
        <f>IF(OR(工资性费用预算!R135="",工资性费用预算!R135=0),"",$AK133)</f>
        <v/>
      </c>
      <c r="AQ133" s="201" t="str">
        <f>IF(OR(工资性费用预算!S135="",工资性费用预算!S135=0),"",$AK133)</f>
        <v/>
      </c>
      <c r="AR133" s="201" t="str">
        <f>IF(OR(工资性费用预算!T135="",工资性费用预算!T135=0),"",$AK133)</f>
        <v/>
      </c>
      <c r="AS133" s="201" t="str">
        <f>IF(OR(工资性费用预算!U135="",工资性费用预算!U135=0),"",$AK133)</f>
        <v/>
      </c>
      <c r="AT133" s="201" t="str">
        <f>IF(OR(工资性费用预算!V135="",工资性费用预算!V135=0),"",$AK133)</f>
        <v/>
      </c>
      <c r="AU133" s="201" t="str">
        <f>IF(OR(工资性费用预算!W135="",工资性费用预算!W135=0),"",$AK133)</f>
        <v/>
      </c>
      <c r="AV133" s="201" t="str">
        <f>IF(OR(工资性费用预算!X135="",工资性费用预算!X135=0),"",$AK133)</f>
        <v/>
      </c>
      <c r="AW133" s="201" t="str">
        <f>IF(OR(工资性费用预算!Y135="",工资性费用预算!Y135=0),"",$AK133)</f>
        <v/>
      </c>
      <c r="AX133" s="220">
        <f t="shared" si="50"/>
        <v>0</v>
      </c>
      <c r="AY133" s="215" t="str">
        <f>IF($B133="","",VLOOKUP($B133,工资性费用预算!$B$7:$AN$206,39,0))</f>
        <v/>
      </c>
      <c r="AZ133" s="204"/>
      <c r="BA133" s="204"/>
      <c r="BB133" s="204"/>
      <c r="BC133" s="204"/>
      <c r="BD133" s="201"/>
      <c r="BE133" s="201" t="str">
        <f>IF(OR(工资性费用预算!S135="",工资性费用预算!S135=0),"",$AY133)</f>
        <v/>
      </c>
      <c r="BF133" s="201" t="str">
        <f>IF(OR(工资性费用预算!T135="",工资性费用预算!T135=0),"",$AY133)</f>
        <v/>
      </c>
      <c r="BG133" s="201" t="str">
        <f>IF(OR(工资性费用预算!U135="",工资性费用预算!U135=0),"",$AY133)</f>
        <v/>
      </c>
      <c r="BH133" s="201" t="str">
        <f>IF(OR(工资性费用预算!V135="",工资性费用预算!V135=0),"",$AY133)</f>
        <v/>
      </c>
      <c r="BI133" s="201" t="str">
        <f>IF(OR(工资性费用预算!W135="",工资性费用预算!W135=0),"",$AY133)</f>
        <v/>
      </c>
      <c r="BJ133" s="219"/>
      <c r="BK133" s="219"/>
      <c r="BL133" s="219">
        <f t="shared" si="51"/>
        <v>0</v>
      </c>
      <c r="BM133" s="215" t="str">
        <f>IF($B133="","",VLOOKUP($B133,工资性费用预算!$B$7:$AP$206,41,0))</f>
        <v/>
      </c>
      <c r="BN133" s="201" t="str">
        <f>IF(OR(工资性费用预算!N135="",工资性费用预算!N135=0),"",$BM133)</f>
        <v/>
      </c>
      <c r="BO133" s="201" t="str">
        <f>IF(OR(工资性费用预算!O135="",工资性费用预算!O135=0),"",$BM133)</f>
        <v/>
      </c>
      <c r="BP133" s="201" t="str">
        <f>IF(OR(工资性费用预算!P135="",工资性费用预算!P135=0),"",$BM133)</f>
        <v/>
      </c>
      <c r="BQ133" s="201"/>
      <c r="BR133" s="201" t="str">
        <f>IF(OR(工资性费用预算!Q135="",工资性费用预算!Q135=0),"",$BM133)</f>
        <v/>
      </c>
      <c r="BS133" s="201" t="str">
        <f>IF(OR(工资性费用预算!R135="",工资性费用预算!R135=0),"",$BM133)</f>
        <v/>
      </c>
      <c r="BT133" s="201" t="str">
        <f>IF(OR(工资性费用预算!S135="",工资性费用预算!S135=0),"",$BM133)</f>
        <v/>
      </c>
      <c r="BU133" s="201"/>
      <c r="BV133" s="201" t="str">
        <f>IF(OR(工资性费用预算!T135="",工资性费用预算!T135=0),"",$BM133)</f>
        <v/>
      </c>
      <c r="BW133" s="201" t="str">
        <f>IF(OR(工资性费用预算!U135="",工资性费用预算!U135=0),"",$BM133)</f>
        <v/>
      </c>
      <c r="BX133" s="201" t="str">
        <f>IF(OR(工资性费用预算!V135="",工资性费用预算!V135=0),"",$BM133)</f>
        <v/>
      </c>
      <c r="BY133" s="201"/>
      <c r="BZ133" s="201" t="str">
        <f>IF(OR(工资性费用预算!W135="",工资性费用预算!W135=0),"",$BM133)</f>
        <v/>
      </c>
      <c r="CA133" s="201" t="str">
        <f>IF(OR(工资性费用预算!X135="",工资性费用预算!X135=0),"",$BM133)</f>
        <v/>
      </c>
      <c r="CB133" s="201" t="str">
        <f>IF(OR(工资性费用预算!Y135="",工资性费用预算!Y135=0),"",$BM133)</f>
        <v/>
      </c>
      <c r="CC133" s="193">
        <f t="shared" si="52"/>
        <v>0</v>
      </c>
      <c r="CD133" s="215" t="str">
        <f>IF($B133="","",VLOOKUP($B133,工资性费用预算!$B$7:$AT$206,45,0))</f>
        <v/>
      </c>
      <c r="CE133" s="201" t="str">
        <f>IF(OR(工资性费用预算!N135="",工资性费用预算!N135=0),"",$CD133)</f>
        <v/>
      </c>
      <c r="CF133" s="201" t="str">
        <f>IF(OR(工资性费用预算!O135="",工资性费用预算!O135=0),"",$CD133)</f>
        <v/>
      </c>
      <c r="CG133" s="201" t="str">
        <f>IF(OR(工资性费用预算!P135="",工资性费用预算!P135=0),"",$CD133)</f>
        <v/>
      </c>
      <c r="CH133" s="201" t="str">
        <f>IF(OR(工资性费用预算!Q135="",工资性费用预算!Q135=0),"",$CD133)</f>
        <v/>
      </c>
      <c r="CI133" s="201" t="str">
        <f>IF(OR(工资性费用预算!R135="",工资性费用预算!R135=0),"",$CD133)</f>
        <v/>
      </c>
      <c r="CJ133" s="201" t="str">
        <f>IF(OR(工资性费用预算!S135="",工资性费用预算!S135=0),"",$CD133)</f>
        <v/>
      </c>
      <c r="CK133" s="201" t="str">
        <f>IF(OR(工资性费用预算!T135="",工资性费用预算!T135=0),"",$CD133)</f>
        <v/>
      </c>
      <c r="CL133" s="201" t="str">
        <f>IF(OR(工资性费用预算!U135="",工资性费用预算!U135=0),"",$CD133)</f>
        <v/>
      </c>
      <c r="CM133" s="201" t="str">
        <f>IF(OR(工资性费用预算!V135="",工资性费用预算!V135=0),"",$CD133)</f>
        <v/>
      </c>
      <c r="CN133" s="201" t="str">
        <f>IF(OR(工资性费用预算!W135="",工资性费用预算!W135=0),"",$CD133)</f>
        <v/>
      </c>
      <c r="CO133" s="201" t="str">
        <f>IF(OR(工资性费用预算!X135="",工资性费用预算!X135=0),"",$CD133)</f>
        <v/>
      </c>
      <c r="CP133" s="201" t="str">
        <f>IF(OR(工资性费用预算!Y135="",工资性费用预算!Y135=0),"",$CD133)</f>
        <v/>
      </c>
      <c r="CQ133" s="193">
        <f t="shared" si="53"/>
        <v>0</v>
      </c>
      <c r="CR133" s="215" t="str">
        <f>IF($B133="","",VLOOKUP($B133,工资性费用预算!$B$7:$AV$206,47,0))</f>
        <v/>
      </c>
      <c r="CS133" s="201" t="str">
        <f>IF(OR(工资性费用预算!N135="",工资性费用预算!N135=0),"",$CR133)</f>
        <v/>
      </c>
      <c r="CT133" s="201" t="str">
        <f>IF(OR(工资性费用预算!O135="",工资性费用预算!O135=0),"",$CR133)</f>
        <v/>
      </c>
      <c r="CU133" s="201" t="str">
        <f>IF(OR(工资性费用预算!P135="",工资性费用预算!P135=0),"",$CR133)</f>
        <v/>
      </c>
      <c r="CV133" s="201" t="str">
        <f>IF(OR(工资性费用预算!Q135="",工资性费用预算!Q135=0),"",$CR133)</f>
        <v/>
      </c>
      <c r="CW133" s="201" t="str">
        <f>IF(OR(工资性费用预算!R135="",工资性费用预算!R135=0),"",$CR133)</f>
        <v/>
      </c>
      <c r="CX133" s="201" t="str">
        <f>IF(OR(工资性费用预算!S135="",工资性费用预算!S135=0),"",$CR133)</f>
        <v/>
      </c>
      <c r="CY133" s="201" t="str">
        <f>IF(OR(工资性费用预算!T135="",工资性费用预算!T135=0),"",$CR133)</f>
        <v/>
      </c>
      <c r="CZ133" s="201" t="str">
        <f>IF(OR(工资性费用预算!U135="",工资性费用预算!U135=0),"",$CR133)</f>
        <v/>
      </c>
      <c r="DA133" s="201" t="str">
        <f>IF(OR(工资性费用预算!V135="",工资性费用预算!V135=0),"",$CR133)</f>
        <v/>
      </c>
      <c r="DB133" s="201" t="str">
        <f>IF(OR(工资性费用预算!W135="",工资性费用预算!W135=0),"",$CR133)</f>
        <v/>
      </c>
      <c r="DC133" s="201" t="str">
        <f>IF(OR(工资性费用预算!X135="",工资性费用预算!X135=0),"",$CR133)</f>
        <v/>
      </c>
      <c r="DD133" s="201" t="str">
        <f>IF(OR(工资性费用预算!Y135="",工资性费用预算!Y135=0),"",$CR133)</f>
        <v/>
      </c>
      <c r="DE133" s="193">
        <f t="shared" si="54"/>
        <v>0</v>
      </c>
      <c r="DF133" s="215" t="str">
        <f>IF($B133="","",VLOOKUP($B133,工资性费用预算!$B$7:$AR$206,43,0))</f>
        <v/>
      </c>
      <c r="DG133" s="215" t="str">
        <f>IF($B133="","",VLOOKUP($B133,工资性费用预算!$B$7:$AS$206,44,0))</f>
        <v/>
      </c>
      <c r="DH133" s="215" t="str">
        <f>IF($B133="","",VLOOKUP($B133,工资性费用预算!$B$7:$AX$206,49,0))</f>
        <v/>
      </c>
      <c r="DI133" s="215" t="str">
        <f>IF($B133="","",VLOOKUP($B133,工资性费用预算!$B$7:$AY$206,50,0))</f>
        <v/>
      </c>
      <c r="DJ133" s="215" t="str">
        <f>IF($B133="","",VLOOKUP($B133,工资性费用预算!$B$7:$BB$206,51,0))</f>
        <v/>
      </c>
      <c r="DK133" s="215" t="str">
        <f>IF($B133="","",VLOOKUP($B133,工资性费用预算!$B$7:$BB$206,52,0))</f>
        <v/>
      </c>
      <c r="DL133" s="225" t="str">
        <f>IF($B133="","",VLOOKUP($B133,工资性费用预算!$B$7:$BB$206,53,0))</f>
        <v/>
      </c>
      <c r="DM133" s="222">
        <f t="shared" si="55"/>
        <v>0</v>
      </c>
      <c r="DN133" s="191">
        <f t="shared" si="56"/>
        <v>0</v>
      </c>
      <c r="DO133" s="191">
        <f t="shared" si="57"/>
        <v>0</v>
      </c>
      <c r="DP133" s="191">
        <f t="shared" si="58"/>
        <v>0</v>
      </c>
      <c r="DQ133" s="191">
        <f t="shared" si="59"/>
        <v>0</v>
      </c>
      <c r="DR133" s="191">
        <f t="shared" si="60"/>
        <v>0</v>
      </c>
      <c r="DS133" s="191">
        <f t="shared" si="61"/>
        <v>0</v>
      </c>
      <c r="DT133" s="191">
        <f t="shared" si="62"/>
        <v>0</v>
      </c>
      <c r="DU133" s="191">
        <f t="shared" si="63"/>
        <v>0</v>
      </c>
      <c r="DV133" s="191">
        <f t="shared" si="64"/>
        <v>0</v>
      </c>
      <c r="DW133" s="191">
        <f t="shared" si="65"/>
        <v>0</v>
      </c>
      <c r="DX133" s="191">
        <f t="shared" si="66"/>
        <v>0</v>
      </c>
      <c r="DY133" s="227">
        <f t="shared" si="67"/>
        <v>0</v>
      </c>
      <c r="DZ133" s="191">
        <f t="shared" si="68"/>
        <v>0</v>
      </c>
      <c r="EA133" s="193">
        <f t="shared" si="69"/>
        <v>0</v>
      </c>
    </row>
    <row r="134" spans="1:131">
      <c r="A134" s="200" t="str">
        <f t="shared" si="70"/>
        <v/>
      </c>
      <c r="B134" s="191" t="str">
        <f>IF(工资性费用预算!A136="","",工资性费用预算!B136)</f>
        <v/>
      </c>
      <c r="C134" s="195" t="str">
        <f>IF(B134="","",VLOOKUP(B134,工资性费用预算!$B$7:$C$206,2,0))</f>
        <v/>
      </c>
      <c r="D134" s="276" t="str">
        <f>IF(工资性费用预算!BH136&gt;0,IF(工资性费用预算!BE136&gt;0,工资性费用预算!$BE$6,IF(工资性费用预算!BF136&gt;0,工资性费用预算!$BF$6,工资性费用预算!$BG$6)),"")</f>
        <v/>
      </c>
      <c r="E134" s="194" t="str">
        <f>IF($B134="","",VLOOKUP($B134,工资性费用预算!$B$7:$AC$206,27,0))</f>
        <v/>
      </c>
      <c r="F134" s="519">
        <f>IF($B134="",0,VLOOKUP($B134,社保费!$B$5:$Q$15,16,0))</f>
        <v>0</v>
      </c>
      <c r="G134" s="201" t="str">
        <f>IF(OR(工资性费用预算!N136="",工资性费用预算!N136=0),"",ROUND($E134*$F134,2))</f>
        <v/>
      </c>
      <c r="H134" s="201" t="str">
        <f>IF(OR(工资性费用预算!O136="",工资性费用预算!O136=0),"",ROUND($E134*$F134,2))</f>
        <v/>
      </c>
      <c r="I134" s="201" t="str">
        <f>IF(OR(工资性费用预算!P136="",工资性费用预算!P136=0),"",ROUND($E134*$F134,2))</f>
        <v/>
      </c>
      <c r="J134" s="201" t="str">
        <f>IF(OR(工资性费用预算!Q136="",工资性费用预算!Q136=0),"",ROUND($E134*$F134,2))</f>
        <v/>
      </c>
      <c r="K134" s="201" t="str">
        <f>IF(OR(工资性费用预算!R136="",工资性费用预算!R136=0),"",ROUND($E134*$F134,2))</f>
        <v/>
      </c>
      <c r="L134" s="201" t="str">
        <f>IF(OR(工资性费用预算!S136="",工资性费用预算!S136=0),"",ROUND($E134*$F134,2))</f>
        <v/>
      </c>
      <c r="M134" s="201" t="str">
        <f>IF(OR(工资性费用预算!T136="",工资性费用预算!T136=0),"",ROUND($E134*$F134,2))</f>
        <v/>
      </c>
      <c r="N134" s="201" t="str">
        <f>IF(OR(工资性费用预算!U136="",工资性费用预算!U136=0),"",ROUND($E134*$F134,2))</f>
        <v/>
      </c>
      <c r="O134" s="201" t="str">
        <f>IF(OR(工资性费用预算!V136="",工资性费用预算!V136=0),"",ROUND($E134*$F134,2))</f>
        <v/>
      </c>
      <c r="P134" s="201" t="str">
        <f>IF(OR(工资性费用预算!W136="",工资性费用预算!W136=0),"",ROUND($E134*$F134,2))</f>
        <v/>
      </c>
      <c r="Q134" s="201" t="str">
        <f>IF(OR(工资性费用预算!X136="",工资性费用预算!X136=0),"",ROUND($E134*$F134,2))</f>
        <v/>
      </c>
      <c r="R134" s="201" t="str">
        <f>IF(OR(工资性费用预算!Y136="",工资性费用预算!Y136=0),"",ROUND($E134*$F134,2))</f>
        <v/>
      </c>
      <c r="S134" s="193">
        <f t="shared" si="48"/>
        <v>0</v>
      </c>
      <c r="T134" s="199" t="str">
        <f>IF($B134="","",VLOOKUP($B134,工资性费用预算!$B$7:$AF$206,30,0))</f>
        <v/>
      </c>
      <c r="U134" s="197" t="str">
        <f>IF($B134="","",VLOOKUP($B134,工资性费用预算!$B$7:$AF$206,31,0))</f>
        <v/>
      </c>
      <c r="V134" s="191" t="str">
        <f>IF(OR(工资性费用预算!N136="",工资性费用预算!N136=0),"",$T134*$U134)</f>
        <v/>
      </c>
      <c r="W134" s="191" t="str">
        <f>IF(OR(工资性费用预算!O136="",工资性费用预算!O136=0),"",$T134*$U134)</f>
        <v/>
      </c>
      <c r="X134" s="191" t="str">
        <f>IF(OR(工资性费用预算!P136="",工资性费用预算!P136=0),"",$T134*$U134)</f>
        <v/>
      </c>
      <c r="Y134" s="191" t="str">
        <f>IF(OR(工资性费用预算!Q136="",工资性费用预算!Q136=0),"",$T134*$U134)</f>
        <v/>
      </c>
      <c r="Z134" s="191" t="str">
        <f>IF(OR(工资性费用预算!R136="",工资性费用预算!R136=0),"",$T134*$U134)</f>
        <v/>
      </c>
      <c r="AA134" s="191" t="str">
        <f>IF(OR(工资性费用预算!S136="",工资性费用预算!S136=0),"",$T134*$U134)</f>
        <v/>
      </c>
      <c r="AB134" s="191" t="str">
        <f>IF(OR(工资性费用预算!T136="",工资性费用预算!T136=0),"",$T134*$U134)</f>
        <v/>
      </c>
      <c r="AC134" s="191" t="str">
        <f>IF(OR(工资性费用预算!U136="",工资性费用预算!U136=0),"",$T134*$U134)</f>
        <v/>
      </c>
      <c r="AD134" s="191" t="str">
        <f>IF(OR(工资性费用预算!V136="",工资性费用预算!V136=0),"",$T134*$U134)</f>
        <v/>
      </c>
      <c r="AE134" s="191" t="str">
        <f>IF(OR(工资性费用预算!W136="",工资性费用预算!W136=0),"",$T134*$U134)</f>
        <v/>
      </c>
      <c r="AF134" s="191" t="str">
        <f>IF(OR(工资性费用预算!X136="",工资性费用预算!X136=0),"",$T134*$U134)</f>
        <v/>
      </c>
      <c r="AG134" s="191" t="str">
        <f>IF(OR(工资性费用预算!Y136="",工资性费用预算!Y136=0),"",$T134*$U134)</f>
        <v/>
      </c>
      <c r="AH134" s="193">
        <f t="shared" si="49"/>
        <v>0</v>
      </c>
      <c r="AI134" s="217" t="str">
        <f>IF($B134="","",VLOOKUP($B134,工资性费用预算!$B$7:$AJ$206,33,0))</f>
        <v/>
      </c>
      <c r="AJ134" s="218" t="str">
        <f>IF($B134="","",VLOOKUP($B134,工资性费用预算!$B$7:$AJ$206,35,0))</f>
        <v/>
      </c>
      <c r="AK134" s="215" t="str">
        <f>IF($B134="","",VLOOKUP($B134,工资性费用预算!$B$7:$AL$206,37,0))</f>
        <v/>
      </c>
      <c r="AL134" s="270" t="str">
        <f>IF(OR(工资性费用预算!N136="",工资性费用预算!N136=0),"",$AK134)</f>
        <v/>
      </c>
      <c r="AM134" s="201" t="str">
        <f>IF(OR(工资性费用预算!O136="",工资性费用预算!O136=0),"",$AK134)</f>
        <v/>
      </c>
      <c r="AN134" s="201" t="str">
        <f>IF(OR(工资性费用预算!P136="",工资性费用预算!P136=0),"",$AK134)</f>
        <v/>
      </c>
      <c r="AO134" s="201" t="str">
        <f>IF(OR(工资性费用预算!Q136="",工资性费用预算!Q136=0),"",$AK134)</f>
        <v/>
      </c>
      <c r="AP134" s="201" t="str">
        <f>IF(OR(工资性费用预算!R136="",工资性费用预算!R136=0),"",$AK134)</f>
        <v/>
      </c>
      <c r="AQ134" s="201" t="str">
        <f>IF(OR(工资性费用预算!S136="",工资性费用预算!S136=0),"",$AK134)</f>
        <v/>
      </c>
      <c r="AR134" s="201" t="str">
        <f>IF(OR(工资性费用预算!T136="",工资性费用预算!T136=0),"",$AK134)</f>
        <v/>
      </c>
      <c r="AS134" s="201" t="str">
        <f>IF(OR(工资性费用预算!U136="",工资性费用预算!U136=0),"",$AK134)</f>
        <v/>
      </c>
      <c r="AT134" s="201" t="str">
        <f>IF(OR(工资性费用预算!V136="",工资性费用预算!V136=0),"",$AK134)</f>
        <v/>
      </c>
      <c r="AU134" s="201" t="str">
        <f>IF(OR(工资性费用预算!W136="",工资性费用预算!W136=0),"",$AK134)</f>
        <v/>
      </c>
      <c r="AV134" s="201" t="str">
        <f>IF(OR(工资性费用预算!X136="",工资性费用预算!X136=0),"",$AK134)</f>
        <v/>
      </c>
      <c r="AW134" s="201" t="str">
        <f>IF(OR(工资性费用预算!Y136="",工资性费用预算!Y136=0),"",$AK134)</f>
        <v/>
      </c>
      <c r="AX134" s="220">
        <f t="shared" si="50"/>
        <v>0</v>
      </c>
      <c r="AY134" s="215" t="str">
        <f>IF($B134="","",VLOOKUP($B134,工资性费用预算!$B$7:$AN$206,39,0))</f>
        <v/>
      </c>
      <c r="AZ134" s="204"/>
      <c r="BA134" s="204"/>
      <c r="BB134" s="204"/>
      <c r="BC134" s="204"/>
      <c r="BD134" s="201"/>
      <c r="BE134" s="201" t="str">
        <f>IF(OR(工资性费用预算!S136="",工资性费用预算!S136=0),"",$AY134)</f>
        <v/>
      </c>
      <c r="BF134" s="201" t="str">
        <f>IF(OR(工资性费用预算!T136="",工资性费用预算!T136=0),"",$AY134)</f>
        <v/>
      </c>
      <c r="BG134" s="201" t="str">
        <f>IF(OR(工资性费用预算!U136="",工资性费用预算!U136=0),"",$AY134)</f>
        <v/>
      </c>
      <c r="BH134" s="201" t="str">
        <f>IF(OR(工资性费用预算!V136="",工资性费用预算!V136=0),"",$AY134)</f>
        <v/>
      </c>
      <c r="BI134" s="201" t="str">
        <f>IF(OR(工资性费用预算!W136="",工资性费用预算!W136=0),"",$AY134)</f>
        <v/>
      </c>
      <c r="BJ134" s="219"/>
      <c r="BK134" s="219"/>
      <c r="BL134" s="219">
        <f t="shared" si="51"/>
        <v>0</v>
      </c>
      <c r="BM134" s="215" t="str">
        <f>IF($B134="","",VLOOKUP($B134,工资性费用预算!$B$7:$AP$206,41,0))</f>
        <v/>
      </c>
      <c r="BN134" s="201" t="str">
        <f>IF(OR(工资性费用预算!N136="",工资性费用预算!N136=0),"",$BM134)</f>
        <v/>
      </c>
      <c r="BO134" s="201" t="str">
        <f>IF(OR(工资性费用预算!O136="",工资性费用预算!O136=0),"",$BM134)</f>
        <v/>
      </c>
      <c r="BP134" s="201" t="str">
        <f>IF(OR(工资性费用预算!P136="",工资性费用预算!P136=0),"",$BM134)</f>
        <v/>
      </c>
      <c r="BQ134" s="201"/>
      <c r="BR134" s="201" t="str">
        <f>IF(OR(工资性费用预算!Q136="",工资性费用预算!Q136=0),"",$BM134)</f>
        <v/>
      </c>
      <c r="BS134" s="201" t="str">
        <f>IF(OR(工资性费用预算!R136="",工资性费用预算!R136=0),"",$BM134)</f>
        <v/>
      </c>
      <c r="BT134" s="201" t="str">
        <f>IF(OR(工资性费用预算!S136="",工资性费用预算!S136=0),"",$BM134)</f>
        <v/>
      </c>
      <c r="BU134" s="201"/>
      <c r="BV134" s="201" t="str">
        <f>IF(OR(工资性费用预算!T136="",工资性费用预算!T136=0),"",$BM134)</f>
        <v/>
      </c>
      <c r="BW134" s="201" t="str">
        <f>IF(OR(工资性费用预算!U136="",工资性费用预算!U136=0),"",$BM134)</f>
        <v/>
      </c>
      <c r="BX134" s="201" t="str">
        <f>IF(OR(工资性费用预算!V136="",工资性费用预算!V136=0),"",$BM134)</f>
        <v/>
      </c>
      <c r="BY134" s="201"/>
      <c r="BZ134" s="201" t="str">
        <f>IF(OR(工资性费用预算!W136="",工资性费用预算!W136=0),"",$BM134)</f>
        <v/>
      </c>
      <c r="CA134" s="201" t="str">
        <f>IF(OR(工资性费用预算!X136="",工资性费用预算!X136=0),"",$BM134)</f>
        <v/>
      </c>
      <c r="CB134" s="201" t="str">
        <f>IF(OR(工资性费用预算!Y136="",工资性费用预算!Y136=0),"",$BM134)</f>
        <v/>
      </c>
      <c r="CC134" s="193">
        <f t="shared" si="52"/>
        <v>0</v>
      </c>
      <c r="CD134" s="215" t="str">
        <f>IF($B134="","",VLOOKUP($B134,工资性费用预算!$B$7:$AT$206,45,0))</f>
        <v/>
      </c>
      <c r="CE134" s="201" t="str">
        <f>IF(OR(工资性费用预算!N136="",工资性费用预算!N136=0),"",$CD134)</f>
        <v/>
      </c>
      <c r="CF134" s="201" t="str">
        <f>IF(OR(工资性费用预算!O136="",工资性费用预算!O136=0),"",$CD134)</f>
        <v/>
      </c>
      <c r="CG134" s="201" t="str">
        <f>IF(OR(工资性费用预算!P136="",工资性费用预算!P136=0),"",$CD134)</f>
        <v/>
      </c>
      <c r="CH134" s="201" t="str">
        <f>IF(OR(工资性费用预算!Q136="",工资性费用预算!Q136=0),"",$CD134)</f>
        <v/>
      </c>
      <c r="CI134" s="201" t="str">
        <f>IF(OR(工资性费用预算!R136="",工资性费用预算!R136=0),"",$CD134)</f>
        <v/>
      </c>
      <c r="CJ134" s="201" t="str">
        <f>IF(OR(工资性费用预算!S136="",工资性费用预算!S136=0),"",$CD134)</f>
        <v/>
      </c>
      <c r="CK134" s="201" t="str">
        <f>IF(OR(工资性费用预算!T136="",工资性费用预算!T136=0),"",$CD134)</f>
        <v/>
      </c>
      <c r="CL134" s="201" t="str">
        <f>IF(OR(工资性费用预算!U136="",工资性费用预算!U136=0),"",$CD134)</f>
        <v/>
      </c>
      <c r="CM134" s="201" t="str">
        <f>IF(OR(工资性费用预算!V136="",工资性费用预算!V136=0),"",$CD134)</f>
        <v/>
      </c>
      <c r="CN134" s="201" t="str">
        <f>IF(OR(工资性费用预算!W136="",工资性费用预算!W136=0),"",$CD134)</f>
        <v/>
      </c>
      <c r="CO134" s="201" t="str">
        <f>IF(OR(工资性费用预算!X136="",工资性费用预算!X136=0),"",$CD134)</f>
        <v/>
      </c>
      <c r="CP134" s="201" t="str">
        <f>IF(OR(工资性费用预算!Y136="",工资性费用预算!Y136=0),"",$CD134)</f>
        <v/>
      </c>
      <c r="CQ134" s="193">
        <f t="shared" si="53"/>
        <v>0</v>
      </c>
      <c r="CR134" s="215" t="str">
        <f>IF($B134="","",VLOOKUP($B134,工资性费用预算!$B$7:$AV$206,47,0))</f>
        <v/>
      </c>
      <c r="CS134" s="201" t="str">
        <f>IF(OR(工资性费用预算!N136="",工资性费用预算!N136=0),"",$CR134)</f>
        <v/>
      </c>
      <c r="CT134" s="201" t="str">
        <f>IF(OR(工资性费用预算!O136="",工资性费用预算!O136=0),"",$CR134)</f>
        <v/>
      </c>
      <c r="CU134" s="201" t="str">
        <f>IF(OR(工资性费用预算!P136="",工资性费用预算!P136=0),"",$CR134)</f>
        <v/>
      </c>
      <c r="CV134" s="201" t="str">
        <f>IF(OR(工资性费用预算!Q136="",工资性费用预算!Q136=0),"",$CR134)</f>
        <v/>
      </c>
      <c r="CW134" s="201" t="str">
        <f>IF(OR(工资性费用预算!R136="",工资性费用预算!R136=0),"",$CR134)</f>
        <v/>
      </c>
      <c r="CX134" s="201" t="str">
        <f>IF(OR(工资性费用预算!S136="",工资性费用预算!S136=0),"",$CR134)</f>
        <v/>
      </c>
      <c r="CY134" s="201" t="str">
        <f>IF(OR(工资性费用预算!T136="",工资性费用预算!T136=0),"",$CR134)</f>
        <v/>
      </c>
      <c r="CZ134" s="201" t="str">
        <f>IF(OR(工资性费用预算!U136="",工资性费用预算!U136=0),"",$CR134)</f>
        <v/>
      </c>
      <c r="DA134" s="201" t="str">
        <f>IF(OR(工资性费用预算!V136="",工资性费用预算!V136=0),"",$CR134)</f>
        <v/>
      </c>
      <c r="DB134" s="201" t="str">
        <f>IF(OR(工资性费用预算!W136="",工资性费用预算!W136=0),"",$CR134)</f>
        <v/>
      </c>
      <c r="DC134" s="201" t="str">
        <f>IF(OR(工资性费用预算!X136="",工资性费用预算!X136=0),"",$CR134)</f>
        <v/>
      </c>
      <c r="DD134" s="201" t="str">
        <f>IF(OR(工资性费用预算!Y136="",工资性费用预算!Y136=0),"",$CR134)</f>
        <v/>
      </c>
      <c r="DE134" s="193">
        <f t="shared" si="54"/>
        <v>0</v>
      </c>
      <c r="DF134" s="215" t="str">
        <f>IF($B134="","",VLOOKUP($B134,工资性费用预算!$B$7:$AR$206,43,0))</f>
        <v/>
      </c>
      <c r="DG134" s="215" t="str">
        <f>IF($B134="","",VLOOKUP($B134,工资性费用预算!$B$7:$AS$206,44,0))</f>
        <v/>
      </c>
      <c r="DH134" s="215" t="str">
        <f>IF($B134="","",VLOOKUP($B134,工资性费用预算!$B$7:$AX$206,49,0))</f>
        <v/>
      </c>
      <c r="DI134" s="215" t="str">
        <f>IF($B134="","",VLOOKUP($B134,工资性费用预算!$B$7:$AY$206,50,0))</f>
        <v/>
      </c>
      <c r="DJ134" s="215" t="str">
        <f>IF($B134="","",VLOOKUP($B134,工资性费用预算!$B$7:$BB$206,51,0))</f>
        <v/>
      </c>
      <c r="DK134" s="215" t="str">
        <f>IF($B134="","",VLOOKUP($B134,工资性费用预算!$B$7:$BB$206,52,0))</f>
        <v/>
      </c>
      <c r="DL134" s="225" t="str">
        <f>IF($B134="","",VLOOKUP($B134,工资性费用预算!$B$7:$BB$206,53,0))</f>
        <v/>
      </c>
      <c r="DM134" s="222">
        <f t="shared" si="55"/>
        <v>0</v>
      </c>
      <c r="DN134" s="191">
        <f t="shared" si="56"/>
        <v>0</v>
      </c>
      <c r="DO134" s="191">
        <f t="shared" si="57"/>
        <v>0</v>
      </c>
      <c r="DP134" s="191">
        <f t="shared" si="58"/>
        <v>0</v>
      </c>
      <c r="DQ134" s="191">
        <f t="shared" si="59"/>
        <v>0</v>
      </c>
      <c r="DR134" s="191">
        <f t="shared" si="60"/>
        <v>0</v>
      </c>
      <c r="DS134" s="191">
        <f t="shared" si="61"/>
        <v>0</v>
      </c>
      <c r="DT134" s="191">
        <f t="shared" si="62"/>
        <v>0</v>
      </c>
      <c r="DU134" s="191">
        <f t="shared" si="63"/>
        <v>0</v>
      </c>
      <c r="DV134" s="191">
        <f t="shared" si="64"/>
        <v>0</v>
      </c>
      <c r="DW134" s="191">
        <f t="shared" si="65"/>
        <v>0</v>
      </c>
      <c r="DX134" s="191">
        <f t="shared" si="66"/>
        <v>0</v>
      </c>
      <c r="DY134" s="227">
        <f t="shared" si="67"/>
        <v>0</v>
      </c>
      <c r="DZ134" s="191">
        <f t="shared" si="68"/>
        <v>0</v>
      </c>
      <c r="EA134" s="193">
        <f t="shared" si="69"/>
        <v>0</v>
      </c>
    </row>
    <row r="135" spans="1:131">
      <c r="A135" s="200" t="str">
        <f t="shared" si="70"/>
        <v/>
      </c>
      <c r="B135" s="191" t="str">
        <f>IF(工资性费用预算!A137="","",工资性费用预算!B137)</f>
        <v/>
      </c>
      <c r="C135" s="195" t="str">
        <f>IF(B135="","",VLOOKUP(B135,工资性费用预算!$B$7:$C$206,2,0))</f>
        <v/>
      </c>
      <c r="D135" s="276" t="str">
        <f>IF(工资性费用预算!BH137&gt;0,IF(工资性费用预算!BE137&gt;0,工资性费用预算!$BE$6,IF(工资性费用预算!BF137&gt;0,工资性费用预算!$BF$6,工资性费用预算!$BG$6)),"")</f>
        <v/>
      </c>
      <c r="E135" s="194" t="str">
        <f>IF($B135="","",VLOOKUP($B135,工资性费用预算!$B$7:$AC$206,27,0))</f>
        <v/>
      </c>
      <c r="F135" s="519">
        <f>IF($B135="",0,VLOOKUP($B135,社保费!$B$5:$Q$15,16,0))</f>
        <v>0</v>
      </c>
      <c r="G135" s="201" t="str">
        <f>IF(OR(工资性费用预算!N137="",工资性费用预算!N137=0),"",ROUND($E135*$F135,2))</f>
        <v/>
      </c>
      <c r="H135" s="201" t="str">
        <f>IF(OR(工资性费用预算!O137="",工资性费用预算!O137=0),"",ROUND($E135*$F135,2))</f>
        <v/>
      </c>
      <c r="I135" s="201" t="str">
        <f>IF(OR(工资性费用预算!P137="",工资性费用预算!P137=0),"",ROUND($E135*$F135,2))</f>
        <v/>
      </c>
      <c r="J135" s="201" t="str">
        <f>IF(OR(工资性费用预算!Q137="",工资性费用预算!Q137=0),"",ROUND($E135*$F135,2))</f>
        <v/>
      </c>
      <c r="K135" s="201" t="str">
        <f>IF(OR(工资性费用预算!R137="",工资性费用预算!R137=0),"",ROUND($E135*$F135,2))</f>
        <v/>
      </c>
      <c r="L135" s="201" t="str">
        <f>IF(OR(工资性费用预算!S137="",工资性费用预算!S137=0),"",ROUND($E135*$F135,2))</f>
        <v/>
      </c>
      <c r="M135" s="201" t="str">
        <f>IF(OR(工资性费用预算!T137="",工资性费用预算!T137=0),"",ROUND($E135*$F135,2))</f>
        <v/>
      </c>
      <c r="N135" s="201" t="str">
        <f>IF(OR(工资性费用预算!U137="",工资性费用预算!U137=0),"",ROUND($E135*$F135,2))</f>
        <v/>
      </c>
      <c r="O135" s="201" t="str">
        <f>IF(OR(工资性费用预算!V137="",工资性费用预算!V137=0),"",ROUND($E135*$F135,2))</f>
        <v/>
      </c>
      <c r="P135" s="201" t="str">
        <f>IF(OR(工资性费用预算!W137="",工资性费用预算!W137=0),"",ROUND($E135*$F135,2))</f>
        <v/>
      </c>
      <c r="Q135" s="201" t="str">
        <f>IF(OR(工资性费用预算!X137="",工资性费用预算!X137=0),"",ROUND($E135*$F135,2))</f>
        <v/>
      </c>
      <c r="R135" s="201" t="str">
        <f>IF(OR(工资性费用预算!Y137="",工资性费用预算!Y137=0),"",ROUND($E135*$F135,2))</f>
        <v/>
      </c>
      <c r="S135" s="193">
        <f t="shared" si="48"/>
        <v>0</v>
      </c>
      <c r="T135" s="199" t="str">
        <f>IF($B135="","",VLOOKUP($B135,工资性费用预算!$B$7:$AF$206,30,0))</f>
        <v/>
      </c>
      <c r="U135" s="197" t="str">
        <f>IF($B135="","",VLOOKUP($B135,工资性费用预算!$B$7:$AF$206,31,0))</f>
        <v/>
      </c>
      <c r="V135" s="191" t="str">
        <f>IF(OR(工资性费用预算!N137="",工资性费用预算!N137=0),"",$T135*$U135)</f>
        <v/>
      </c>
      <c r="W135" s="191" t="str">
        <f>IF(OR(工资性费用预算!O137="",工资性费用预算!O137=0),"",$T135*$U135)</f>
        <v/>
      </c>
      <c r="X135" s="191" t="str">
        <f>IF(OR(工资性费用预算!P137="",工资性费用预算!P137=0),"",$T135*$U135)</f>
        <v/>
      </c>
      <c r="Y135" s="191" t="str">
        <f>IF(OR(工资性费用预算!Q137="",工资性费用预算!Q137=0),"",$T135*$U135)</f>
        <v/>
      </c>
      <c r="Z135" s="191" t="str">
        <f>IF(OR(工资性费用预算!R137="",工资性费用预算!R137=0),"",$T135*$U135)</f>
        <v/>
      </c>
      <c r="AA135" s="191" t="str">
        <f>IF(OR(工资性费用预算!S137="",工资性费用预算!S137=0),"",$T135*$U135)</f>
        <v/>
      </c>
      <c r="AB135" s="191" t="str">
        <f>IF(OR(工资性费用预算!T137="",工资性费用预算!T137=0),"",$T135*$U135)</f>
        <v/>
      </c>
      <c r="AC135" s="191" t="str">
        <f>IF(OR(工资性费用预算!U137="",工资性费用预算!U137=0),"",$T135*$U135)</f>
        <v/>
      </c>
      <c r="AD135" s="191" t="str">
        <f>IF(OR(工资性费用预算!V137="",工资性费用预算!V137=0),"",$T135*$U135)</f>
        <v/>
      </c>
      <c r="AE135" s="191" t="str">
        <f>IF(OR(工资性费用预算!W137="",工资性费用预算!W137=0),"",$T135*$U135)</f>
        <v/>
      </c>
      <c r="AF135" s="191" t="str">
        <f>IF(OR(工资性费用预算!X137="",工资性费用预算!X137=0),"",$T135*$U135)</f>
        <v/>
      </c>
      <c r="AG135" s="191" t="str">
        <f>IF(OR(工资性费用预算!Y137="",工资性费用预算!Y137=0),"",$T135*$U135)</f>
        <v/>
      </c>
      <c r="AH135" s="193">
        <f t="shared" si="49"/>
        <v>0</v>
      </c>
      <c r="AI135" s="217" t="str">
        <f>IF($B135="","",VLOOKUP($B135,工资性费用预算!$B$7:$AJ$206,33,0))</f>
        <v/>
      </c>
      <c r="AJ135" s="218" t="str">
        <f>IF($B135="","",VLOOKUP($B135,工资性费用预算!$B$7:$AJ$206,35,0))</f>
        <v/>
      </c>
      <c r="AK135" s="215" t="str">
        <f>IF($B135="","",VLOOKUP($B135,工资性费用预算!$B$7:$AL$206,37,0))</f>
        <v/>
      </c>
      <c r="AL135" s="270" t="str">
        <f>IF(OR(工资性费用预算!N137="",工资性费用预算!N137=0),"",$AK135)</f>
        <v/>
      </c>
      <c r="AM135" s="201" t="str">
        <f>IF(OR(工资性费用预算!O137="",工资性费用预算!O137=0),"",$AK135)</f>
        <v/>
      </c>
      <c r="AN135" s="201" t="str">
        <f>IF(OR(工资性费用预算!P137="",工资性费用预算!P137=0),"",$AK135)</f>
        <v/>
      </c>
      <c r="AO135" s="201" t="str">
        <f>IF(OR(工资性费用预算!Q137="",工资性费用预算!Q137=0),"",$AK135)</f>
        <v/>
      </c>
      <c r="AP135" s="201" t="str">
        <f>IF(OR(工资性费用预算!R137="",工资性费用预算!R137=0),"",$AK135)</f>
        <v/>
      </c>
      <c r="AQ135" s="201" t="str">
        <f>IF(OR(工资性费用预算!S137="",工资性费用预算!S137=0),"",$AK135)</f>
        <v/>
      </c>
      <c r="AR135" s="201" t="str">
        <f>IF(OR(工资性费用预算!T137="",工资性费用预算!T137=0),"",$AK135)</f>
        <v/>
      </c>
      <c r="AS135" s="201" t="str">
        <f>IF(OR(工资性费用预算!U137="",工资性费用预算!U137=0),"",$AK135)</f>
        <v/>
      </c>
      <c r="AT135" s="201" t="str">
        <f>IF(OR(工资性费用预算!V137="",工资性费用预算!V137=0),"",$AK135)</f>
        <v/>
      </c>
      <c r="AU135" s="201" t="str">
        <f>IF(OR(工资性费用预算!W137="",工资性费用预算!W137=0),"",$AK135)</f>
        <v/>
      </c>
      <c r="AV135" s="201" t="str">
        <f>IF(OR(工资性费用预算!X137="",工资性费用预算!X137=0),"",$AK135)</f>
        <v/>
      </c>
      <c r="AW135" s="201" t="str">
        <f>IF(OR(工资性费用预算!Y137="",工资性费用预算!Y137=0),"",$AK135)</f>
        <v/>
      </c>
      <c r="AX135" s="220">
        <f t="shared" si="50"/>
        <v>0</v>
      </c>
      <c r="AY135" s="215" t="str">
        <f>IF($B135="","",VLOOKUP($B135,工资性费用预算!$B$7:$AN$206,39,0))</f>
        <v/>
      </c>
      <c r="AZ135" s="204"/>
      <c r="BA135" s="204"/>
      <c r="BB135" s="204"/>
      <c r="BC135" s="204"/>
      <c r="BD135" s="201"/>
      <c r="BE135" s="201" t="str">
        <f>IF(OR(工资性费用预算!S137="",工资性费用预算!S137=0),"",$AY135)</f>
        <v/>
      </c>
      <c r="BF135" s="201" t="str">
        <f>IF(OR(工资性费用预算!T137="",工资性费用预算!T137=0),"",$AY135)</f>
        <v/>
      </c>
      <c r="BG135" s="201" t="str">
        <f>IF(OR(工资性费用预算!U137="",工资性费用预算!U137=0),"",$AY135)</f>
        <v/>
      </c>
      <c r="BH135" s="201" t="str">
        <f>IF(OR(工资性费用预算!V137="",工资性费用预算!V137=0),"",$AY135)</f>
        <v/>
      </c>
      <c r="BI135" s="201" t="str">
        <f>IF(OR(工资性费用预算!W137="",工资性费用预算!W137=0),"",$AY135)</f>
        <v/>
      </c>
      <c r="BJ135" s="219"/>
      <c r="BK135" s="219"/>
      <c r="BL135" s="219">
        <f t="shared" si="51"/>
        <v>0</v>
      </c>
      <c r="BM135" s="215" t="str">
        <f>IF($B135="","",VLOOKUP($B135,工资性费用预算!$B$7:$AP$206,41,0))</f>
        <v/>
      </c>
      <c r="BN135" s="201" t="str">
        <f>IF(OR(工资性费用预算!N137="",工资性费用预算!N137=0),"",$BM135)</f>
        <v/>
      </c>
      <c r="BO135" s="201" t="str">
        <f>IF(OR(工资性费用预算!O137="",工资性费用预算!O137=0),"",$BM135)</f>
        <v/>
      </c>
      <c r="BP135" s="201" t="str">
        <f>IF(OR(工资性费用预算!P137="",工资性费用预算!P137=0),"",$BM135)</f>
        <v/>
      </c>
      <c r="BQ135" s="201"/>
      <c r="BR135" s="201" t="str">
        <f>IF(OR(工资性费用预算!Q137="",工资性费用预算!Q137=0),"",$BM135)</f>
        <v/>
      </c>
      <c r="BS135" s="201" t="str">
        <f>IF(OR(工资性费用预算!R137="",工资性费用预算!R137=0),"",$BM135)</f>
        <v/>
      </c>
      <c r="BT135" s="201" t="str">
        <f>IF(OR(工资性费用预算!S137="",工资性费用预算!S137=0),"",$BM135)</f>
        <v/>
      </c>
      <c r="BU135" s="201"/>
      <c r="BV135" s="201" t="str">
        <f>IF(OR(工资性费用预算!T137="",工资性费用预算!T137=0),"",$BM135)</f>
        <v/>
      </c>
      <c r="BW135" s="201" t="str">
        <f>IF(OR(工资性费用预算!U137="",工资性费用预算!U137=0),"",$BM135)</f>
        <v/>
      </c>
      <c r="BX135" s="201" t="str">
        <f>IF(OR(工资性费用预算!V137="",工资性费用预算!V137=0),"",$BM135)</f>
        <v/>
      </c>
      <c r="BY135" s="201"/>
      <c r="BZ135" s="201" t="str">
        <f>IF(OR(工资性费用预算!W137="",工资性费用预算!W137=0),"",$BM135)</f>
        <v/>
      </c>
      <c r="CA135" s="201" t="str">
        <f>IF(OR(工资性费用预算!X137="",工资性费用预算!X137=0),"",$BM135)</f>
        <v/>
      </c>
      <c r="CB135" s="201" t="str">
        <f>IF(OR(工资性费用预算!Y137="",工资性费用预算!Y137=0),"",$BM135)</f>
        <v/>
      </c>
      <c r="CC135" s="193">
        <f t="shared" si="52"/>
        <v>0</v>
      </c>
      <c r="CD135" s="215" t="str">
        <f>IF($B135="","",VLOOKUP($B135,工资性费用预算!$B$7:$AT$206,45,0))</f>
        <v/>
      </c>
      <c r="CE135" s="201" t="str">
        <f>IF(OR(工资性费用预算!N137="",工资性费用预算!N137=0),"",$CD135)</f>
        <v/>
      </c>
      <c r="CF135" s="201" t="str">
        <f>IF(OR(工资性费用预算!O137="",工资性费用预算!O137=0),"",$CD135)</f>
        <v/>
      </c>
      <c r="CG135" s="201" t="str">
        <f>IF(OR(工资性费用预算!P137="",工资性费用预算!P137=0),"",$CD135)</f>
        <v/>
      </c>
      <c r="CH135" s="201" t="str">
        <f>IF(OR(工资性费用预算!Q137="",工资性费用预算!Q137=0),"",$CD135)</f>
        <v/>
      </c>
      <c r="CI135" s="201" t="str">
        <f>IF(OR(工资性费用预算!R137="",工资性费用预算!R137=0),"",$CD135)</f>
        <v/>
      </c>
      <c r="CJ135" s="201" t="str">
        <f>IF(OR(工资性费用预算!S137="",工资性费用预算!S137=0),"",$CD135)</f>
        <v/>
      </c>
      <c r="CK135" s="201" t="str">
        <f>IF(OR(工资性费用预算!T137="",工资性费用预算!T137=0),"",$CD135)</f>
        <v/>
      </c>
      <c r="CL135" s="201" t="str">
        <f>IF(OR(工资性费用预算!U137="",工资性费用预算!U137=0),"",$CD135)</f>
        <v/>
      </c>
      <c r="CM135" s="201" t="str">
        <f>IF(OR(工资性费用预算!V137="",工资性费用预算!V137=0),"",$CD135)</f>
        <v/>
      </c>
      <c r="CN135" s="201" t="str">
        <f>IF(OR(工资性费用预算!W137="",工资性费用预算!W137=0),"",$CD135)</f>
        <v/>
      </c>
      <c r="CO135" s="201" t="str">
        <f>IF(OR(工资性费用预算!X137="",工资性费用预算!X137=0),"",$CD135)</f>
        <v/>
      </c>
      <c r="CP135" s="201" t="str">
        <f>IF(OR(工资性费用预算!Y137="",工资性费用预算!Y137=0),"",$CD135)</f>
        <v/>
      </c>
      <c r="CQ135" s="193">
        <f t="shared" si="53"/>
        <v>0</v>
      </c>
      <c r="CR135" s="215" t="str">
        <f>IF($B135="","",VLOOKUP($B135,工资性费用预算!$B$7:$AV$206,47,0))</f>
        <v/>
      </c>
      <c r="CS135" s="201" t="str">
        <f>IF(OR(工资性费用预算!N137="",工资性费用预算!N137=0),"",$CR135)</f>
        <v/>
      </c>
      <c r="CT135" s="201" t="str">
        <f>IF(OR(工资性费用预算!O137="",工资性费用预算!O137=0),"",$CR135)</f>
        <v/>
      </c>
      <c r="CU135" s="201" t="str">
        <f>IF(OR(工资性费用预算!P137="",工资性费用预算!P137=0),"",$CR135)</f>
        <v/>
      </c>
      <c r="CV135" s="201" t="str">
        <f>IF(OR(工资性费用预算!Q137="",工资性费用预算!Q137=0),"",$CR135)</f>
        <v/>
      </c>
      <c r="CW135" s="201" t="str">
        <f>IF(OR(工资性费用预算!R137="",工资性费用预算!R137=0),"",$CR135)</f>
        <v/>
      </c>
      <c r="CX135" s="201" t="str">
        <f>IF(OR(工资性费用预算!S137="",工资性费用预算!S137=0),"",$CR135)</f>
        <v/>
      </c>
      <c r="CY135" s="201" t="str">
        <f>IF(OR(工资性费用预算!T137="",工资性费用预算!T137=0),"",$CR135)</f>
        <v/>
      </c>
      <c r="CZ135" s="201" t="str">
        <f>IF(OR(工资性费用预算!U137="",工资性费用预算!U137=0),"",$CR135)</f>
        <v/>
      </c>
      <c r="DA135" s="201" t="str">
        <f>IF(OR(工资性费用预算!V137="",工资性费用预算!V137=0),"",$CR135)</f>
        <v/>
      </c>
      <c r="DB135" s="201" t="str">
        <f>IF(OR(工资性费用预算!W137="",工资性费用预算!W137=0),"",$CR135)</f>
        <v/>
      </c>
      <c r="DC135" s="201" t="str">
        <f>IF(OR(工资性费用预算!X137="",工资性费用预算!X137=0),"",$CR135)</f>
        <v/>
      </c>
      <c r="DD135" s="201" t="str">
        <f>IF(OR(工资性费用预算!Y137="",工资性费用预算!Y137=0),"",$CR135)</f>
        <v/>
      </c>
      <c r="DE135" s="193">
        <f t="shared" si="54"/>
        <v>0</v>
      </c>
      <c r="DF135" s="215" t="str">
        <f>IF($B135="","",VLOOKUP($B135,工资性费用预算!$B$7:$AR$206,43,0))</f>
        <v/>
      </c>
      <c r="DG135" s="215" t="str">
        <f>IF($B135="","",VLOOKUP($B135,工资性费用预算!$B$7:$AS$206,44,0))</f>
        <v/>
      </c>
      <c r="DH135" s="215" t="str">
        <f>IF($B135="","",VLOOKUP($B135,工资性费用预算!$B$7:$AX$206,49,0))</f>
        <v/>
      </c>
      <c r="DI135" s="215" t="str">
        <f>IF($B135="","",VLOOKUP($B135,工资性费用预算!$B$7:$AY$206,50,0))</f>
        <v/>
      </c>
      <c r="DJ135" s="215" t="str">
        <f>IF($B135="","",VLOOKUP($B135,工资性费用预算!$B$7:$BB$206,51,0))</f>
        <v/>
      </c>
      <c r="DK135" s="215" t="str">
        <f>IF($B135="","",VLOOKUP($B135,工资性费用预算!$B$7:$BB$206,52,0))</f>
        <v/>
      </c>
      <c r="DL135" s="225" t="str">
        <f>IF($B135="","",VLOOKUP($B135,工资性费用预算!$B$7:$BB$206,53,0))</f>
        <v/>
      </c>
      <c r="DM135" s="222">
        <f t="shared" si="55"/>
        <v>0</v>
      </c>
      <c r="DN135" s="191">
        <f t="shared" si="56"/>
        <v>0</v>
      </c>
      <c r="DO135" s="191">
        <f t="shared" si="57"/>
        <v>0</v>
      </c>
      <c r="DP135" s="191">
        <f t="shared" si="58"/>
        <v>0</v>
      </c>
      <c r="DQ135" s="191">
        <f t="shared" si="59"/>
        <v>0</v>
      </c>
      <c r="DR135" s="191">
        <f t="shared" si="60"/>
        <v>0</v>
      </c>
      <c r="DS135" s="191">
        <f t="shared" si="61"/>
        <v>0</v>
      </c>
      <c r="DT135" s="191">
        <f t="shared" si="62"/>
        <v>0</v>
      </c>
      <c r="DU135" s="191">
        <f t="shared" si="63"/>
        <v>0</v>
      </c>
      <c r="DV135" s="191">
        <f t="shared" si="64"/>
        <v>0</v>
      </c>
      <c r="DW135" s="191">
        <f t="shared" si="65"/>
        <v>0</v>
      </c>
      <c r="DX135" s="191">
        <f t="shared" si="66"/>
        <v>0</v>
      </c>
      <c r="DY135" s="227">
        <f t="shared" si="67"/>
        <v>0</v>
      </c>
      <c r="DZ135" s="191">
        <f t="shared" si="68"/>
        <v>0</v>
      </c>
      <c r="EA135" s="193">
        <f t="shared" si="69"/>
        <v>0</v>
      </c>
    </row>
    <row r="136" spans="1:131">
      <c r="A136" s="200" t="str">
        <f t="shared" si="70"/>
        <v/>
      </c>
      <c r="B136" s="191" t="str">
        <f>IF(工资性费用预算!A138="","",工资性费用预算!B138)</f>
        <v/>
      </c>
      <c r="C136" s="195" t="str">
        <f>IF(B136="","",VLOOKUP(B136,工资性费用预算!$B$7:$C$206,2,0))</f>
        <v/>
      </c>
      <c r="D136" s="276" t="str">
        <f>IF(工资性费用预算!BH138&gt;0,IF(工资性费用预算!BE138&gt;0,工资性费用预算!$BE$6,IF(工资性费用预算!BF138&gt;0,工资性费用预算!$BF$6,工资性费用预算!$BG$6)),"")</f>
        <v/>
      </c>
      <c r="E136" s="194" t="str">
        <f>IF($B136="","",VLOOKUP($B136,工资性费用预算!$B$7:$AC$206,27,0))</f>
        <v/>
      </c>
      <c r="F136" s="519">
        <f>IF($B136="",0,VLOOKUP($B136,社保费!$B$5:$Q$15,16,0))</f>
        <v>0</v>
      </c>
      <c r="G136" s="201" t="str">
        <f>IF(OR(工资性费用预算!N138="",工资性费用预算!N138=0),"",ROUND($E136*$F136,2))</f>
        <v/>
      </c>
      <c r="H136" s="201" t="str">
        <f>IF(OR(工资性费用预算!O138="",工资性费用预算!O138=0),"",ROUND($E136*$F136,2))</f>
        <v/>
      </c>
      <c r="I136" s="201" t="str">
        <f>IF(OR(工资性费用预算!P138="",工资性费用预算!P138=0),"",ROUND($E136*$F136,2))</f>
        <v/>
      </c>
      <c r="J136" s="201" t="str">
        <f>IF(OR(工资性费用预算!Q138="",工资性费用预算!Q138=0),"",ROUND($E136*$F136,2))</f>
        <v/>
      </c>
      <c r="K136" s="201" t="str">
        <f>IF(OR(工资性费用预算!R138="",工资性费用预算!R138=0),"",ROUND($E136*$F136,2))</f>
        <v/>
      </c>
      <c r="L136" s="201" t="str">
        <f>IF(OR(工资性费用预算!S138="",工资性费用预算!S138=0),"",ROUND($E136*$F136,2))</f>
        <v/>
      </c>
      <c r="M136" s="201" t="str">
        <f>IF(OR(工资性费用预算!T138="",工资性费用预算!T138=0),"",ROUND($E136*$F136,2))</f>
        <v/>
      </c>
      <c r="N136" s="201" t="str">
        <f>IF(OR(工资性费用预算!U138="",工资性费用预算!U138=0),"",ROUND($E136*$F136,2))</f>
        <v/>
      </c>
      <c r="O136" s="201" t="str">
        <f>IF(OR(工资性费用预算!V138="",工资性费用预算!V138=0),"",ROUND($E136*$F136,2))</f>
        <v/>
      </c>
      <c r="P136" s="201" t="str">
        <f>IF(OR(工资性费用预算!W138="",工资性费用预算!W138=0),"",ROUND($E136*$F136,2))</f>
        <v/>
      </c>
      <c r="Q136" s="201" t="str">
        <f>IF(OR(工资性费用预算!X138="",工资性费用预算!X138=0),"",ROUND($E136*$F136,2))</f>
        <v/>
      </c>
      <c r="R136" s="201" t="str">
        <f>IF(OR(工资性费用预算!Y138="",工资性费用预算!Y138=0),"",ROUND($E136*$F136,2))</f>
        <v/>
      </c>
      <c r="S136" s="193">
        <f t="shared" si="48"/>
        <v>0</v>
      </c>
      <c r="T136" s="199" t="str">
        <f>IF($B136="","",VLOOKUP($B136,工资性费用预算!$B$7:$AF$206,30,0))</f>
        <v/>
      </c>
      <c r="U136" s="197" t="str">
        <f>IF($B136="","",VLOOKUP($B136,工资性费用预算!$B$7:$AF$206,31,0))</f>
        <v/>
      </c>
      <c r="V136" s="191" t="str">
        <f>IF(OR(工资性费用预算!N138="",工资性费用预算!N138=0),"",$T136*$U136)</f>
        <v/>
      </c>
      <c r="W136" s="191" t="str">
        <f>IF(OR(工资性费用预算!O138="",工资性费用预算!O138=0),"",$T136*$U136)</f>
        <v/>
      </c>
      <c r="X136" s="191" t="str">
        <f>IF(OR(工资性费用预算!P138="",工资性费用预算!P138=0),"",$T136*$U136)</f>
        <v/>
      </c>
      <c r="Y136" s="191" t="str">
        <f>IF(OR(工资性费用预算!Q138="",工资性费用预算!Q138=0),"",$T136*$U136)</f>
        <v/>
      </c>
      <c r="Z136" s="191" t="str">
        <f>IF(OR(工资性费用预算!R138="",工资性费用预算!R138=0),"",$T136*$U136)</f>
        <v/>
      </c>
      <c r="AA136" s="191" t="str">
        <f>IF(OR(工资性费用预算!S138="",工资性费用预算!S138=0),"",$T136*$U136)</f>
        <v/>
      </c>
      <c r="AB136" s="191" t="str">
        <f>IF(OR(工资性费用预算!T138="",工资性费用预算!T138=0),"",$T136*$U136)</f>
        <v/>
      </c>
      <c r="AC136" s="191" t="str">
        <f>IF(OR(工资性费用预算!U138="",工资性费用预算!U138=0),"",$T136*$U136)</f>
        <v/>
      </c>
      <c r="AD136" s="191" t="str">
        <f>IF(OR(工资性费用预算!V138="",工资性费用预算!V138=0),"",$T136*$U136)</f>
        <v/>
      </c>
      <c r="AE136" s="191" t="str">
        <f>IF(OR(工资性费用预算!W138="",工资性费用预算!W138=0),"",$T136*$U136)</f>
        <v/>
      </c>
      <c r="AF136" s="191" t="str">
        <f>IF(OR(工资性费用预算!X138="",工资性费用预算!X138=0),"",$T136*$U136)</f>
        <v/>
      </c>
      <c r="AG136" s="191" t="str">
        <f>IF(OR(工资性费用预算!Y138="",工资性费用预算!Y138=0),"",$T136*$U136)</f>
        <v/>
      </c>
      <c r="AH136" s="193">
        <f t="shared" si="49"/>
        <v>0</v>
      </c>
      <c r="AI136" s="217" t="str">
        <f>IF($B136="","",VLOOKUP($B136,工资性费用预算!$B$7:$AJ$206,33,0))</f>
        <v/>
      </c>
      <c r="AJ136" s="218" t="str">
        <f>IF($B136="","",VLOOKUP($B136,工资性费用预算!$B$7:$AJ$206,35,0))</f>
        <v/>
      </c>
      <c r="AK136" s="215" t="str">
        <f>IF($B136="","",VLOOKUP($B136,工资性费用预算!$B$7:$AL$206,37,0))</f>
        <v/>
      </c>
      <c r="AL136" s="270" t="str">
        <f>IF(OR(工资性费用预算!N138="",工资性费用预算!N138=0),"",$AK136)</f>
        <v/>
      </c>
      <c r="AM136" s="201" t="str">
        <f>IF(OR(工资性费用预算!O138="",工资性费用预算!O138=0),"",$AK136)</f>
        <v/>
      </c>
      <c r="AN136" s="201" t="str">
        <f>IF(OR(工资性费用预算!P138="",工资性费用预算!P138=0),"",$AK136)</f>
        <v/>
      </c>
      <c r="AO136" s="201" t="str">
        <f>IF(OR(工资性费用预算!Q138="",工资性费用预算!Q138=0),"",$AK136)</f>
        <v/>
      </c>
      <c r="AP136" s="201" t="str">
        <f>IF(OR(工资性费用预算!R138="",工资性费用预算!R138=0),"",$AK136)</f>
        <v/>
      </c>
      <c r="AQ136" s="201" t="str">
        <f>IF(OR(工资性费用预算!S138="",工资性费用预算!S138=0),"",$AK136)</f>
        <v/>
      </c>
      <c r="AR136" s="201" t="str">
        <f>IF(OR(工资性费用预算!T138="",工资性费用预算!T138=0),"",$AK136)</f>
        <v/>
      </c>
      <c r="AS136" s="201" t="str">
        <f>IF(OR(工资性费用预算!U138="",工资性费用预算!U138=0),"",$AK136)</f>
        <v/>
      </c>
      <c r="AT136" s="201" t="str">
        <f>IF(OR(工资性费用预算!V138="",工资性费用预算!V138=0),"",$AK136)</f>
        <v/>
      </c>
      <c r="AU136" s="201" t="str">
        <f>IF(OR(工资性费用预算!W138="",工资性费用预算!W138=0),"",$AK136)</f>
        <v/>
      </c>
      <c r="AV136" s="201" t="str">
        <f>IF(OR(工资性费用预算!X138="",工资性费用预算!X138=0),"",$AK136)</f>
        <v/>
      </c>
      <c r="AW136" s="201" t="str">
        <f>IF(OR(工资性费用预算!Y138="",工资性费用预算!Y138=0),"",$AK136)</f>
        <v/>
      </c>
      <c r="AX136" s="220">
        <f t="shared" si="50"/>
        <v>0</v>
      </c>
      <c r="AY136" s="215" t="str">
        <f>IF($B136="","",VLOOKUP($B136,工资性费用预算!$B$7:$AN$206,39,0))</f>
        <v/>
      </c>
      <c r="AZ136" s="204"/>
      <c r="BA136" s="204"/>
      <c r="BB136" s="204"/>
      <c r="BC136" s="204"/>
      <c r="BD136" s="201"/>
      <c r="BE136" s="201" t="str">
        <f>IF(OR(工资性费用预算!S138="",工资性费用预算!S138=0),"",$AY136)</f>
        <v/>
      </c>
      <c r="BF136" s="201" t="str">
        <f>IF(OR(工资性费用预算!T138="",工资性费用预算!T138=0),"",$AY136)</f>
        <v/>
      </c>
      <c r="BG136" s="201" t="str">
        <f>IF(OR(工资性费用预算!U138="",工资性费用预算!U138=0),"",$AY136)</f>
        <v/>
      </c>
      <c r="BH136" s="201" t="str">
        <f>IF(OR(工资性费用预算!V138="",工资性费用预算!V138=0),"",$AY136)</f>
        <v/>
      </c>
      <c r="BI136" s="201" t="str">
        <f>IF(OR(工资性费用预算!W138="",工资性费用预算!W138=0),"",$AY136)</f>
        <v/>
      </c>
      <c r="BJ136" s="219"/>
      <c r="BK136" s="219"/>
      <c r="BL136" s="219">
        <f t="shared" si="51"/>
        <v>0</v>
      </c>
      <c r="BM136" s="215" t="str">
        <f>IF($B136="","",VLOOKUP($B136,工资性费用预算!$B$7:$AP$206,41,0))</f>
        <v/>
      </c>
      <c r="BN136" s="201" t="str">
        <f>IF(OR(工资性费用预算!N138="",工资性费用预算!N138=0),"",$BM136)</f>
        <v/>
      </c>
      <c r="BO136" s="201" t="str">
        <f>IF(OR(工资性费用预算!O138="",工资性费用预算!O138=0),"",$BM136)</f>
        <v/>
      </c>
      <c r="BP136" s="201" t="str">
        <f>IF(OR(工资性费用预算!P138="",工资性费用预算!P138=0),"",$BM136)</f>
        <v/>
      </c>
      <c r="BQ136" s="201"/>
      <c r="BR136" s="201" t="str">
        <f>IF(OR(工资性费用预算!Q138="",工资性费用预算!Q138=0),"",$BM136)</f>
        <v/>
      </c>
      <c r="BS136" s="201" t="str">
        <f>IF(OR(工资性费用预算!R138="",工资性费用预算!R138=0),"",$BM136)</f>
        <v/>
      </c>
      <c r="BT136" s="201" t="str">
        <f>IF(OR(工资性费用预算!S138="",工资性费用预算!S138=0),"",$BM136)</f>
        <v/>
      </c>
      <c r="BU136" s="201"/>
      <c r="BV136" s="201" t="str">
        <f>IF(OR(工资性费用预算!T138="",工资性费用预算!T138=0),"",$BM136)</f>
        <v/>
      </c>
      <c r="BW136" s="201" t="str">
        <f>IF(OR(工资性费用预算!U138="",工资性费用预算!U138=0),"",$BM136)</f>
        <v/>
      </c>
      <c r="BX136" s="201" t="str">
        <f>IF(OR(工资性费用预算!V138="",工资性费用预算!V138=0),"",$BM136)</f>
        <v/>
      </c>
      <c r="BY136" s="201"/>
      <c r="BZ136" s="201" t="str">
        <f>IF(OR(工资性费用预算!W138="",工资性费用预算!W138=0),"",$BM136)</f>
        <v/>
      </c>
      <c r="CA136" s="201" t="str">
        <f>IF(OR(工资性费用预算!X138="",工资性费用预算!X138=0),"",$BM136)</f>
        <v/>
      </c>
      <c r="CB136" s="201" t="str">
        <f>IF(OR(工资性费用预算!Y138="",工资性费用预算!Y138=0),"",$BM136)</f>
        <v/>
      </c>
      <c r="CC136" s="193">
        <f t="shared" si="52"/>
        <v>0</v>
      </c>
      <c r="CD136" s="215" t="str">
        <f>IF($B136="","",VLOOKUP($B136,工资性费用预算!$B$7:$AT$206,45,0))</f>
        <v/>
      </c>
      <c r="CE136" s="201" t="str">
        <f>IF(OR(工资性费用预算!N138="",工资性费用预算!N138=0),"",$CD136)</f>
        <v/>
      </c>
      <c r="CF136" s="201" t="str">
        <f>IF(OR(工资性费用预算!O138="",工资性费用预算!O138=0),"",$CD136)</f>
        <v/>
      </c>
      <c r="CG136" s="201" t="str">
        <f>IF(OR(工资性费用预算!P138="",工资性费用预算!P138=0),"",$CD136)</f>
        <v/>
      </c>
      <c r="CH136" s="201" t="str">
        <f>IF(OR(工资性费用预算!Q138="",工资性费用预算!Q138=0),"",$CD136)</f>
        <v/>
      </c>
      <c r="CI136" s="201" t="str">
        <f>IF(OR(工资性费用预算!R138="",工资性费用预算!R138=0),"",$CD136)</f>
        <v/>
      </c>
      <c r="CJ136" s="201" t="str">
        <f>IF(OR(工资性费用预算!S138="",工资性费用预算!S138=0),"",$CD136)</f>
        <v/>
      </c>
      <c r="CK136" s="201" t="str">
        <f>IF(OR(工资性费用预算!T138="",工资性费用预算!T138=0),"",$CD136)</f>
        <v/>
      </c>
      <c r="CL136" s="201" t="str">
        <f>IF(OR(工资性费用预算!U138="",工资性费用预算!U138=0),"",$CD136)</f>
        <v/>
      </c>
      <c r="CM136" s="201" t="str">
        <f>IF(OR(工资性费用预算!V138="",工资性费用预算!V138=0),"",$CD136)</f>
        <v/>
      </c>
      <c r="CN136" s="201" t="str">
        <f>IF(OR(工资性费用预算!W138="",工资性费用预算!W138=0),"",$CD136)</f>
        <v/>
      </c>
      <c r="CO136" s="201" t="str">
        <f>IF(OR(工资性费用预算!X138="",工资性费用预算!X138=0),"",$CD136)</f>
        <v/>
      </c>
      <c r="CP136" s="201" t="str">
        <f>IF(OR(工资性费用预算!Y138="",工资性费用预算!Y138=0),"",$CD136)</f>
        <v/>
      </c>
      <c r="CQ136" s="193">
        <f t="shared" si="53"/>
        <v>0</v>
      </c>
      <c r="CR136" s="215" t="str">
        <f>IF($B136="","",VLOOKUP($B136,工资性费用预算!$B$7:$AV$206,47,0))</f>
        <v/>
      </c>
      <c r="CS136" s="201" t="str">
        <f>IF(OR(工资性费用预算!N138="",工资性费用预算!N138=0),"",$CR136)</f>
        <v/>
      </c>
      <c r="CT136" s="201" t="str">
        <f>IF(OR(工资性费用预算!O138="",工资性费用预算!O138=0),"",$CR136)</f>
        <v/>
      </c>
      <c r="CU136" s="201" t="str">
        <f>IF(OR(工资性费用预算!P138="",工资性费用预算!P138=0),"",$CR136)</f>
        <v/>
      </c>
      <c r="CV136" s="201" t="str">
        <f>IF(OR(工资性费用预算!Q138="",工资性费用预算!Q138=0),"",$CR136)</f>
        <v/>
      </c>
      <c r="CW136" s="201" t="str">
        <f>IF(OR(工资性费用预算!R138="",工资性费用预算!R138=0),"",$CR136)</f>
        <v/>
      </c>
      <c r="CX136" s="201" t="str">
        <f>IF(OR(工资性费用预算!S138="",工资性费用预算!S138=0),"",$CR136)</f>
        <v/>
      </c>
      <c r="CY136" s="201" t="str">
        <f>IF(OR(工资性费用预算!T138="",工资性费用预算!T138=0),"",$CR136)</f>
        <v/>
      </c>
      <c r="CZ136" s="201" t="str">
        <f>IF(OR(工资性费用预算!U138="",工资性费用预算!U138=0),"",$CR136)</f>
        <v/>
      </c>
      <c r="DA136" s="201" t="str">
        <f>IF(OR(工资性费用预算!V138="",工资性费用预算!V138=0),"",$CR136)</f>
        <v/>
      </c>
      <c r="DB136" s="201" t="str">
        <f>IF(OR(工资性费用预算!W138="",工资性费用预算!W138=0),"",$CR136)</f>
        <v/>
      </c>
      <c r="DC136" s="201" t="str">
        <f>IF(OR(工资性费用预算!X138="",工资性费用预算!X138=0),"",$CR136)</f>
        <v/>
      </c>
      <c r="DD136" s="201" t="str">
        <f>IF(OR(工资性费用预算!Y138="",工资性费用预算!Y138=0),"",$CR136)</f>
        <v/>
      </c>
      <c r="DE136" s="193">
        <f t="shared" si="54"/>
        <v>0</v>
      </c>
      <c r="DF136" s="215" t="str">
        <f>IF($B136="","",VLOOKUP($B136,工资性费用预算!$B$7:$AR$206,43,0))</f>
        <v/>
      </c>
      <c r="DG136" s="215" t="str">
        <f>IF($B136="","",VLOOKUP($B136,工资性费用预算!$B$7:$AS$206,44,0))</f>
        <v/>
      </c>
      <c r="DH136" s="215" t="str">
        <f>IF($B136="","",VLOOKUP($B136,工资性费用预算!$B$7:$AX$206,49,0))</f>
        <v/>
      </c>
      <c r="DI136" s="215" t="str">
        <f>IF($B136="","",VLOOKUP($B136,工资性费用预算!$B$7:$AY$206,50,0))</f>
        <v/>
      </c>
      <c r="DJ136" s="215" t="str">
        <f>IF($B136="","",VLOOKUP($B136,工资性费用预算!$B$7:$BB$206,51,0))</f>
        <v/>
      </c>
      <c r="DK136" s="215" t="str">
        <f>IF($B136="","",VLOOKUP($B136,工资性费用预算!$B$7:$BB$206,52,0))</f>
        <v/>
      </c>
      <c r="DL136" s="225" t="str">
        <f>IF($B136="","",VLOOKUP($B136,工资性费用预算!$B$7:$BB$206,53,0))</f>
        <v/>
      </c>
      <c r="DM136" s="222">
        <f t="shared" si="55"/>
        <v>0</v>
      </c>
      <c r="DN136" s="191">
        <f t="shared" si="56"/>
        <v>0</v>
      </c>
      <c r="DO136" s="191">
        <f t="shared" si="57"/>
        <v>0</v>
      </c>
      <c r="DP136" s="191">
        <f t="shared" si="58"/>
        <v>0</v>
      </c>
      <c r="DQ136" s="191">
        <f t="shared" si="59"/>
        <v>0</v>
      </c>
      <c r="DR136" s="191">
        <f t="shared" si="60"/>
        <v>0</v>
      </c>
      <c r="DS136" s="191">
        <f t="shared" si="61"/>
        <v>0</v>
      </c>
      <c r="DT136" s="191">
        <f t="shared" si="62"/>
        <v>0</v>
      </c>
      <c r="DU136" s="191">
        <f t="shared" si="63"/>
        <v>0</v>
      </c>
      <c r="DV136" s="191">
        <f t="shared" si="64"/>
        <v>0</v>
      </c>
      <c r="DW136" s="191">
        <f t="shared" si="65"/>
        <v>0</v>
      </c>
      <c r="DX136" s="191">
        <f t="shared" si="66"/>
        <v>0</v>
      </c>
      <c r="DY136" s="227">
        <f t="shared" si="67"/>
        <v>0</v>
      </c>
      <c r="DZ136" s="191">
        <f t="shared" si="68"/>
        <v>0</v>
      </c>
      <c r="EA136" s="193">
        <f t="shared" si="69"/>
        <v>0</v>
      </c>
    </row>
    <row r="137" spans="1:131">
      <c r="A137" s="200" t="str">
        <f t="shared" si="70"/>
        <v/>
      </c>
      <c r="B137" s="191" t="str">
        <f>IF(工资性费用预算!A139="","",工资性费用预算!B139)</f>
        <v/>
      </c>
      <c r="C137" s="195" t="str">
        <f>IF(B137="","",VLOOKUP(B137,工资性费用预算!$B$7:$C$206,2,0))</f>
        <v/>
      </c>
      <c r="D137" s="276" t="str">
        <f>IF(工资性费用预算!BH139&gt;0,IF(工资性费用预算!BE139&gt;0,工资性费用预算!$BE$6,IF(工资性费用预算!BF139&gt;0,工资性费用预算!$BF$6,工资性费用预算!$BG$6)),"")</f>
        <v/>
      </c>
      <c r="E137" s="194" t="str">
        <f>IF($B137="","",VLOOKUP($B137,工资性费用预算!$B$7:$AC$206,27,0))</f>
        <v/>
      </c>
      <c r="F137" s="519">
        <f>IF($B137="",0,VLOOKUP($B137,社保费!$B$5:$Q$15,16,0))</f>
        <v>0</v>
      </c>
      <c r="G137" s="201" t="str">
        <f>IF(OR(工资性费用预算!N139="",工资性费用预算!N139=0),"",ROUND($E137*$F137,2))</f>
        <v/>
      </c>
      <c r="H137" s="201" t="str">
        <f>IF(OR(工资性费用预算!O139="",工资性费用预算!O139=0),"",ROUND($E137*$F137,2))</f>
        <v/>
      </c>
      <c r="I137" s="201" t="str">
        <f>IF(OR(工资性费用预算!P139="",工资性费用预算!P139=0),"",ROUND($E137*$F137,2))</f>
        <v/>
      </c>
      <c r="J137" s="201" t="str">
        <f>IF(OR(工资性费用预算!Q139="",工资性费用预算!Q139=0),"",ROUND($E137*$F137,2))</f>
        <v/>
      </c>
      <c r="K137" s="201" t="str">
        <f>IF(OR(工资性费用预算!R139="",工资性费用预算!R139=0),"",ROUND($E137*$F137,2))</f>
        <v/>
      </c>
      <c r="L137" s="201" t="str">
        <f>IF(OR(工资性费用预算!S139="",工资性费用预算!S139=0),"",ROUND($E137*$F137,2))</f>
        <v/>
      </c>
      <c r="M137" s="201" t="str">
        <f>IF(OR(工资性费用预算!T139="",工资性费用预算!T139=0),"",ROUND($E137*$F137,2))</f>
        <v/>
      </c>
      <c r="N137" s="201" t="str">
        <f>IF(OR(工资性费用预算!U139="",工资性费用预算!U139=0),"",ROUND($E137*$F137,2))</f>
        <v/>
      </c>
      <c r="O137" s="201" t="str">
        <f>IF(OR(工资性费用预算!V139="",工资性费用预算!V139=0),"",ROUND($E137*$F137,2))</f>
        <v/>
      </c>
      <c r="P137" s="201" t="str">
        <f>IF(OR(工资性费用预算!W139="",工资性费用预算!W139=0),"",ROUND($E137*$F137,2))</f>
        <v/>
      </c>
      <c r="Q137" s="201" t="str">
        <f>IF(OR(工资性费用预算!X139="",工资性费用预算!X139=0),"",ROUND($E137*$F137,2))</f>
        <v/>
      </c>
      <c r="R137" s="201" t="str">
        <f>IF(OR(工资性费用预算!Y139="",工资性费用预算!Y139=0),"",ROUND($E137*$F137,2))</f>
        <v/>
      </c>
      <c r="S137" s="193">
        <f t="shared" si="48"/>
        <v>0</v>
      </c>
      <c r="T137" s="199" t="str">
        <f>IF($B137="","",VLOOKUP($B137,工资性费用预算!$B$7:$AF$206,30,0))</f>
        <v/>
      </c>
      <c r="U137" s="197" t="str">
        <f>IF($B137="","",VLOOKUP($B137,工资性费用预算!$B$7:$AF$206,31,0))</f>
        <v/>
      </c>
      <c r="V137" s="191" t="str">
        <f>IF(OR(工资性费用预算!N139="",工资性费用预算!N139=0),"",$T137*$U137)</f>
        <v/>
      </c>
      <c r="W137" s="191" t="str">
        <f>IF(OR(工资性费用预算!O139="",工资性费用预算!O139=0),"",$T137*$U137)</f>
        <v/>
      </c>
      <c r="X137" s="191" t="str">
        <f>IF(OR(工资性费用预算!P139="",工资性费用预算!P139=0),"",$T137*$U137)</f>
        <v/>
      </c>
      <c r="Y137" s="191" t="str">
        <f>IF(OR(工资性费用预算!Q139="",工资性费用预算!Q139=0),"",$T137*$U137)</f>
        <v/>
      </c>
      <c r="Z137" s="191" t="str">
        <f>IF(OR(工资性费用预算!R139="",工资性费用预算!R139=0),"",$T137*$U137)</f>
        <v/>
      </c>
      <c r="AA137" s="191" t="str">
        <f>IF(OR(工资性费用预算!S139="",工资性费用预算!S139=0),"",$T137*$U137)</f>
        <v/>
      </c>
      <c r="AB137" s="191" t="str">
        <f>IF(OR(工资性费用预算!T139="",工资性费用预算!T139=0),"",$T137*$U137)</f>
        <v/>
      </c>
      <c r="AC137" s="191" t="str">
        <f>IF(OR(工资性费用预算!U139="",工资性费用预算!U139=0),"",$T137*$U137)</f>
        <v/>
      </c>
      <c r="AD137" s="191" t="str">
        <f>IF(OR(工资性费用预算!V139="",工资性费用预算!V139=0),"",$T137*$U137)</f>
        <v/>
      </c>
      <c r="AE137" s="191" t="str">
        <f>IF(OR(工资性费用预算!W139="",工资性费用预算!W139=0),"",$T137*$U137)</f>
        <v/>
      </c>
      <c r="AF137" s="191" t="str">
        <f>IF(OR(工资性费用预算!X139="",工资性费用预算!X139=0),"",$T137*$U137)</f>
        <v/>
      </c>
      <c r="AG137" s="191" t="str">
        <f>IF(OR(工资性费用预算!Y139="",工资性费用预算!Y139=0),"",$T137*$U137)</f>
        <v/>
      </c>
      <c r="AH137" s="193">
        <f t="shared" si="49"/>
        <v>0</v>
      </c>
      <c r="AI137" s="217" t="str">
        <f>IF($B137="","",VLOOKUP($B137,工资性费用预算!$B$7:$AJ$206,33,0))</f>
        <v/>
      </c>
      <c r="AJ137" s="218" t="str">
        <f>IF($B137="","",VLOOKUP($B137,工资性费用预算!$B$7:$AJ$206,35,0))</f>
        <v/>
      </c>
      <c r="AK137" s="215" t="str">
        <f>IF($B137="","",VLOOKUP($B137,工资性费用预算!$B$7:$AL$206,37,0))</f>
        <v/>
      </c>
      <c r="AL137" s="270" t="str">
        <f>IF(OR(工资性费用预算!N139="",工资性费用预算!N139=0),"",$AK137)</f>
        <v/>
      </c>
      <c r="AM137" s="201" t="str">
        <f>IF(OR(工资性费用预算!O139="",工资性费用预算!O139=0),"",$AK137)</f>
        <v/>
      </c>
      <c r="AN137" s="201" t="str">
        <f>IF(OR(工资性费用预算!P139="",工资性费用预算!P139=0),"",$AK137)</f>
        <v/>
      </c>
      <c r="AO137" s="201" t="str">
        <f>IF(OR(工资性费用预算!Q139="",工资性费用预算!Q139=0),"",$AK137)</f>
        <v/>
      </c>
      <c r="AP137" s="201" t="str">
        <f>IF(OR(工资性费用预算!R139="",工资性费用预算!R139=0),"",$AK137)</f>
        <v/>
      </c>
      <c r="AQ137" s="201" t="str">
        <f>IF(OR(工资性费用预算!S139="",工资性费用预算!S139=0),"",$AK137)</f>
        <v/>
      </c>
      <c r="AR137" s="201" t="str">
        <f>IF(OR(工资性费用预算!T139="",工资性费用预算!T139=0),"",$AK137)</f>
        <v/>
      </c>
      <c r="AS137" s="201" t="str">
        <f>IF(OR(工资性费用预算!U139="",工资性费用预算!U139=0),"",$AK137)</f>
        <v/>
      </c>
      <c r="AT137" s="201" t="str">
        <f>IF(OR(工资性费用预算!V139="",工资性费用预算!V139=0),"",$AK137)</f>
        <v/>
      </c>
      <c r="AU137" s="201" t="str">
        <f>IF(OR(工资性费用预算!W139="",工资性费用预算!W139=0),"",$AK137)</f>
        <v/>
      </c>
      <c r="AV137" s="201" t="str">
        <f>IF(OR(工资性费用预算!X139="",工资性费用预算!X139=0),"",$AK137)</f>
        <v/>
      </c>
      <c r="AW137" s="201" t="str">
        <f>IF(OR(工资性费用预算!Y139="",工资性费用预算!Y139=0),"",$AK137)</f>
        <v/>
      </c>
      <c r="AX137" s="220">
        <f t="shared" si="50"/>
        <v>0</v>
      </c>
      <c r="AY137" s="215" t="str">
        <f>IF($B137="","",VLOOKUP($B137,工资性费用预算!$B$7:$AN$206,39,0))</f>
        <v/>
      </c>
      <c r="AZ137" s="204"/>
      <c r="BA137" s="204"/>
      <c r="BB137" s="204"/>
      <c r="BC137" s="204"/>
      <c r="BD137" s="201"/>
      <c r="BE137" s="201" t="str">
        <f>IF(OR(工资性费用预算!S139="",工资性费用预算!S139=0),"",$AY137)</f>
        <v/>
      </c>
      <c r="BF137" s="201" t="str">
        <f>IF(OR(工资性费用预算!T139="",工资性费用预算!T139=0),"",$AY137)</f>
        <v/>
      </c>
      <c r="BG137" s="201" t="str">
        <f>IF(OR(工资性费用预算!U139="",工资性费用预算!U139=0),"",$AY137)</f>
        <v/>
      </c>
      <c r="BH137" s="201" t="str">
        <f>IF(OR(工资性费用预算!V139="",工资性费用预算!V139=0),"",$AY137)</f>
        <v/>
      </c>
      <c r="BI137" s="201" t="str">
        <f>IF(OR(工资性费用预算!W139="",工资性费用预算!W139=0),"",$AY137)</f>
        <v/>
      </c>
      <c r="BJ137" s="219"/>
      <c r="BK137" s="219"/>
      <c r="BL137" s="219">
        <f t="shared" si="51"/>
        <v>0</v>
      </c>
      <c r="BM137" s="215" t="str">
        <f>IF($B137="","",VLOOKUP($B137,工资性费用预算!$B$7:$AP$206,41,0))</f>
        <v/>
      </c>
      <c r="BN137" s="201" t="str">
        <f>IF(OR(工资性费用预算!N139="",工资性费用预算!N139=0),"",$BM137)</f>
        <v/>
      </c>
      <c r="BO137" s="201" t="str">
        <f>IF(OR(工资性费用预算!O139="",工资性费用预算!O139=0),"",$BM137)</f>
        <v/>
      </c>
      <c r="BP137" s="201" t="str">
        <f>IF(OR(工资性费用预算!P139="",工资性费用预算!P139=0),"",$BM137)</f>
        <v/>
      </c>
      <c r="BQ137" s="201"/>
      <c r="BR137" s="201" t="str">
        <f>IF(OR(工资性费用预算!Q139="",工资性费用预算!Q139=0),"",$BM137)</f>
        <v/>
      </c>
      <c r="BS137" s="201" t="str">
        <f>IF(OR(工资性费用预算!R139="",工资性费用预算!R139=0),"",$BM137)</f>
        <v/>
      </c>
      <c r="BT137" s="201" t="str">
        <f>IF(OR(工资性费用预算!S139="",工资性费用预算!S139=0),"",$BM137)</f>
        <v/>
      </c>
      <c r="BU137" s="201"/>
      <c r="BV137" s="201" t="str">
        <f>IF(OR(工资性费用预算!T139="",工资性费用预算!T139=0),"",$BM137)</f>
        <v/>
      </c>
      <c r="BW137" s="201" t="str">
        <f>IF(OR(工资性费用预算!U139="",工资性费用预算!U139=0),"",$BM137)</f>
        <v/>
      </c>
      <c r="BX137" s="201" t="str">
        <f>IF(OR(工资性费用预算!V139="",工资性费用预算!V139=0),"",$BM137)</f>
        <v/>
      </c>
      <c r="BY137" s="201"/>
      <c r="BZ137" s="201" t="str">
        <f>IF(OR(工资性费用预算!W139="",工资性费用预算!W139=0),"",$BM137)</f>
        <v/>
      </c>
      <c r="CA137" s="201" t="str">
        <f>IF(OR(工资性费用预算!X139="",工资性费用预算!X139=0),"",$BM137)</f>
        <v/>
      </c>
      <c r="CB137" s="201" t="str">
        <f>IF(OR(工资性费用预算!Y139="",工资性费用预算!Y139=0),"",$BM137)</f>
        <v/>
      </c>
      <c r="CC137" s="193">
        <f t="shared" si="52"/>
        <v>0</v>
      </c>
      <c r="CD137" s="215" t="str">
        <f>IF($B137="","",VLOOKUP($B137,工资性费用预算!$B$7:$AT$206,45,0))</f>
        <v/>
      </c>
      <c r="CE137" s="201" t="str">
        <f>IF(OR(工资性费用预算!N139="",工资性费用预算!N139=0),"",$CD137)</f>
        <v/>
      </c>
      <c r="CF137" s="201" t="str">
        <f>IF(OR(工资性费用预算!O139="",工资性费用预算!O139=0),"",$CD137)</f>
        <v/>
      </c>
      <c r="CG137" s="201" t="str">
        <f>IF(OR(工资性费用预算!P139="",工资性费用预算!P139=0),"",$CD137)</f>
        <v/>
      </c>
      <c r="CH137" s="201" t="str">
        <f>IF(OR(工资性费用预算!Q139="",工资性费用预算!Q139=0),"",$CD137)</f>
        <v/>
      </c>
      <c r="CI137" s="201" t="str">
        <f>IF(OR(工资性费用预算!R139="",工资性费用预算!R139=0),"",$CD137)</f>
        <v/>
      </c>
      <c r="CJ137" s="201" t="str">
        <f>IF(OR(工资性费用预算!S139="",工资性费用预算!S139=0),"",$CD137)</f>
        <v/>
      </c>
      <c r="CK137" s="201" t="str">
        <f>IF(OR(工资性费用预算!T139="",工资性费用预算!T139=0),"",$CD137)</f>
        <v/>
      </c>
      <c r="CL137" s="201" t="str">
        <f>IF(OR(工资性费用预算!U139="",工资性费用预算!U139=0),"",$CD137)</f>
        <v/>
      </c>
      <c r="CM137" s="201" t="str">
        <f>IF(OR(工资性费用预算!V139="",工资性费用预算!V139=0),"",$CD137)</f>
        <v/>
      </c>
      <c r="CN137" s="201" t="str">
        <f>IF(OR(工资性费用预算!W139="",工资性费用预算!W139=0),"",$CD137)</f>
        <v/>
      </c>
      <c r="CO137" s="201" t="str">
        <f>IF(OR(工资性费用预算!X139="",工资性费用预算!X139=0),"",$CD137)</f>
        <v/>
      </c>
      <c r="CP137" s="201" t="str">
        <f>IF(OR(工资性费用预算!Y139="",工资性费用预算!Y139=0),"",$CD137)</f>
        <v/>
      </c>
      <c r="CQ137" s="193">
        <f t="shared" si="53"/>
        <v>0</v>
      </c>
      <c r="CR137" s="215" t="str">
        <f>IF($B137="","",VLOOKUP($B137,工资性费用预算!$B$7:$AV$206,47,0))</f>
        <v/>
      </c>
      <c r="CS137" s="201" t="str">
        <f>IF(OR(工资性费用预算!N139="",工资性费用预算!N139=0),"",$CR137)</f>
        <v/>
      </c>
      <c r="CT137" s="201" t="str">
        <f>IF(OR(工资性费用预算!O139="",工资性费用预算!O139=0),"",$CR137)</f>
        <v/>
      </c>
      <c r="CU137" s="201" t="str">
        <f>IF(OR(工资性费用预算!P139="",工资性费用预算!P139=0),"",$CR137)</f>
        <v/>
      </c>
      <c r="CV137" s="201" t="str">
        <f>IF(OR(工资性费用预算!Q139="",工资性费用预算!Q139=0),"",$CR137)</f>
        <v/>
      </c>
      <c r="CW137" s="201" t="str">
        <f>IF(OR(工资性费用预算!R139="",工资性费用预算!R139=0),"",$CR137)</f>
        <v/>
      </c>
      <c r="CX137" s="201" t="str">
        <f>IF(OR(工资性费用预算!S139="",工资性费用预算!S139=0),"",$CR137)</f>
        <v/>
      </c>
      <c r="CY137" s="201" t="str">
        <f>IF(OR(工资性费用预算!T139="",工资性费用预算!T139=0),"",$CR137)</f>
        <v/>
      </c>
      <c r="CZ137" s="201" t="str">
        <f>IF(OR(工资性费用预算!U139="",工资性费用预算!U139=0),"",$CR137)</f>
        <v/>
      </c>
      <c r="DA137" s="201" t="str">
        <f>IF(OR(工资性费用预算!V139="",工资性费用预算!V139=0),"",$CR137)</f>
        <v/>
      </c>
      <c r="DB137" s="201" t="str">
        <f>IF(OR(工资性费用预算!W139="",工资性费用预算!W139=0),"",$CR137)</f>
        <v/>
      </c>
      <c r="DC137" s="201" t="str">
        <f>IF(OR(工资性费用预算!X139="",工资性费用预算!X139=0),"",$CR137)</f>
        <v/>
      </c>
      <c r="DD137" s="201" t="str">
        <f>IF(OR(工资性费用预算!Y139="",工资性费用预算!Y139=0),"",$CR137)</f>
        <v/>
      </c>
      <c r="DE137" s="193">
        <f t="shared" si="54"/>
        <v>0</v>
      </c>
      <c r="DF137" s="215" t="str">
        <f>IF($B137="","",VLOOKUP($B137,工资性费用预算!$B$7:$AR$206,43,0))</f>
        <v/>
      </c>
      <c r="DG137" s="215" t="str">
        <f>IF($B137="","",VLOOKUP($B137,工资性费用预算!$B$7:$AS$206,44,0))</f>
        <v/>
      </c>
      <c r="DH137" s="215" t="str">
        <f>IF($B137="","",VLOOKUP($B137,工资性费用预算!$B$7:$AX$206,49,0))</f>
        <v/>
      </c>
      <c r="DI137" s="215" t="str">
        <f>IF($B137="","",VLOOKUP($B137,工资性费用预算!$B$7:$AY$206,50,0))</f>
        <v/>
      </c>
      <c r="DJ137" s="215" t="str">
        <f>IF($B137="","",VLOOKUP($B137,工资性费用预算!$B$7:$BB$206,51,0))</f>
        <v/>
      </c>
      <c r="DK137" s="215" t="str">
        <f>IF($B137="","",VLOOKUP($B137,工资性费用预算!$B$7:$BB$206,52,0))</f>
        <v/>
      </c>
      <c r="DL137" s="225" t="str">
        <f>IF($B137="","",VLOOKUP($B137,工资性费用预算!$B$7:$BB$206,53,0))</f>
        <v/>
      </c>
      <c r="DM137" s="222">
        <f t="shared" si="55"/>
        <v>0</v>
      </c>
      <c r="DN137" s="191">
        <f t="shared" si="56"/>
        <v>0</v>
      </c>
      <c r="DO137" s="191">
        <f t="shared" si="57"/>
        <v>0</v>
      </c>
      <c r="DP137" s="191">
        <f t="shared" si="58"/>
        <v>0</v>
      </c>
      <c r="DQ137" s="191">
        <f t="shared" si="59"/>
        <v>0</v>
      </c>
      <c r="DR137" s="191">
        <f t="shared" si="60"/>
        <v>0</v>
      </c>
      <c r="DS137" s="191">
        <f t="shared" si="61"/>
        <v>0</v>
      </c>
      <c r="DT137" s="191">
        <f t="shared" si="62"/>
        <v>0</v>
      </c>
      <c r="DU137" s="191">
        <f t="shared" si="63"/>
        <v>0</v>
      </c>
      <c r="DV137" s="191">
        <f t="shared" si="64"/>
        <v>0</v>
      </c>
      <c r="DW137" s="191">
        <f t="shared" si="65"/>
        <v>0</v>
      </c>
      <c r="DX137" s="191">
        <f t="shared" si="66"/>
        <v>0</v>
      </c>
      <c r="DY137" s="227">
        <f t="shared" si="67"/>
        <v>0</v>
      </c>
      <c r="DZ137" s="191">
        <f t="shared" si="68"/>
        <v>0</v>
      </c>
      <c r="EA137" s="193">
        <f t="shared" si="69"/>
        <v>0</v>
      </c>
    </row>
    <row r="138" spans="1:131">
      <c r="A138" s="200" t="str">
        <f t="shared" si="70"/>
        <v/>
      </c>
      <c r="B138" s="191" t="str">
        <f>IF(工资性费用预算!A140="","",工资性费用预算!B140)</f>
        <v/>
      </c>
      <c r="C138" s="195" t="str">
        <f>IF(B138="","",VLOOKUP(B138,工资性费用预算!$B$7:$C$206,2,0))</f>
        <v/>
      </c>
      <c r="D138" s="276" t="str">
        <f>IF(工资性费用预算!BH140&gt;0,IF(工资性费用预算!BE140&gt;0,工资性费用预算!$BE$6,IF(工资性费用预算!BF140&gt;0,工资性费用预算!$BF$6,工资性费用预算!$BG$6)),"")</f>
        <v/>
      </c>
      <c r="E138" s="194" t="str">
        <f>IF($B138="","",VLOOKUP($B138,工资性费用预算!$B$7:$AC$206,27,0))</f>
        <v/>
      </c>
      <c r="F138" s="519">
        <f>IF($B138="",0,VLOOKUP($B138,社保费!$B$5:$Q$15,16,0))</f>
        <v>0</v>
      </c>
      <c r="G138" s="201" t="str">
        <f>IF(OR(工资性费用预算!N140="",工资性费用预算!N140=0),"",ROUND($E138*$F138,2))</f>
        <v/>
      </c>
      <c r="H138" s="201" t="str">
        <f>IF(OR(工资性费用预算!O140="",工资性费用预算!O140=0),"",ROUND($E138*$F138,2))</f>
        <v/>
      </c>
      <c r="I138" s="201" t="str">
        <f>IF(OR(工资性费用预算!P140="",工资性费用预算!P140=0),"",ROUND($E138*$F138,2))</f>
        <v/>
      </c>
      <c r="J138" s="201" t="str">
        <f>IF(OR(工资性费用预算!Q140="",工资性费用预算!Q140=0),"",ROUND($E138*$F138,2))</f>
        <v/>
      </c>
      <c r="K138" s="201" t="str">
        <f>IF(OR(工资性费用预算!R140="",工资性费用预算!R140=0),"",ROUND($E138*$F138,2))</f>
        <v/>
      </c>
      <c r="L138" s="201" t="str">
        <f>IF(OR(工资性费用预算!S140="",工资性费用预算!S140=0),"",ROUND($E138*$F138,2))</f>
        <v/>
      </c>
      <c r="M138" s="201" t="str">
        <f>IF(OR(工资性费用预算!T140="",工资性费用预算!T140=0),"",ROUND($E138*$F138,2))</f>
        <v/>
      </c>
      <c r="N138" s="201" t="str">
        <f>IF(OR(工资性费用预算!U140="",工资性费用预算!U140=0),"",ROUND($E138*$F138,2))</f>
        <v/>
      </c>
      <c r="O138" s="201" t="str">
        <f>IF(OR(工资性费用预算!V140="",工资性费用预算!V140=0),"",ROUND($E138*$F138,2))</f>
        <v/>
      </c>
      <c r="P138" s="201" t="str">
        <f>IF(OR(工资性费用预算!W140="",工资性费用预算!W140=0),"",ROUND($E138*$F138,2))</f>
        <v/>
      </c>
      <c r="Q138" s="201" t="str">
        <f>IF(OR(工资性费用预算!X140="",工资性费用预算!X140=0),"",ROUND($E138*$F138,2))</f>
        <v/>
      </c>
      <c r="R138" s="201" t="str">
        <f>IF(OR(工资性费用预算!Y140="",工资性费用预算!Y140=0),"",ROUND($E138*$F138,2))</f>
        <v/>
      </c>
      <c r="S138" s="193">
        <f t="shared" si="48"/>
        <v>0</v>
      </c>
      <c r="T138" s="199" t="str">
        <f>IF($B138="","",VLOOKUP($B138,工资性费用预算!$B$7:$AF$206,30,0))</f>
        <v/>
      </c>
      <c r="U138" s="197" t="str">
        <f>IF($B138="","",VLOOKUP($B138,工资性费用预算!$B$7:$AF$206,31,0))</f>
        <v/>
      </c>
      <c r="V138" s="191" t="str">
        <f>IF(OR(工资性费用预算!N140="",工资性费用预算!N140=0),"",$T138*$U138)</f>
        <v/>
      </c>
      <c r="W138" s="191" t="str">
        <f>IF(OR(工资性费用预算!O140="",工资性费用预算!O140=0),"",$T138*$U138)</f>
        <v/>
      </c>
      <c r="X138" s="191" t="str">
        <f>IF(OR(工资性费用预算!P140="",工资性费用预算!P140=0),"",$T138*$U138)</f>
        <v/>
      </c>
      <c r="Y138" s="191" t="str">
        <f>IF(OR(工资性费用预算!Q140="",工资性费用预算!Q140=0),"",$T138*$U138)</f>
        <v/>
      </c>
      <c r="Z138" s="191" t="str">
        <f>IF(OR(工资性费用预算!R140="",工资性费用预算!R140=0),"",$T138*$U138)</f>
        <v/>
      </c>
      <c r="AA138" s="191" t="str">
        <f>IF(OR(工资性费用预算!S140="",工资性费用预算!S140=0),"",$T138*$U138)</f>
        <v/>
      </c>
      <c r="AB138" s="191" t="str">
        <f>IF(OR(工资性费用预算!T140="",工资性费用预算!T140=0),"",$T138*$U138)</f>
        <v/>
      </c>
      <c r="AC138" s="191" t="str">
        <f>IF(OR(工资性费用预算!U140="",工资性费用预算!U140=0),"",$T138*$U138)</f>
        <v/>
      </c>
      <c r="AD138" s="191" t="str">
        <f>IF(OR(工资性费用预算!V140="",工资性费用预算!V140=0),"",$T138*$U138)</f>
        <v/>
      </c>
      <c r="AE138" s="191" t="str">
        <f>IF(OR(工资性费用预算!W140="",工资性费用预算!W140=0),"",$T138*$U138)</f>
        <v/>
      </c>
      <c r="AF138" s="191" t="str">
        <f>IF(OR(工资性费用预算!X140="",工资性费用预算!X140=0),"",$T138*$U138)</f>
        <v/>
      </c>
      <c r="AG138" s="191" t="str">
        <f>IF(OR(工资性费用预算!Y140="",工资性费用预算!Y140=0),"",$T138*$U138)</f>
        <v/>
      </c>
      <c r="AH138" s="193">
        <f t="shared" si="49"/>
        <v>0</v>
      </c>
      <c r="AI138" s="217" t="str">
        <f>IF($B138="","",VLOOKUP($B138,工资性费用预算!$B$7:$AJ$206,33,0))</f>
        <v/>
      </c>
      <c r="AJ138" s="218" t="str">
        <f>IF($B138="","",VLOOKUP($B138,工资性费用预算!$B$7:$AJ$206,35,0))</f>
        <v/>
      </c>
      <c r="AK138" s="215" t="str">
        <f>IF($B138="","",VLOOKUP($B138,工资性费用预算!$B$7:$AL$206,37,0))</f>
        <v/>
      </c>
      <c r="AL138" s="270" t="str">
        <f>IF(OR(工资性费用预算!N140="",工资性费用预算!N140=0),"",$AK138)</f>
        <v/>
      </c>
      <c r="AM138" s="201" t="str">
        <f>IF(OR(工资性费用预算!O140="",工资性费用预算!O140=0),"",$AK138)</f>
        <v/>
      </c>
      <c r="AN138" s="201" t="str">
        <f>IF(OR(工资性费用预算!P140="",工资性费用预算!P140=0),"",$AK138)</f>
        <v/>
      </c>
      <c r="AO138" s="201" t="str">
        <f>IF(OR(工资性费用预算!Q140="",工资性费用预算!Q140=0),"",$AK138)</f>
        <v/>
      </c>
      <c r="AP138" s="201" t="str">
        <f>IF(OR(工资性费用预算!R140="",工资性费用预算!R140=0),"",$AK138)</f>
        <v/>
      </c>
      <c r="AQ138" s="201" t="str">
        <f>IF(OR(工资性费用预算!S140="",工资性费用预算!S140=0),"",$AK138)</f>
        <v/>
      </c>
      <c r="AR138" s="201" t="str">
        <f>IF(OR(工资性费用预算!T140="",工资性费用预算!T140=0),"",$AK138)</f>
        <v/>
      </c>
      <c r="AS138" s="201" t="str">
        <f>IF(OR(工资性费用预算!U140="",工资性费用预算!U140=0),"",$AK138)</f>
        <v/>
      </c>
      <c r="AT138" s="201" t="str">
        <f>IF(OR(工资性费用预算!V140="",工资性费用预算!V140=0),"",$AK138)</f>
        <v/>
      </c>
      <c r="AU138" s="201" t="str">
        <f>IF(OR(工资性费用预算!W140="",工资性费用预算!W140=0),"",$AK138)</f>
        <v/>
      </c>
      <c r="AV138" s="201" t="str">
        <f>IF(OR(工资性费用预算!X140="",工资性费用预算!X140=0),"",$AK138)</f>
        <v/>
      </c>
      <c r="AW138" s="201" t="str">
        <f>IF(OR(工资性费用预算!Y140="",工资性费用预算!Y140=0),"",$AK138)</f>
        <v/>
      </c>
      <c r="AX138" s="220">
        <f t="shared" si="50"/>
        <v>0</v>
      </c>
      <c r="AY138" s="215" t="str">
        <f>IF($B138="","",VLOOKUP($B138,工资性费用预算!$B$7:$AN$206,39,0))</f>
        <v/>
      </c>
      <c r="AZ138" s="204"/>
      <c r="BA138" s="204"/>
      <c r="BB138" s="204"/>
      <c r="BC138" s="204"/>
      <c r="BD138" s="201"/>
      <c r="BE138" s="201" t="str">
        <f>IF(OR(工资性费用预算!S140="",工资性费用预算!S140=0),"",$AY138)</f>
        <v/>
      </c>
      <c r="BF138" s="201" t="str">
        <f>IF(OR(工资性费用预算!T140="",工资性费用预算!T140=0),"",$AY138)</f>
        <v/>
      </c>
      <c r="BG138" s="201" t="str">
        <f>IF(OR(工资性费用预算!U140="",工资性费用预算!U140=0),"",$AY138)</f>
        <v/>
      </c>
      <c r="BH138" s="201" t="str">
        <f>IF(OR(工资性费用预算!V140="",工资性费用预算!V140=0),"",$AY138)</f>
        <v/>
      </c>
      <c r="BI138" s="201" t="str">
        <f>IF(OR(工资性费用预算!W140="",工资性费用预算!W140=0),"",$AY138)</f>
        <v/>
      </c>
      <c r="BJ138" s="219"/>
      <c r="BK138" s="219"/>
      <c r="BL138" s="219">
        <f t="shared" si="51"/>
        <v>0</v>
      </c>
      <c r="BM138" s="215" t="str">
        <f>IF($B138="","",VLOOKUP($B138,工资性费用预算!$B$7:$AP$206,41,0))</f>
        <v/>
      </c>
      <c r="BN138" s="201" t="str">
        <f>IF(OR(工资性费用预算!N140="",工资性费用预算!N140=0),"",$BM138)</f>
        <v/>
      </c>
      <c r="BO138" s="201" t="str">
        <f>IF(OR(工资性费用预算!O140="",工资性费用预算!O140=0),"",$BM138)</f>
        <v/>
      </c>
      <c r="BP138" s="201" t="str">
        <f>IF(OR(工资性费用预算!P140="",工资性费用预算!P140=0),"",$BM138)</f>
        <v/>
      </c>
      <c r="BQ138" s="201"/>
      <c r="BR138" s="201" t="str">
        <f>IF(OR(工资性费用预算!Q140="",工资性费用预算!Q140=0),"",$BM138)</f>
        <v/>
      </c>
      <c r="BS138" s="201" t="str">
        <f>IF(OR(工资性费用预算!R140="",工资性费用预算!R140=0),"",$BM138)</f>
        <v/>
      </c>
      <c r="BT138" s="201" t="str">
        <f>IF(OR(工资性费用预算!S140="",工资性费用预算!S140=0),"",$BM138)</f>
        <v/>
      </c>
      <c r="BU138" s="201"/>
      <c r="BV138" s="201" t="str">
        <f>IF(OR(工资性费用预算!T140="",工资性费用预算!T140=0),"",$BM138)</f>
        <v/>
      </c>
      <c r="BW138" s="201" t="str">
        <f>IF(OR(工资性费用预算!U140="",工资性费用预算!U140=0),"",$BM138)</f>
        <v/>
      </c>
      <c r="BX138" s="201" t="str">
        <f>IF(OR(工资性费用预算!V140="",工资性费用预算!V140=0),"",$BM138)</f>
        <v/>
      </c>
      <c r="BY138" s="201"/>
      <c r="BZ138" s="201" t="str">
        <f>IF(OR(工资性费用预算!W140="",工资性费用预算!W140=0),"",$BM138)</f>
        <v/>
      </c>
      <c r="CA138" s="201" t="str">
        <f>IF(OR(工资性费用预算!X140="",工资性费用预算!X140=0),"",$BM138)</f>
        <v/>
      </c>
      <c r="CB138" s="201" t="str">
        <f>IF(OR(工资性费用预算!Y140="",工资性费用预算!Y140=0),"",$BM138)</f>
        <v/>
      </c>
      <c r="CC138" s="193">
        <f t="shared" si="52"/>
        <v>0</v>
      </c>
      <c r="CD138" s="215" t="str">
        <f>IF($B138="","",VLOOKUP($B138,工资性费用预算!$B$7:$AT$206,45,0))</f>
        <v/>
      </c>
      <c r="CE138" s="201" t="str">
        <f>IF(OR(工资性费用预算!N140="",工资性费用预算!N140=0),"",$CD138)</f>
        <v/>
      </c>
      <c r="CF138" s="201" t="str">
        <f>IF(OR(工资性费用预算!O140="",工资性费用预算!O140=0),"",$CD138)</f>
        <v/>
      </c>
      <c r="CG138" s="201" t="str">
        <f>IF(OR(工资性费用预算!P140="",工资性费用预算!P140=0),"",$CD138)</f>
        <v/>
      </c>
      <c r="CH138" s="201" t="str">
        <f>IF(OR(工资性费用预算!Q140="",工资性费用预算!Q140=0),"",$CD138)</f>
        <v/>
      </c>
      <c r="CI138" s="201" t="str">
        <f>IF(OR(工资性费用预算!R140="",工资性费用预算!R140=0),"",$CD138)</f>
        <v/>
      </c>
      <c r="CJ138" s="201" t="str">
        <f>IF(OR(工资性费用预算!S140="",工资性费用预算!S140=0),"",$CD138)</f>
        <v/>
      </c>
      <c r="CK138" s="201" t="str">
        <f>IF(OR(工资性费用预算!T140="",工资性费用预算!T140=0),"",$CD138)</f>
        <v/>
      </c>
      <c r="CL138" s="201" t="str">
        <f>IF(OR(工资性费用预算!U140="",工资性费用预算!U140=0),"",$CD138)</f>
        <v/>
      </c>
      <c r="CM138" s="201" t="str">
        <f>IF(OR(工资性费用预算!V140="",工资性费用预算!V140=0),"",$CD138)</f>
        <v/>
      </c>
      <c r="CN138" s="201" t="str">
        <f>IF(OR(工资性费用预算!W140="",工资性费用预算!W140=0),"",$CD138)</f>
        <v/>
      </c>
      <c r="CO138" s="201" t="str">
        <f>IF(OR(工资性费用预算!X140="",工资性费用预算!X140=0),"",$CD138)</f>
        <v/>
      </c>
      <c r="CP138" s="201" t="str">
        <f>IF(OR(工资性费用预算!Y140="",工资性费用预算!Y140=0),"",$CD138)</f>
        <v/>
      </c>
      <c r="CQ138" s="193">
        <f t="shared" si="53"/>
        <v>0</v>
      </c>
      <c r="CR138" s="215" t="str">
        <f>IF($B138="","",VLOOKUP($B138,工资性费用预算!$B$7:$AV$206,47,0))</f>
        <v/>
      </c>
      <c r="CS138" s="201" t="str">
        <f>IF(OR(工资性费用预算!N140="",工资性费用预算!N140=0),"",$CR138)</f>
        <v/>
      </c>
      <c r="CT138" s="201" t="str">
        <f>IF(OR(工资性费用预算!O140="",工资性费用预算!O140=0),"",$CR138)</f>
        <v/>
      </c>
      <c r="CU138" s="201" t="str">
        <f>IF(OR(工资性费用预算!P140="",工资性费用预算!P140=0),"",$CR138)</f>
        <v/>
      </c>
      <c r="CV138" s="201" t="str">
        <f>IF(OR(工资性费用预算!Q140="",工资性费用预算!Q140=0),"",$CR138)</f>
        <v/>
      </c>
      <c r="CW138" s="201" t="str">
        <f>IF(OR(工资性费用预算!R140="",工资性费用预算!R140=0),"",$CR138)</f>
        <v/>
      </c>
      <c r="CX138" s="201" t="str">
        <f>IF(OR(工资性费用预算!S140="",工资性费用预算!S140=0),"",$CR138)</f>
        <v/>
      </c>
      <c r="CY138" s="201" t="str">
        <f>IF(OR(工资性费用预算!T140="",工资性费用预算!T140=0),"",$CR138)</f>
        <v/>
      </c>
      <c r="CZ138" s="201" t="str">
        <f>IF(OR(工资性费用预算!U140="",工资性费用预算!U140=0),"",$CR138)</f>
        <v/>
      </c>
      <c r="DA138" s="201" t="str">
        <f>IF(OR(工资性费用预算!V140="",工资性费用预算!V140=0),"",$CR138)</f>
        <v/>
      </c>
      <c r="DB138" s="201" t="str">
        <f>IF(OR(工资性费用预算!W140="",工资性费用预算!W140=0),"",$CR138)</f>
        <v/>
      </c>
      <c r="DC138" s="201" t="str">
        <f>IF(OR(工资性费用预算!X140="",工资性费用预算!X140=0),"",$CR138)</f>
        <v/>
      </c>
      <c r="DD138" s="201" t="str">
        <f>IF(OR(工资性费用预算!Y140="",工资性费用预算!Y140=0),"",$CR138)</f>
        <v/>
      </c>
      <c r="DE138" s="193">
        <f t="shared" si="54"/>
        <v>0</v>
      </c>
      <c r="DF138" s="215" t="str">
        <f>IF($B138="","",VLOOKUP($B138,工资性费用预算!$B$7:$AR$206,43,0))</f>
        <v/>
      </c>
      <c r="DG138" s="215" t="str">
        <f>IF($B138="","",VLOOKUP($B138,工资性费用预算!$B$7:$AS$206,44,0))</f>
        <v/>
      </c>
      <c r="DH138" s="215" t="str">
        <f>IF($B138="","",VLOOKUP($B138,工资性费用预算!$B$7:$AX$206,49,0))</f>
        <v/>
      </c>
      <c r="DI138" s="215" t="str">
        <f>IF($B138="","",VLOOKUP($B138,工资性费用预算!$B$7:$AY$206,50,0))</f>
        <v/>
      </c>
      <c r="DJ138" s="215" t="str">
        <f>IF($B138="","",VLOOKUP($B138,工资性费用预算!$B$7:$BB$206,51,0))</f>
        <v/>
      </c>
      <c r="DK138" s="215" t="str">
        <f>IF($B138="","",VLOOKUP($B138,工资性费用预算!$B$7:$BB$206,52,0))</f>
        <v/>
      </c>
      <c r="DL138" s="225" t="str">
        <f>IF($B138="","",VLOOKUP($B138,工资性费用预算!$B$7:$BB$206,53,0))</f>
        <v/>
      </c>
      <c r="DM138" s="222">
        <f t="shared" si="55"/>
        <v>0</v>
      </c>
      <c r="DN138" s="191">
        <f t="shared" si="56"/>
        <v>0</v>
      </c>
      <c r="DO138" s="191">
        <f t="shared" si="57"/>
        <v>0</v>
      </c>
      <c r="DP138" s="191">
        <f t="shared" si="58"/>
        <v>0</v>
      </c>
      <c r="DQ138" s="191">
        <f t="shared" si="59"/>
        <v>0</v>
      </c>
      <c r="DR138" s="191">
        <f t="shared" si="60"/>
        <v>0</v>
      </c>
      <c r="DS138" s="191">
        <f t="shared" si="61"/>
        <v>0</v>
      </c>
      <c r="DT138" s="191">
        <f t="shared" si="62"/>
        <v>0</v>
      </c>
      <c r="DU138" s="191">
        <f t="shared" si="63"/>
        <v>0</v>
      </c>
      <c r="DV138" s="191">
        <f t="shared" si="64"/>
        <v>0</v>
      </c>
      <c r="DW138" s="191">
        <f t="shared" si="65"/>
        <v>0</v>
      </c>
      <c r="DX138" s="191">
        <f t="shared" si="66"/>
        <v>0</v>
      </c>
      <c r="DY138" s="227">
        <f t="shared" si="67"/>
        <v>0</v>
      </c>
      <c r="DZ138" s="191">
        <f t="shared" si="68"/>
        <v>0</v>
      </c>
      <c r="EA138" s="193">
        <f t="shared" si="69"/>
        <v>0</v>
      </c>
    </row>
    <row r="139" spans="1:131">
      <c r="A139" s="200" t="str">
        <f t="shared" si="70"/>
        <v/>
      </c>
      <c r="B139" s="191" t="str">
        <f>IF(工资性费用预算!A141="","",工资性费用预算!B141)</f>
        <v/>
      </c>
      <c r="C139" s="195" t="str">
        <f>IF(B139="","",VLOOKUP(B139,工资性费用预算!$B$7:$C$206,2,0))</f>
        <v/>
      </c>
      <c r="D139" s="276" t="str">
        <f>IF(工资性费用预算!BH141&gt;0,IF(工资性费用预算!BE141&gt;0,工资性费用预算!$BE$6,IF(工资性费用预算!BF141&gt;0,工资性费用预算!$BF$6,工资性费用预算!$BG$6)),"")</f>
        <v/>
      </c>
      <c r="E139" s="194" t="str">
        <f>IF($B139="","",VLOOKUP($B139,工资性费用预算!$B$7:$AC$206,27,0))</f>
        <v/>
      </c>
      <c r="F139" s="519">
        <f>IF($B139="",0,VLOOKUP($B139,社保费!$B$5:$Q$15,16,0))</f>
        <v>0</v>
      </c>
      <c r="G139" s="201" t="str">
        <f>IF(OR(工资性费用预算!N141="",工资性费用预算!N141=0),"",ROUND($E139*$F139,2))</f>
        <v/>
      </c>
      <c r="H139" s="201" t="str">
        <f>IF(OR(工资性费用预算!O141="",工资性费用预算!O141=0),"",ROUND($E139*$F139,2))</f>
        <v/>
      </c>
      <c r="I139" s="201" t="str">
        <f>IF(OR(工资性费用预算!P141="",工资性费用预算!P141=0),"",ROUND($E139*$F139,2))</f>
        <v/>
      </c>
      <c r="J139" s="201" t="str">
        <f>IF(OR(工资性费用预算!Q141="",工资性费用预算!Q141=0),"",ROUND($E139*$F139,2))</f>
        <v/>
      </c>
      <c r="K139" s="201" t="str">
        <f>IF(OR(工资性费用预算!R141="",工资性费用预算!R141=0),"",ROUND($E139*$F139,2))</f>
        <v/>
      </c>
      <c r="L139" s="201" t="str">
        <f>IF(OR(工资性费用预算!S141="",工资性费用预算!S141=0),"",ROUND($E139*$F139,2))</f>
        <v/>
      </c>
      <c r="M139" s="201" t="str">
        <f>IF(OR(工资性费用预算!T141="",工资性费用预算!T141=0),"",ROUND($E139*$F139,2))</f>
        <v/>
      </c>
      <c r="N139" s="201" t="str">
        <f>IF(OR(工资性费用预算!U141="",工资性费用预算!U141=0),"",ROUND($E139*$F139,2))</f>
        <v/>
      </c>
      <c r="O139" s="201" t="str">
        <f>IF(OR(工资性费用预算!V141="",工资性费用预算!V141=0),"",ROUND($E139*$F139,2))</f>
        <v/>
      </c>
      <c r="P139" s="201" t="str">
        <f>IF(OR(工资性费用预算!W141="",工资性费用预算!W141=0),"",ROUND($E139*$F139,2))</f>
        <v/>
      </c>
      <c r="Q139" s="201" t="str">
        <f>IF(OR(工资性费用预算!X141="",工资性费用预算!X141=0),"",ROUND($E139*$F139,2))</f>
        <v/>
      </c>
      <c r="R139" s="201" t="str">
        <f>IF(OR(工资性费用预算!Y141="",工资性费用预算!Y141=0),"",ROUND($E139*$F139,2))</f>
        <v/>
      </c>
      <c r="S139" s="193">
        <f t="shared" si="48"/>
        <v>0</v>
      </c>
      <c r="T139" s="199" t="str">
        <f>IF($B139="","",VLOOKUP($B139,工资性费用预算!$B$7:$AF$206,30,0))</f>
        <v/>
      </c>
      <c r="U139" s="197" t="str">
        <f>IF($B139="","",VLOOKUP($B139,工资性费用预算!$B$7:$AF$206,31,0))</f>
        <v/>
      </c>
      <c r="V139" s="191" t="str">
        <f>IF(OR(工资性费用预算!N141="",工资性费用预算!N141=0),"",$T139*$U139)</f>
        <v/>
      </c>
      <c r="W139" s="191" t="str">
        <f>IF(OR(工资性费用预算!O141="",工资性费用预算!O141=0),"",$T139*$U139)</f>
        <v/>
      </c>
      <c r="X139" s="191" t="str">
        <f>IF(OR(工资性费用预算!P141="",工资性费用预算!P141=0),"",$T139*$U139)</f>
        <v/>
      </c>
      <c r="Y139" s="191" t="str">
        <f>IF(OR(工资性费用预算!Q141="",工资性费用预算!Q141=0),"",$T139*$U139)</f>
        <v/>
      </c>
      <c r="Z139" s="191" t="str">
        <f>IF(OR(工资性费用预算!R141="",工资性费用预算!R141=0),"",$T139*$U139)</f>
        <v/>
      </c>
      <c r="AA139" s="191" t="str">
        <f>IF(OR(工资性费用预算!S141="",工资性费用预算!S141=0),"",$T139*$U139)</f>
        <v/>
      </c>
      <c r="AB139" s="191" t="str">
        <f>IF(OR(工资性费用预算!T141="",工资性费用预算!T141=0),"",$T139*$U139)</f>
        <v/>
      </c>
      <c r="AC139" s="191" t="str">
        <f>IF(OR(工资性费用预算!U141="",工资性费用预算!U141=0),"",$T139*$U139)</f>
        <v/>
      </c>
      <c r="AD139" s="191" t="str">
        <f>IF(OR(工资性费用预算!V141="",工资性费用预算!V141=0),"",$T139*$U139)</f>
        <v/>
      </c>
      <c r="AE139" s="191" t="str">
        <f>IF(OR(工资性费用预算!W141="",工资性费用预算!W141=0),"",$T139*$U139)</f>
        <v/>
      </c>
      <c r="AF139" s="191" t="str">
        <f>IF(OR(工资性费用预算!X141="",工资性费用预算!X141=0),"",$T139*$U139)</f>
        <v/>
      </c>
      <c r="AG139" s="191" t="str">
        <f>IF(OR(工资性费用预算!Y141="",工资性费用预算!Y141=0),"",$T139*$U139)</f>
        <v/>
      </c>
      <c r="AH139" s="193">
        <f t="shared" si="49"/>
        <v>0</v>
      </c>
      <c r="AI139" s="217" t="str">
        <f>IF($B139="","",VLOOKUP($B139,工资性费用预算!$B$7:$AJ$206,33,0))</f>
        <v/>
      </c>
      <c r="AJ139" s="218" t="str">
        <f>IF($B139="","",VLOOKUP($B139,工资性费用预算!$B$7:$AJ$206,35,0))</f>
        <v/>
      </c>
      <c r="AK139" s="215" t="str">
        <f>IF($B139="","",VLOOKUP($B139,工资性费用预算!$B$7:$AL$206,37,0))</f>
        <v/>
      </c>
      <c r="AL139" s="270" t="str">
        <f>IF(OR(工资性费用预算!N141="",工资性费用预算!N141=0),"",$AK139)</f>
        <v/>
      </c>
      <c r="AM139" s="201" t="str">
        <f>IF(OR(工资性费用预算!O141="",工资性费用预算!O141=0),"",$AK139)</f>
        <v/>
      </c>
      <c r="AN139" s="201" t="str">
        <f>IF(OR(工资性费用预算!P141="",工资性费用预算!P141=0),"",$AK139)</f>
        <v/>
      </c>
      <c r="AO139" s="201" t="str">
        <f>IF(OR(工资性费用预算!Q141="",工资性费用预算!Q141=0),"",$AK139)</f>
        <v/>
      </c>
      <c r="AP139" s="201" t="str">
        <f>IF(OR(工资性费用预算!R141="",工资性费用预算!R141=0),"",$AK139)</f>
        <v/>
      </c>
      <c r="AQ139" s="201" t="str">
        <f>IF(OR(工资性费用预算!S141="",工资性费用预算!S141=0),"",$AK139)</f>
        <v/>
      </c>
      <c r="AR139" s="201" t="str">
        <f>IF(OR(工资性费用预算!T141="",工资性费用预算!T141=0),"",$AK139)</f>
        <v/>
      </c>
      <c r="AS139" s="201" t="str">
        <f>IF(OR(工资性费用预算!U141="",工资性费用预算!U141=0),"",$AK139)</f>
        <v/>
      </c>
      <c r="AT139" s="201" t="str">
        <f>IF(OR(工资性费用预算!V141="",工资性费用预算!V141=0),"",$AK139)</f>
        <v/>
      </c>
      <c r="AU139" s="201" t="str">
        <f>IF(OR(工资性费用预算!W141="",工资性费用预算!W141=0),"",$AK139)</f>
        <v/>
      </c>
      <c r="AV139" s="201" t="str">
        <f>IF(OR(工资性费用预算!X141="",工资性费用预算!X141=0),"",$AK139)</f>
        <v/>
      </c>
      <c r="AW139" s="201" t="str">
        <f>IF(OR(工资性费用预算!Y141="",工资性费用预算!Y141=0),"",$AK139)</f>
        <v/>
      </c>
      <c r="AX139" s="220">
        <f t="shared" si="50"/>
        <v>0</v>
      </c>
      <c r="AY139" s="215" t="str">
        <f>IF($B139="","",VLOOKUP($B139,工资性费用预算!$B$7:$AN$206,39,0))</f>
        <v/>
      </c>
      <c r="AZ139" s="204"/>
      <c r="BA139" s="204"/>
      <c r="BB139" s="204"/>
      <c r="BC139" s="204"/>
      <c r="BD139" s="201"/>
      <c r="BE139" s="201" t="str">
        <f>IF(OR(工资性费用预算!S141="",工资性费用预算!S141=0),"",$AY139)</f>
        <v/>
      </c>
      <c r="BF139" s="201" t="str">
        <f>IF(OR(工资性费用预算!T141="",工资性费用预算!T141=0),"",$AY139)</f>
        <v/>
      </c>
      <c r="BG139" s="201" t="str">
        <f>IF(OR(工资性费用预算!U141="",工资性费用预算!U141=0),"",$AY139)</f>
        <v/>
      </c>
      <c r="BH139" s="201" t="str">
        <f>IF(OR(工资性费用预算!V141="",工资性费用预算!V141=0),"",$AY139)</f>
        <v/>
      </c>
      <c r="BI139" s="201" t="str">
        <f>IF(OR(工资性费用预算!W141="",工资性费用预算!W141=0),"",$AY139)</f>
        <v/>
      </c>
      <c r="BJ139" s="219"/>
      <c r="BK139" s="219"/>
      <c r="BL139" s="219">
        <f t="shared" si="51"/>
        <v>0</v>
      </c>
      <c r="BM139" s="215" t="str">
        <f>IF($B139="","",VLOOKUP($B139,工资性费用预算!$B$7:$AP$206,41,0))</f>
        <v/>
      </c>
      <c r="BN139" s="201" t="str">
        <f>IF(OR(工资性费用预算!N141="",工资性费用预算!N141=0),"",$BM139)</f>
        <v/>
      </c>
      <c r="BO139" s="201" t="str">
        <f>IF(OR(工资性费用预算!O141="",工资性费用预算!O141=0),"",$BM139)</f>
        <v/>
      </c>
      <c r="BP139" s="201" t="str">
        <f>IF(OR(工资性费用预算!P141="",工资性费用预算!P141=0),"",$BM139)</f>
        <v/>
      </c>
      <c r="BQ139" s="201"/>
      <c r="BR139" s="201" t="str">
        <f>IF(OR(工资性费用预算!Q141="",工资性费用预算!Q141=0),"",$BM139)</f>
        <v/>
      </c>
      <c r="BS139" s="201" t="str">
        <f>IF(OR(工资性费用预算!R141="",工资性费用预算!R141=0),"",$BM139)</f>
        <v/>
      </c>
      <c r="BT139" s="201" t="str">
        <f>IF(OR(工资性费用预算!S141="",工资性费用预算!S141=0),"",$BM139)</f>
        <v/>
      </c>
      <c r="BU139" s="201"/>
      <c r="BV139" s="201" t="str">
        <f>IF(OR(工资性费用预算!T141="",工资性费用预算!T141=0),"",$BM139)</f>
        <v/>
      </c>
      <c r="BW139" s="201" t="str">
        <f>IF(OR(工资性费用预算!U141="",工资性费用预算!U141=0),"",$BM139)</f>
        <v/>
      </c>
      <c r="BX139" s="201" t="str">
        <f>IF(OR(工资性费用预算!V141="",工资性费用预算!V141=0),"",$BM139)</f>
        <v/>
      </c>
      <c r="BY139" s="201"/>
      <c r="BZ139" s="201" t="str">
        <f>IF(OR(工资性费用预算!W141="",工资性费用预算!W141=0),"",$BM139)</f>
        <v/>
      </c>
      <c r="CA139" s="201" t="str">
        <f>IF(OR(工资性费用预算!X141="",工资性费用预算!X141=0),"",$BM139)</f>
        <v/>
      </c>
      <c r="CB139" s="201" t="str">
        <f>IF(OR(工资性费用预算!Y141="",工资性费用预算!Y141=0),"",$BM139)</f>
        <v/>
      </c>
      <c r="CC139" s="193">
        <f t="shared" si="52"/>
        <v>0</v>
      </c>
      <c r="CD139" s="215" t="str">
        <f>IF($B139="","",VLOOKUP($B139,工资性费用预算!$B$7:$AT$206,45,0))</f>
        <v/>
      </c>
      <c r="CE139" s="201" t="str">
        <f>IF(OR(工资性费用预算!N141="",工资性费用预算!N141=0),"",$CD139)</f>
        <v/>
      </c>
      <c r="CF139" s="201" t="str">
        <f>IF(OR(工资性费用预算!O141="",工资性费用预算!O141=0),"",$CD139)</f>
        <v/>
      </c>
      <c r="CG139" s="201" t="str">
        <f>IF(OR(工资性费用预算!P141="",工资性费用预算!P141=0),"",$CD139)</f>
        <v/>
      </c>
      <c r="CH139" s="201" t="str">
        <f>IF(OR(工资性费用预算!Q141="",工资性费用预算!Q141=0),"",$CD139)</f>
        <v/>
      </c>
      <c r="CI139" s="201" t="str">
        <f>IF(OR(工资性费用预算!R141="",工资性费用预算!R141=0),"",$CD139)</f>
        <v/>
      </c>
      <c r="CJ139" s="201" t="str">
        <f>IF(OR(工资性费用预算!S141="",工资性费用预算!S141=0),"",$CD139)</f>
        <v/>
      </c>
      <c r="CK139" s="201" t="str">
        <f>IF(OR(工资性费用预算!T141="",工资性费用预算!T141=0),"",$CD139)</f>
        <v/>
      </c>
      <c r="CL139" s="201" t="str">
        <f>IF(OR(工资性费用预算!U141="",工资性费用预算!U141=0),"",$CD139)</f>
        <v/>
      </c>
      <c r="CM139" s="201" t="str">
        <f>IF(OR(工资性费用预算!V141="",工资性费用预算!V141=0),"",$CD139)</f>
        <v/>
      </c>
      <c r="CN139" s="201" t="str">
        <f>IF(OR(工资性费用预算!W141="",工资性费用预算!W141=0),"",$CD139)</f>
        <v/>
      </c>
      <c r="CO139" s="201" t="str">
        <f>IF(OR(工资性费用预算!X141="",工资性费用预算!X141=0),"",$CD139)</f>
        <v/>
      </c>
      <c r="CP139" s="201" t="str">
        <f>IF(OR(工资性费用预算!Y141="",工资性费用预算!Y141=0),"",$CD139)</f>
        <v/>
      </c>
      <c r="CQ139" s="193">
        <f t="shared" si="53"/>
        <v>0</v>
      </c>
      <c r="CR139" s="215" t="str">
        <f>IF($B139="","",VLOOKUP($B139,工资性费用预算!$B$7:$AV$206,47,0))</f>
        <v/>
      </c>
      <c r="CS139" s="201" t="str">
        <f>IF(OR(工资性费用预算!N141="",工资性费用预算!N141=0),"",$CR139)</f>
        <v/>
      </c>
      <c r="CT139" s="201" t="str">
        <f>IF(OR(工资性费用预算!O141="",工资性费用预算!O141=0),"",$CR139)</f>
        <v/>
      </c>
      <c r="CU139" s="201" t="str">
        <f>IF(OR(工资性费用预算!P141="",工资性费用预算!P141=0),"",$CR139)</f>
        <v/>
      </c>
      <c r="CV139" s="201" t="str">
        <f>IF(OR(工资性费用预算!Q141="",工资性费用预算!Q141=0),"",$CR139)</f>
        <v/>
      </c>
      <c r="CW139" s="201" t="str">
        <f>IF(OR(工资性费用预算!R141="",工资性费用预算!R141=0),"",$CR139)</f>
        <v/>
      </c>
      <c r="CX139" s="201" t="str">
        <f>IF(OR(工资性费用预算!S141="",工资性费用预算!S141=0),"",$CR139)</f>
        <v/>
      </c>
      <c r="CY139" s="201" t="str">
        <f>IF(OR(工资性费用预算!T141="",工资性费用预算!T141=0),"",$CR139)</f>
        <v/>
      </c>
      <c r="CZ139" s="201" t="str">
        <f>IF(OR(工资性费用预算!U141="",工资性费用预算!U141=0),"",$CR139)</f>
        <v/>
      </c>
      <c r="DA139" s="201" t="str">
        <f>IF(OR(工资性费用预算!V141="",工资性费用预算!V141=0),"",$CR139)</f>
        <v/>
      </c>
      <c r="DB139" s="201" t="str">
        <f>IF(OR(工资性费用预算!W141="",工资性费用预算!W141=0),"",$CR139)</f>
        <v/>
      </c>
      <c r="DC139" s="201" t="str">
        <f>IF(OR(工资性费用预算!X141="",工资性费用预算!X141=0),"",$CR139)</f>
        <v/>
      </c>
      <c r="DD139" s="201" t="str">
        <f>IF(OR(工资性费用预算!Y141="",工资性费用预算!Y141=0),"",$CR139)</f>
        <v/>
      </c>
      <c r="DE139" s="193">
        <f t="shared" si="54"/>
        <v>0</v>
      </c>
      <c r="DF139" s="215" t="str">
        <f>IF($B139="","",VLOOKUP($B139,工资性费用预算!$B$7:$AR$206,43,0))</f>
        <v/>
      </c>
      <c r="DG139" s="215" t="str">
        <f>IF($B139="","",VLOOKUP($B139,工资性费用预算!$B$7:$AS$206,44,0))</f>
        <v/>
      </c>
      <c r="DH139" s="215" t="str">
        <f>IF($B139="","",VLOOKUP($B139,工资性费用预算!$B$7:$AX$206,49,0))</f>
        <v/>
      </c>
      <c r="DI139" s="215" t="str">
        <f>IF($B139="","",VLOOKUP($B139,工资性费用预算!$B$7:$AY$206,50,0))</f>
        <v/>
      </c>
      <c r="DJ139" s="215" t="str">
        <f>IF($B139="","",VLOOKUP($B139,工资性费用预算!$B$7:$BB$206,51,0))</f>
        <v/>
      </c>
      <c r="DK139" s="215" t="str">
        <f>IF($B139="","",VLOOKUP($B139,工资性费用预算!$B$7:$BB$206,52,0))</f>
        <v/>
      </c>
      <c r="DL139" s="225" t="str">
        <f>IF($B139="","",VLOOKUP($B139,工资性费用预算!$B$7:$BB$206,53,0))</f>
        <v/>
      </c>
      <c r="DM139" s="222">
        <f t="shared" si="55"/>
        <v>0</v>
      </c>
      <c r="DN139" s="191">
        <f t="shared" si="56"/>
        <v>0</v>
      </c>
      <c r="DO139" s="191">
        <f t="shared" si="57"/>
        <v>0</v>
      </c>
      <c r="DP139" s="191">
        <f t="shared" si="58"/>
        <v>0</v>
      </c>
      <c r="DQ139" s="191">
        <f t="shared" si="59"/>
        <v>0</v>
      </c>
      <c r="DR139" s="191">
        <f t="shared" si="60"/>
        <v>0</v>
      </c>
      <c r="DS139" s="191">
        <f t="shared" si="61"/>
        <v>0</v>
      </c>
      <c r="DT139" s="191">
        <f t="shared" si="62"/>
        <v>0</v>
      </c>
      <c r="DU139" s="191">
        <f t="shared" si="63"/>
        <v>0</v>
      </c>
      <c r="DV139" s="191">
        <f t="shared" si="64"/>
        <v>0</v>
      </c>
      <c r="DW139" s="191">
        <f t="shared" si="65"/>
        <v>0</v>
      </c>
      <c r="DX139" s="191">
        <f t="shared" si="66"/>
        <v>0</v>
      </c>
      <c r="DY139" s="227">
        <f t="shared" si="67"/>
        <v>0</v>
      </c>
      <c r="DZ139" s="191">
        <f t="shared" si="68"/>
        <v>0</v>
      </c>
      <c r="EA139" s="193">
        <f t="shared" si="69"/>
        <v>0</v>
      </c>
    </row>
    <row r="140" spans="1:131">
      <c r="A140" s="200" t="str">
        <f t="shared" si="70"/>
        <v/>
      </c>
      <c r="B140" s="191" t="str">
        <f>IF(工资性费用预算!A142="","",工资性费用预算!B142)</f>
        <v/>
      </c>
      <c r="C140" s="195" t="str">
        <f>IF(B140="","",VLOOKUP(B140,工资性费用预算!$B$7:$C$206,2,0))</f>
        <v/>
      </c>
      <c r="D140" s="276" t="str">
        <f>IF(工资性费用预算!BH142&gt;0,IF(工资性费用预算!BE142&gt;0,工资性费用预算!$BE$6,IF(工资性费用预算!BF142&gt;0,工资性费用预算!$BF$6,工资性费用预算!$BG$6)),"")</f>
        <v/>
      </c>
      <c r="E140" s="194" t="str">
        <f>IF($B140="","",VLOOKUP($B140,工资性费用预算!$B$7:$AC$206,27,0))</f>
        <v/>
      </c>
      <c r="F140" s="519">
        <f>IF($B140="",0,VLOOKUP($B140,社保费!$B$5:$Q$15,16,0))</f>
        <v>0</v>
      </c>
      <c r="G140" s="201" t="str">
        <f>IF(OR(工资性费用预算!N142="",工资性费用预算!N142=0),"",ROUND($E140*$F140,2))</f>
        <v/>
      </c>
      <c r="H140" s="201" t="str">
        <f>IF(OR(工资性费用预算!O142="",工资性费用预算!O142=0),"",ROUND($E140*$F140,2))</f>
        <v/>
      </c>
      <c r="I140" s="201" t="str">
        <f>IF(OR(工资性费用预算!P142="",工资性费用预算!P142=0),"",ROUND($E140*$F140,2))</f>
        <v/>
      </c>
      <c r="J140" s="201" t="str">
        <f>IF(OR(工资性费用预算!Q142="",工资性费用预算!Q142=0),"",ROUND($E140*$F140,2))</f>
        <v/>
      </c>
      <c r="K140" s="201" t="str">
        <f>IF(OR(工资性费用预算!R142="",工资性费用预算!R142=0),"",ROUND($E140*$F140,2))</f>
        <v/>
      </c>
      <c r="L140" s="201" t="str">
        <f>IF(OR(工资性费用预算!S142="",工资性费用预算!S142=0),"",ROUND($E140*$F140,2))</f>
        <v/>
      </c>
      <c r="M140" s="201" t="str">
        <f>IF(OR(工资性费用预算!T142="",工资性费用预算!T142=0),"",ROUND($E140*$F140,2))</f>
        <v/>
      </c>
      <c r="N140" s="201" t="str">
        <f>IF(OR(工资性费用预算!U142="",工资性费用预算!U142=0),"",ROUND($E140*$F140,2))</f>
        <v/>
      </c>
      <c r="O140" s="201" t="str">
        <f>IF(OR(工资性费用预算!V142="",工资性费用预算!V142=0),"",ROUND($E140*$F140,2))</f>
        <v/>
      </c>
      <c r="P140" s="201" t="str">
        <f>IF(OR(工资性费用预算!W142="",工资性费用预算!W142=0),"",ROUND($E140*$F140,2))</f>
        <v/>
      </c>
      <c r="Q140" s="201" t="str">
        <f>IF(OR(工资性费用预算!X142="",工资性费用预算!X142=0),"",ROUND($E140*$F140,2))</f>
        <v/>
      </c>
      <c r="R140" s="201" t="str">
        <f>IF(OR(工资性费用预算!Y142="",工资性费用预算!Y142=0),"",ROUND($E140*$F140,2))</f>
        <v/>
      </c>
      <c r="S140" s="193">
        <f t="shared" si="48"/>
        <v>0</v>
      </c>
      <c r="T140" s="199" t="str">
        <f>IF($B140="","",VLOOKUP($B140,工资性费用预算!$B$7:$AF$206,30,0))</f>
        <v/>
      </c>
      <c r="U140" s="197" t="str">
        <f>IF($B140="","",VLOOKUP($B140,工资性费用预算!$B$7:$AF$206,31,0))</f>
        <v/>
      </c>
      <c r="V140" s="191" t="str">
        <f>IF(OR(工资性费用预算!N142="",工资性费用预算!N142=0),"",$T140*$U140)</f>
        <v/>
      </c>
      <c r="W140" s="191" t="str">
        <f>IF(OR(工资性费用预算!O142="",工资性费用预算!O142=0),"",$T140*$U140)</f>
        <v/>
      </c>
      <c r="X140" s="191" t="str">
        <f>IF(OR(工资性费用预算!P142="",工资性费用预算!P142=0),"",$T140*$U140)</f>
        <v/>
      </c>
      <c r="Y140" s="191" t="str">
        <f>IF(OR(工资性费用预算!Q142="",工资性费用预算!Q142=0),"",$T140*$U140)</f>
        <v/>
      </c>
      <c r="Z140" s="191" t="str">
        <f>IF(OR(工资性费用预算!R142="",工资性费用预算!R142=0),"",$T140*$U140)</f>
        <v/>
      </c>
      <c r="AA140" s="191" t="str">
        <f>IF(OR(工资性费用预算!S142="",工资性费用预算!S142=0),"",$T140*$U140)</f>
        <v/>
      </c>
      <c r="AB140" s="191" t="str">
        <f>IF(OR(工资性费用预算!T142="",工资性费用预算!T142=0),"",$T140*$U140)</f>
        <v/>
      </c>
      <c r="AC140" s="191" t="str">
        <f>IF(OR(工资性费用预算!U142="",工资性费用预算!U142=0),"",$T140*$U140)</f>
        <v/>
      </c>
      <c r="AD140" s="191" t="str">
        <f>IF(OR(工资性费用预算!V142="",工资性费用预算!V142=0),"",$T140*$U140)</f>
        <v/>
      </c>
      <c r="AE140" s="191" t="str">
        <f>IF(OR(工资性费用预算!W142="",工资性费用预算!W142=0),"",$T140*$U140)</f>
        <v/>
      </c>
      <c r="AF140" s="191" t="str">
        <f>IF(OR(工资性费用预算!X142="",工资性费用预算!X142=0),"",$T140*$U140)</f>
        <v/>
      </c>
      <c r="AG140" s="191" t="str">
        <f>IF(OR(工资性费用预算!Y142="",工资性费用预算!Y142=0),"",$T140*$U140)</f>
        <v/>
      </c>
      <c r="AH140" s="193">
        <f t="shared" si="49"/>
        <v>0</v>
      </c>
      <c r="AI140" s="217" t="str">
        <f>IF($B140="","",VLOOKUP($B140,工资性费用预算!$B$7:$AJ$206,33,0))</f>
        <v/>
      </c>
      <c r="AJ140" s="218" t="str">
        <f>IF($B140="","",VLOOKUP($B140,工资性费用预算!$B$7:$AJ$206,35,0))</f>
        <v/>
      </c>
      <c r="AK140" s="215" t="str">
        <f>IF($B140="","",VLOOKUP($B140,工资性费用预算!$B$7:$AL$206,37,0))</f>
        <v/>
      </c>
      <c r="AL140" s="270" t="str">
        <f>IF(OR(工资性费用预算!N142="",工资性费用预算!N142=0),"",$AK140)</f>
        <v/>
      </c>
      <c r="AM140" s="201" t="str">
        <f>IF(OR(工资性费用预算!O142="",工资性费用预算!O142=0),"",$AK140)</f>
        <v/>
      </c>
      <c r="AN140" s="201" t="str">
        <f>IF(OR(工资性费用预算!P142="",工资性费用预算!P142=0),"",$AK140)</f>
        <v/>
      </c>
      <c r="AO140" s="201" t="str">
        <f>IF(OR(工资性费用预算!Q142="",工资性费用预算!Q142=0),"",$AK140)</f>
        <v/>
      </c>
      <c r="AP140" s="201" t="str">
        <f>IF(OR(工资性费用预算!R142="",工资性费用预算!R142=0),"",$AK140)</f>
        <v/>
      </c>
      <c r="AQ140" s="201" t="str">
        <f>IF(OR(工资性费用预算!S142="",工资性费用预算!S142=0),"",$AK140)</f>
        <v/>
      </c>
      <c r="AR140" s="201" t="str">
        <f>IF(OR(工资性费用预算!T142="",工资性费用预算!T142=0),"",$AK140)</f>
        <v/>
      </c>
      <c r="AS140" s="201" t="str">
        <f>IF(OR(工资性费用预算!U142="",工资性费用预算!U142=0),"",$AK140)</f>
        <v/>
      </c>
      <c r="AT140" s="201" t="str">
        <f>IF(OR(工资性费用预算!V142="",工资性费用预算!V142=0),"",$AK140)</f>
        <v/>
      </c>
      <c r="AU140" s="201" t="str">
        <f>IF(OR(工资性费用预算!W142="",工资性费用预算!W142=0),"",$AK140)</f>
        <v/>
      </c>
      <c r="AV140" s="201" t="str">
        <f>IF(OR(工资性费用预算!X142="",工资性费用预算!X142=0),"",$AK140)</f>
        <v/>
      </c>
      <c r="AW140" s="201" t="str">
        <f>IF(OR(工资性费用预算!Y142="",工资性费用预算!Y142=0),"",$AK140)</f>
        <v/>
      </c>
      <c r="AX140" s="220">
        <f t="shared" si="50"/>
        <v>0</v>
      </c>
      <c r="AY140" s="215" t="str">
        <f>IF($B140="","",VLOOKUP($B140,工资性费用预算!$B$7:$AN$206,39,0))</f>
        <v/>
      </c>
      <c r="AZ140" s="204"/>
      <c r="BA140" s="204"/>
      <c r="BB140" s="204"/>
      <c r="BC140" s="204"/>
      <c r="BD140" s="201"/>
      <c r="BE140" s="201" t="str">
        <f>IF(OR(工资性费用预算!S142="",工资性费用预算!S142=0),"",$AY140)</f>
        <v/>
      </c>
      <c r="BF140" s="201" t="str">
        <f>IF(OR(工资性费用预算!T142="",工资性费用预算!T142=0),"",$AY140)</f>
        <v/>
      </c>
      <c r="BG140" s="201" t="str">
        <f>IF(OR(工资性费用预算!U142="",工资性费用预算!U142=0),"",$AY140)</f>
        <v/>
      </c>
      <c r="BH140" s="201" t="str">
        <f>IF(OR(工资性费用预算!V142="",工资性费用预算!V142=0),"",$AY140)</f>
        <v/>
      </c>
      <c r="BI140" s="201" t="str">
        <f>IF(OR(工资性费用预算!W142="",工资性费用预算!W142=0),"",$AY140)</f>
        <v/>
      </c>
      <c r="BJ140" s="219"/>
      <c r="BK140" s="219"/>
      <c r="BL140" s="219">
        <f t="shared" si="51"/>
        <v>0</v>
      </c>
      <c r="BM140" s="215" t="str">
        <f>IF($B140="","",VLOOKUP($B140,工资性费用预算!$B$7:$AP$206,41,0))</f>
        <v/>
      </c>
      <c r="BN140" s="201" t="str">
        <f>IF(OR(工资性费用预算!N142="",工资性费用预算!N142=0),"",$BM140)</f>
        <v/>
      </c>
      <c r="BO140" s="201" t="str">
        <f>IF(OR(工资性费用预算!O142="",工资性费用预算!O142=0),"",$BM140)</f>
        <v/>
      </c>
      <c r="BP140" s="201" t="str">
        <f>IF(OR(工资性费用预算!P142="",工资性费用预算!P142=0),"",$BM140)</f>
        <v/>
      </c>
      <c r="BQ140" s="201"/>
      <c r="BR140" s="201" t="str">
        <f>IF(OR(工资性费用预算!Q142="",工资性费用预算!Q142=0),"",$BM140)</f>
        <v/>
      </c>
      <c r="BS140" s="201" t="str">
        <f>IF(OR(工资性费用预算!R142="",工资性费用预算!R142=0),"",$BM140)</f>
        <v/>
      </c>
      <c r="BT140" s="201" t="str">
        <f>IF(OR(工资性费用预算!S142="",工资性费用预算!S142=0),"",$BM140)</f>
        <v/>
      </c>
      <c r="BU140" s="201"/>
      <c r="BV140" s="201" t="str">
        <f>IF(OR(工资性费用预算!T142="",工资性费用预算!T142=0),"",$BM140)</f>
        <v/>
      </c>
      <c r="BW140" s="201" t="str">
        <f>IF(OR(工资性费用预算!U142="",工资性费用预算!U142=0),"",$BM140)</f>
        <v/>
      </c>
      <c r="BX140" s="201" t="str">
        <f>IF(OR(工资性费用预算!V142="",工资性费用预算!V142=0),"",$BM140)</f>
        <v/>
      </c>
      <c r="BY140" s="201"/>
      <c r="BZ140" s="201" t="str">
        <f>IF(OR(工资性费用预算!W142="",工资性费用预算!W142=0),"",$BM140)</f>
        <v/>
      </c>
      <c r="CA140" s="201" t="str">
        <f>IF(OR(工资性费用预算!X142="",工资性费用预算!X142=0),"",$BM140)</f>
        <v/>
      </c>
      <c r="CB140" s="201" t="str">
        <f>IF(OR(工资性费用预算!Y142="",工资性费用预算!Y142=0),"",$BM140)</f>
        <v/>
      </c>
      <c r="CC140" s="193">
        <f t="shared" si="52"/>
        <v>0</v>
      </c>
      <c r="CD140" s="215" t="str">
        <f>IF($B140="","",VLOOKUP($B140,工资性费用预算!$B$7:$AT$206,45,0))</f>
        <v/>
      </c>
      <c r="CE140" s="201" t="str">
        <f>IF(OR(工资性费用预算!N142="",工资性费用预算!N142=0),"",$CD140)</f>
        <v/>
      </c>
      <c r="CF140" s="201" t="str">
        <f>IF(OR(工资性费用预算!O142="",工资性费用预算!O142=0),"",$CD140)</f>
        <v/>
      </c>
      <c r="CG140" s="201" t="str">
        <f>IF(OR(工资性费用预算!P142="",工资性费用预算!P142=0),"",$CD140)</f>
        <v/>
      </c>
      <c r="CH140" s="201" t="str">
        <f>IF(OR(工资性费用预算!Q142="",工资性费用预算!Q142=0),"",$CD140)</f>
        <v/>
      </c>
      <c r="CI140" s="201" t="str">
        <f>IF(OR(工资性费用预算!R142="",工资性费用预算!R142=0),"",$CD140)</f>
        <v/>
      </c>
      <c r="CJ140" s="201" t="str">
        <f>IF(OR(工资性费用预算!S142="",工资性费用预算!S142=0),"",$CD140)</f>
        <v/>
      </c>
      <c r="CK140" s="201" t="str">
        <f>IF(OR(工资性费用预算!T142="",工资性费用预算!T142=0),"",$CD140)</f>
        <v/>
      </c>
      <c r="CL140" s="201" t="str">
        <f>IF(OR(工资性费用预算!U142="",工资性费用预算!U142=0),"",$CD140)</f>
        <v/>
      </c>
      <c r="CM140" s="201" t="str">
        <f>IF(OR(工资性费用预算!V142="",工资性费用预算!V142=0),"",$CD140)</f>
        <v/>
      </c>
      <c r="CN140" s="201" t="str">
        <f>IF(OR(工资性费用预算!W142="",工资性费用预算!W142=0),"",$CD140)</f>
        <v/>
      </c>
      <c r="CO140" s="201" t="str">
        <f>IF(OR(工资性费用预算!X142="",工资性费用预算!X142=0),"",$CD140)</f>
        <v/>
      </c>
      <c r="CP140" s="201" t="str">
        <f>IF(OR(工资性费用预算!Y142="",工资性费用预算!Y142=0),"",$CD140)</f>
        <v/>
      </c>
      <c r="CQ140" s="193">
        <f t="shared" si="53"/>
        <v>0</v>
      </c>
      <c r="CR140" s="215" t="str">
        <f>IF($B140="","",VLOOKUP($B140,工资性费用预算!$B$7:$AV$206,47,0))</f>
        <v/>
      </c>
      <c r="CS140" s="201" t="str">
        <f>IF(OR(工资性费用预算!N142="",工资性费用预算!N142=0),"",$CR140)</f>
        <v/>
      </c>
      <c r="CT140" s="201" t="str">
        <f>IF(OR(工资性费用预算!O142="",工资性费用预算!O142=0),"",$CR140)</f>
        <v/>
      </c>
      <c r="CU140" s="201" t="str">
        <f>IF(OR(工资性费用预算!P142="",工资性费用预算!P142=0),"",$CR140)</f>
        <v/>
      </c>
      <c r="CV140" s="201" t="str">
        <f>IF(OR(工资性费用预算!Q142="",工资性费用预算!Q142=0),"",$CR140)</f>
        <v/>
      </c>
      <c r="CW140" s="201" t="str">
        <f>IF(OR(工资性费用预算!R142="",工资性费用预算!R142=0),"",$CR140)</f>
        <v/>
      </c>
      <c r="CX140" s="201" t="str">
        <f>IF(OR(工资性费用预算!S142="",工资性费用预算!S142=0),"",$CR140)</f>
        <v/>
      </c>
      <c r="CY140" s="201" t="str">
        <f>IF(OR(工资性费用预算!T142="",工资性费用预算!T142=0),"",$CR140)</f>
        <v/>
      </c>
      <c r="CZ140" s="201" t="str">
        <f>IF(OR(工资性费用预算!U142="",工资性费用预算!U142=0),"",$CR140)</f>
        <v/>
      </c>
      <c r="DA140" s="201" t="str">
        <f>IF(OR(工资性费用预算!V142="",工资性费用预算!V142=0),"",$CR140)</f>
        <v/>
      </c>
      <c r="DB140" s="201" t="str">
        <f>IF(OR(工资性费用预算!W142="",工资性费用预算!W142=0),"",$CR140)</f>
        <v/>
      </c>
      <c r="DC140" s="201" t="str">
        <f>IF(OR(工资性费用预算!X142="",工资性费用预算!X142=0),"",$CR140)</f>
        <v/>
      </c>
      <c r="DD140" s="201" t="str">
        <f>IF(OR(工资性费用预算!Y142="",工资性费用预算!Y142=0),"",$CR140)</f>
        <v/>
      </c>
      <c r="DE140" s="193">
        <f t="shared" si="54"/>
        <v>0</v>
      </c>
      <c r="DF140" s="215" t="str">
        <f>IF($B140="","",VLOOKUP($B140,工资性费用预算!$B$7:$AR$206,43,0))</f>
        <v/>
      </c>
      <c r="DG140" s="215" t="str">
        <f>IF($B140="","",VLOOKUP($B140,工资性费用预算!$B$7:$AS$206,44,0))</f>
        <v/>
      </c>
      <c r="DH140" s="215" t="str">
        <f>IF($B140="","",VLOOKUP($B140,工资性费用预算!$B$7:$AX$206,49,0))</f>
        <v/>
      </c>
      <c r="DI140" s="215" t="str">
        <f>IF($B140="","",VLOOKUP($B140,工资性费用预算!$B$7:$AY$206,50,0))</f>
        <v/>
      </c>
      <c r="DJ140" s="215" t="str">
        <f>IF($B140="","",VLOOKUP($B140,工资性费用预算!$B$7:$BB$206,51,0))</f>
        <v/>
      </c>
      <c r="DK140" s="215" t="str">
        <f>IF($B140="","",VLOOKUP($B140,工资性费用预算!$B$7:$BB$206,52,0))</f>
        <v/>
      </c>
      <c r="DL140" s="225" t="str">
        <f>IF($B140="","",VLOOKUP($B140,工资性费用预算!$B$7:$BB$206,53,0))</f>
        <v/>
      </c>
      <c r="DM140" s="222">
        <f t="shared" si="55"/>
        <v>0</v>
      </c>
      <c r="DN140" s="191">
        <f t="shared" si="56"/>
        <v>0</v>
      </c>
      <c r="DO140" s="191">
        <f t="shared" si="57"/>
        <v>0</v>
      </c>
      <c r="DP140" s="191">
        <f t="shared" si="58"/>
        <v>0</v>
      </c>
      <c r="DQ140" s="191">
        <f t="shared" si="59"/>
        <v>0</v>
      </c>
      <c r="DR140" s="191">
        <f t="shared" si="60"/>
        <v>0</v>
      </c>
      <c r="DS140" s="191">
        <f t="shared" si="61"/>
        <v>0</v>
      </c>
      <c r="DT140" s="191">
        <f t="shared" si="62"/>
        <v>0</v>
      </c>
      <c r="DU140" s="191">
        <f t="shared" si="63"/>
        <v>0</v>
      </c>
      <c r="DV140" s="191">
        <f t="shared" si="64"/>
        <v>0</v>
      </c>
      <c r="DW140" s="191">
        <f t="shared" si="65"/>
        <v>0</v>
      </c>
      <c r="DX140" s="191">
        <f t="shared" si="66"/>
        <v>0</v>
      </c>
      <c r="DY140" s="227">
        <f t="shared" si="67"/>
        <v>0</v>
      </c>
      <c r="DZ140" s="191">
        <f t="shared" si="68"/>
        <v>0</v>
      </c>
      <c r="EA140" s="193">
        <f t="shared" si="69"/>
        <v>0</v>
      </c>
    </row>
    <row r="141" spans="1:131">
      <c r="A141" s="200" t="str">
        <f t="shared" si="70"/>
        <v/>
      </c>
      <c r="B141" s="191" t="str">
        <f>IF(工资性费用预算!A143="","",工资性费用预算!B143)</f>
        <v/>
      </c>
      <c r="C141" s="195" t="str">
        <f>IF(B141="","",VLOOKUP(B141,工资性费用预算!$B$7:$C$206,2,0))</f>
        <v/>
      </c>
      <c r="D141" s="276" t="str">
        <f>IF(工资性费用预算!BH143&gt;0,IF(工资性费用预算!BE143&gt;0,工资性费用预算!$BE$6,IF(工资性费用预算!BF143&gt;0,工资性费用预算!$BF$6,工资性费用预算!$BG$6)),"")</f>
        <v/>
      </c>
      <c r="E141" s="194" t="str">
        <f>IF($B141="","",VLOOKUP($B141,工资性费用预算!$B$7:$AC$206,27,0))</f>
        <v/>
      </c>
      <c r="F141" s="519">
        <f>IF($B141="",0,VLOOKUP($B141,社保费!$B$5:$Q$15,16,0))</f>
        <v>0</v>
      </c>
      <c r="G141" s="201" t="str">
        <f>IF(OR(工资性费用预算!N143="",工资性费用预算!N143=0),"",ROUND($E141*$F141,2))</f>
        <v/>
      </c>
      <c r="H141" s="201" t="str">
        <f>IF(OR(工资性费用预算!O143="",工资性费用预算!O143=0),"",ROUND($E141*$F141,2))</f>
        <v/>
      </c>
      <c r="I141" s="201" t="str">
        <f>IF(OR(工资性费用预算!P143="",工资性费用预算!P143=0),"",ROUND($E141*$F141,2))</f>
        <v/>
      </c>
      <c r="J141" s="201" t="str">
        <f>IF(OR(工资性费用预算!Q143="",工资性费用预算!Q143=0),"",ROUND($E141*$F141,2))</f>
        <v/>
      </c>
      <c r="K141" s="201" t="str">
        <f>IF(OR(工资性费用预算!R143="",工资性费用预算!R143=0),"",ROUND($E141*$F141,2))</f>
        <v/>
      </c>
      <c r="L141" s="201" t="str">
        <f>IF(OR(工资性费用预算!S143="",工资性费用预算!S143=0),"",ROUND($E141*$F141,2))</f>
        <v/>
      </c>
      <c r="M141" s="201" t="str">
        <f>IF(OR(工资性费用预算!T143="",工资性费用预算!T143=0),"",ROUND($E141*$F141,2))</f>
        <v/>
      </c>
      <c r="N141" s="201" t="str">
        <f>IF(OR(工资性费用预算!U143="",工资性费用预算!U143=0),"",ROUND($E141*$F141,2))</f>
        <v/>
      </c>
      <c r="O141" s="201" t="str">
        <f>IF(OR(工资性费用预算!V143="",工资性费用预算!V143=0),"",ROUND($E141*$F141,2))</f>
        <v/>
      </c>
      <c r="P141" s="201" t="str">
        <f>IF(OR(工资性费用预算!W143="",工资性费用预算!W143=0),"",ROUND($E141*$F141,2))</f>
        <v/>
      </c>
      <c r="Q141" s="201" t="str">
        <f>IF(OR(工资性费用预算!X143="",工资性费用预算!X143=0),"",ROUND($E141*$F141,2))</f>
        <v/>
      </c>
      <c r="R141" s="201" t="str">
        <f>IF(OR(工资性费用预算!Y143="",工资性费用预算!Y143=0),"",ROUND($E141*$F141,2))</f>
        <v/>
      </c>
      <c r="S141" s="193">
        <f t="shared" ref="S141:S204" si="71">SUM(G141:R141)</f>
        <v>0</v>
      </c>
      <c r="T141" s="199" t="str">
        <f>IF($B141="","",VLOOKUP($B141,工资性费用预算!$B$7:$AF$206,30,0))</f>
        <v/>
      </c>
      <c r="U141" s="197" t="str">
        <f>IF($B141="","",VLOOKUP($B141,工资性费用预算!$B$7:$AF$206,31,0))</f>
        <v/>
      </c>
      <c r="V141" s="191" t="str">
        <f>IF(OR(工资性费用预算!N143="",工资性费用预算!N143=0),"",$T141*$U141)</f>
        <v/>
      </c>
      <c r="W141" s="191" t="str">
        <f>IF(OR(工资性费用预算!O143="",工资性费用预算!O143=0),"",$T141*$U141)</f>
        <v/>
      </c>
      <c r="X141" s="191" t="str">
        <f>IF(OR(工资性费用预算!P143="",工资性费用预算!P143=0),"",$T141*$U141)</f>
        <v/>
      </c>
      <c r="Y141" s="191" t="str">
        <f>IF(OR(工资性费用预算!Q143="",工资性费用预算!Q143=0),"",$T141*$U141)</f>
        <v/>
      </c>
      <c r="Z141" s="191" t="str">
        <f>IF(OR(工资性费用预算!R143="",工资性费用预算!R143=0),"",$T141*$U141)</f>
        <v/>
      </c>
      <c r="AA141" s="191" t="str">
        <f>IF(OR(工资性费用预算!S143="",工资性费用预算!S143=0),"",$T141*$U141)</f>
        <v/>
      </c>
      <c r="AB141" s="191" t="str">
        <f>IF(OR(工资性费用预算!T143="",工资性费用预算!T143=0),"",$T141*$U141)</f>
        <v/>
      </c>
      <c r="AC141" s="191" t="str">
        <f>IF(OR(工资性费用预算!U143="",工资性费用预算!U143=0),"",$T141*$U141)</f>
        <v/>
      </c>
      <c r="AD141" s="191" t="str">
        <f>IF(OR(工资性费用预算!V143="",工资性费用预算!V143=0),"",$T141*$U141)</f>
        <v/>
      </c>
      <c r="AE141" s="191" t="str">
        <f>IF(OR(工资性费用预算!W143="",工资性费用预算!W143=0),"",$T141*$U141)</f>
        <v/>
      </c>
      <c r="AF141" s="191" t="str">
        <f>IF(OR(工资性费用预算!X143="",工资性费用预算!X143=0),"",$T141*$U141)</f>
        <v/>
      </c>
      <c r="AG141" s="191" t="str">
        <f>IF(OR(工资性费用预算!Y143="",工资性费用预算!Y143=0),"",$T141*$U141)</f>
        <v/>
      </c>
      <c r="AH141" s="193">
        <f t="shared" ref="AH141:AH204" si="72">SUM(V141:AG141)</f>
        <v>0</v>
      </c>
      <c r="AI141" s="217" t="str">
        <f>IF($B141="","",VLOOKUP($B141,工资性费用预算!$B$7:$AJ$206,33,0))</f>
        <v/>
      </c>
      <c r="AJ141" s="218" t="str">
        <f>IF($B141="","",VLOOKUP($B141,工资性费用预算!$B$7:$AJ$206,35,0))</f>
        <v/>
      </c>
      <c r="AK141" s="215" t="str">
        <f>IF($B141="","",VLOOKUP($B141,工资性费用预算!$B$7:$AL$206,37,0))</f>
        <v/>
      </c>
      <c r="AL141" s="270" t="str">
        <f>IF(OR(工资性费用预算!N143="",工资性费用预算!N143=0),"",$AK141)</f>
        <v/>
      </c>
      <c r="AM141" s="201" t="str">
        <f>IF(OR(工资性费用预算!O143="",工资性费用预算!O143=0),"",$AK141)</f>
        <v/>
      </c>
      <c r="AN141" s="201" t="str">
        <f>IF(OR(工资性费用预算!P143="",工资性费用预算!P143=0),"",$AK141)</f>
        <v/>
      </c>
      <c r="AO141" s="201" t="str">
        <f>IF(OR(工资性费用预算!Q143="",工资性费用预算!Q143=0),"",$AK141)</f>
        <v/>
      </c>
      <c r="AP141" s="201" t="str">
        <f>IF(OR(工资性费用预算!R143="",工资性费用预算!R143=0),"",$AK141)</f>
        <v/>
      </c>
      <c r="AQ141" s="201" t="str">
        <f>IF(OR(工资性费用预算!S143="",工资性费用预算!S143=0),"",$AK141)</f>
        <v/>
      </c>
      <c r="AR141" s="201" t="str">
        <f>IF(OR(工资性费用预算!T143="",工资性费用预算!T143=0),"",$AK141)</f>
        <v/>
      </c>
      <c r="AS141" s="201" t="str">
        <f>IF(OR(工资性费用预算!U143="",工资性费用预算!U143=0),"",$AK141)</f>
        <v/>
      </c>
      <c r="AT141" s="201" t="str">
        <f>IF(OR(工资性费用预算!V143="",工资性费用预算!V143=0),"",$AK141)</f>
        <v/>
      </c>
      <c r="AU141" s="201" t="str">
        <f>IF(OR(工资性费用预算!W143="",工资性费用预算!W143=0),"",$AK141)</f>
        <v/>
      </c>
      <c r="AV141" s="201" t="str">
        <f>IF(OR(工资性费用预算!X143="",工资性费用预算!X143=0),"",$AK141)</f>
        <v/>
      </c>
      <c r="AW141" s="201" t="str">
        <f>IF(OR(工资性费用预算!Y143="",工资性费用预算!Y143=0),"",$AK141)</f>
        <v/>
      </c>
      <c r="AX141" s="220">
        <f t="shared" ref="AX141:AX204" si="73">SUM(AL141:AW141)</f>
        <v>0</v>
      </c>
      <c r="AY141" s="215" t="str">
        <f>IF($B141="","",VLOOKUP($B141,工资性费用预算!$B$7:$AN$206,39,0))</f>
        <v/>
      </c>
      <c r="AZ141" s="204"/>
      <c r="BA141" s="204"/>
      <c r="BB141" s="204"/>
      <c r="BC141" s="204"/>
      <c r="BD141" s="201"/>
      <c r="BE141" s="201" t="str">
        <f>IF(OR(工资性费用预算!S143="",工资性费用预算!S143=0),"",$AY141)</f>
        <v/>
      </c>
      <c r="BF141" s="201" t="str">
        <f>IF(OR(工资性费用预算!T143="",工资性费用预算!T143=0),"",$AY141)</f>
        <v/>
      </c>
      <c r="BG141" s="201" t="str">
        <f>IF(OR(工资性费用预算!U143="",工资性费用预算!U143=0),"",$AY141)</f>
        <v/>
      </c>
      <c r="BH141" s="201" t="str">
        <f>IF(OR(工资性费用预算!V143="",工资性费用预算!V143=0),"",$AY141)</f>
        <v/>
      </c>
      <c r="BI141" s="201" t="str">
        <f>IF(OR(工资性费用预算!W143="",工资性费用预算!W143=0),"",$AY141)</f>
        <v/>
      </c>
      <c r="BJ141" s="219"/>
      <c r="BK141" s="219"/>
      <c r="BL141" s="219">
        <f t="shared" ref="BL141:BL204" si="74">SUM(AZ141:BK141)</f>
        <v>0</v>
      </c>
      <c r="BM141" s="215" t="str">
        <f>IF($B141="","",VLOOKUP($B141,工资性费用预算!$B$7:$AP$206,41,0))</f>
        <v/>
      </c>
      <c r="BN141" s="201" t="str">
        <f>IF(OR(工资性费用预算!N143="",工资性费用预算!N143=0),"",$BM141)</f>
        <v/>
      </c>
      <c r="BO141" s="201" t="str">
        <f>IF(OR(工资性费用预算!O143="",工资性费用预算!O143=0),"",$BM141)</f>
        <v/>
      </c>
      <c r="BP141" s="201" t="str">
        <f>IF(OR(工资性费用预算!P143="",工资性费用预算!P143=0),"",$BM141)</f>
        <v/>
      </c>
      <c r="BQ141" s="201"/>
      <c r="BR141" s="201" t="str">
        <f>IF(OR(工资性费用预算!Q143="",工资性费用预算!Q143=0),"",$BM141)</f>
        <v/>
      </c>
      <c r="BS141" s="201" t="str">
        <f>IF(OR(工资性费用预算!R143="",工资性费用预算!R143=0),"",$BM141)</f>
        <v/>
      </c>
      <c r="BT141" s="201" t="str">
        <f>IF(OR(工资性费用预算!S143="",工资性费用预算!S143=0),"",$BM141)</f>
        <v/>
      </c>
      <c r="BU141" s="201"/>
      <c r="BV141" s="201" t="str">
        <f>IF(OR(工资性费用预算!T143="",工资性费用预算!T143=0),"",$BM141)</f>
        <v/>
      </c>
      <c r="BW141" s="201" t="str">
        <f>IF(OR(工资性费用预算!U143="",工资性费用预算!U143=0),"",$BM141)</f>
        <v/>
      </c>
      <c r="BX141" s="201" t="str">
        <f>IF(OR(工资性费用预算!V143="",工资性费用预算!V143=0),"",$BM141)</f>
        <v/>
      </c>
      <c r="BY141" s="201"/>
      <c r="BZ141" s="201" t="str">
        <f>IF(OR(工资性费用预算!W143="",工资性费用预算!W143=0),"",$BM141)</f>
        <v/>
      </c>
      <c r="CA141" s="201" t="str">
        <f>IF(OR(工资性费用预算!X143="",工资性费用预算!X143=0),"",$BM141)</f>
        <v/>
      </c>
      <c r="CB141" s="201" t="str">
        <f>IF(OR(工资性费用预算!Y143="",工资性费用预算!Y143=0),"",$BM141)</f>
        <v/>
      </c>
      <c r="CC141" s="193">
        <f t="shared" ref="CC141:CC204" si="75">SUM(BN141:CB141)</f>
        <v>0</v>
      </c>
      <c r="CD141" s="215" t="str">
        <f>IF($B141="","",VLOOKUP($B141,工资性费用预算!$B$7:$AT$206,45,0))</f>
        <v/>
      </c>
      <c r="CE141" s="201" t="str">
        <f>IF(OR(工资性费用预算!N143="",工资性费用预算!N143=0),"",$CD141)</f>
        <v/>
      </c>
      <c r="CF141" s="201" t="str">
        <f>IF(OR(工资性费用预算!O143="",工资性费用预算!O143=0),"",$CD141)</f>
        <v/>
      </c>
      <c r="CG141" s="201" t="str">
        <f>IF(OR(工资性费用预算!P143="",工资性费用预算!P143=0),"",$CD141)</f>
        <v/>
      </c>
      <c r="CH141" s="201" t="str">
        <f>IF(OR(工资性费用预算!Q143="",工资性费用预算!Q143=0),"",$CD141)</f>
        <v/>
      </c>
      <c r="CI141" s="201" t="str">
        <f>IF(OR(工资性费用预算!R143="",工资性费用预算!R143=0),"",$CD141)</f>
        <v/>
      </c>
      <c r="CJ141" s="201" t="str">
        <f>IF(OR(工资性费用预算!S143="",工资性费用预算!S143=0),"",$CD141)</f>
        <v/>
      </c>
      <c r="CK141" s="201" t="str">
        <f>IF(OR(工资性费用预算!T143="",工资性费用预算!T143=0),"",$CD141)</f>
        <v/>
      </c>
      <c r="CL141" s="201" t="str">
        <f>IF(OR(工资性费用预算!U143="",工资性费用预算!U143=0),"",$CD141)</f>
        <v/>
      </c>
      <c r="CM141" s="201" t="str">
        <f>IF(OR(工资性费用预算!V143="",工资性费用预算!V143=0),"",$CD141)</f>
        <v/>
      </c>
      <c r="CN141" s="201" t="str">
        <f>IF(OR(工资性费用预算!W143="",工资性费用预算!W143=0),"",$CD141)</f>
        <v/>
      </c>
      <c r="CO141" s="201" t="str">
        <f>IF(OR(工资性费用预算!X143="",工资性费用预算!X143=0),"",$CD141)</f>
        <v/>
      </c>
      <c r="CP141" s="201" t="str">
        <f>IF(OR(工资性费用预算!Y143="",工资性费用预算!Y143=0),"",$CD141)</f>
        <v/>
      </c>
      <c r="CQ141" s="193">
        <f t="shared" ref="CQ141:CQ204" si="76">SUM(CE141:CP141)</f>
        <v>0</v>
      </c>
      <c r="CR141" s="215" t="str">
        <f>IF($B141="","",VLOOKUP($B141,工资性费用预算!$B$7:$AV$206,47,0))</f>
        <v/>
      </c>
      <c r="CS141" s="201" t="str">
        <f>IF(OR(工资性费用预算!N143="",工资性费用预算!N143=0),"",$CR141)</f>
        <v/>
      </c>
      <c r="CT141" s="201" t="str">
        <f>IF(OR(工资性费用预算!O143="",工资性费用预算!O143=0),"",$CR141)</f>
        <v/>
      </c>
      <c r="CU141" s="201" t="str">
        <f>IF(OR(工资性费用预算!P143="",工资性费用预算!P143=0),"",$CR141)</f>
        <v/>
      </c>
      <c r="CV141" s="201" t="str">
        <f>IF(OR(工资性费用预算!Q143="",工资性费用预算!Q143=0),"",$CR141)</f>
        <v/>
      </c>
      <c r="CW141" s="201" t="str">
        <f>IF(OR(工资性费用预算!R143="",工资性费用预算!R143=0),"",$CR141)</f>
        <v/>
      </c>
      <c r="CX141" s="201" t="str">
        <f>IF(OR(工资性费用预算!S143="",工资性费用预算!S143=0),"",$CR141)</f>
        <v/>
      </c>
      <c r="CY141" s="201" t="str">
        <f>IF(OR(工资性费用预算!T143="",工资性费用预算!T143=0),"",$CR141)</f>
        <v/>
      </c>
      <c r="CZ141" s="201" t="str">
        <f>IF(OR(工资性费用预算!U143="",工资性费用预算!U143=0),"",$CR141)</f>
        <v/>
      </c>
      <c r="DA141" s="201" t="str">
        <f>IF(OR(工资性费用预算!V143="",工资性费用预算!V143=0),"",$CR141)</f>
        <v/>
      </c>
      <c r="DB141" s="201" t="str">
        <f>IF(OR(工资性费用预算!W143="",工资性费用预算!W143=0),"",$CR141)</f>
        <v/>
      </c>
      <c r="DC141" s="201" t="str">
        <f>IF(OR(工资性费用预算!X143="",工资性费用预算!X143=0),"",$CR141)</f>
        <v/>
      </c>
      <c r="DD141" s="201" t="str">
        <f>IF(OR(工资性费用预算!Y143="",工资性费用预算!Y143=0),"",$CR141)</f>
        <v/>
      </c>
      <c r="DE141" s="193">
        <f t="shared" ref="DE141:DE204" si="77">SUM(CS141:DD141)</f>
        <v>0</v>
      </c>
      <c r="DF141" s="215" t="str">
        <f>IF($B141="","",VLOOKUP($B141,工资性费用预算!$B$7:$AR$206,43,0))</f>
        <v/>
      </c>
      <c r="DG141" s="215" t="str">
        <f>IF($B141="","",VLOOKUP($B141,工资性费用预算!$B$7:$AS$206,44,0))</f>
        <v/>
      </c>
      <c r="DH141" s="215" t="str">
        <f>IF($B141="","",VLOOKUP($B141,工资性费用预算!$B$7:$AX$206,49,0))</f>
        <v/>
      </c>
      <c r="DI141" s="215" t="str">
        <f>IF($B141="","",VLOOKUP($B141,工资性费用预算!$B$7:$AY$206,50,0))</f>
        <v/>
      </c>
      <c r="DJ141" s="215" t="str">
        <f>IF($B141="","",VLOOKUP($B141,工资性费用预算!$B$7:$BB$206,51,0))</f>
        <v/>
      </c>
      <c r="DK141" s="215" t="str">
        <f>IF($B141="","",VLOOKUP($B141,工资性费用预算!$B$7:$BB$206,52,0))</f>
        <v/>
      </c>
      <c r="DL141" s="225" t="str">
        <f>IF($B141="","",VLOOKUP($B141,工资性费用预算!$B$7:$BB$206,53,0))</f>
        <v/>
      </c>
      <c r="DM141" s="222">
        <f t="shared" ref="DM141:DM204" si="78">SUM(G141,V141,AL141,BN141,CE141,CS141)</f>
        <v>0</v>
      </c>
      <c r="DN141" s="191">
        <f t="shared" ref="DN141:DN204" si="79">SUM(H141,W141,AM141,BO141,CF141,CT141)</f>
        <v>0</v>
      </c>
      <c r="DO141" s="191">
        <f t="shared" ref="DO141:DO204" si="80">SUM(I141,X141,AN141,BP141,CG141,CU141)</f>
        <v>0</v>
      </c>
      <c r="DP141" s="191">
        <f t="shared" ref="DP141:DP204" si="81">SUM(J141,Y141,AO141,BR141,CH141,CV141)</f>
        <v>0</v>
      </c>
      <c r="DQ141" s="191">
        <f t="shared" ref="DQ141:DQ204" si="82">SUM(K141,Z141,AP141,BS141,BD141,CI141,CW141)</f>
        <v>0</v>
      </c>
      <c r="DR141" s="191">
        <f t="shared" ref="DR141:DR204" si="83">SUM(L141,AA141,AQ141,BT141,BE141,CJ141,CX141)</f>
        <v>0</v>
      </c>
      <c r="DS141" s="191">
        <f t="shared" ref="DS141:DS204" si="84">SUM(M141,AB141,AR141,BV141,BF141,CK141,CY141)</f>
        <v>0</v>
      </c>
      <c r="DT141" s="191">
        <f t="shared" ref="DT141:DT204" si="85">SUM(N141,AC141,AS141,BW141,BG141,CL141,CZ141)</f>
        <v>0</v>
      </c>
      <c r="DU141" s="191">
        <f t="shared" ref="DU141:DU204" si="86">SUM(O141,AD141,AT141,BX141,BH141,CM141,DA141)</f>
        <v>0</v>
      </c>
      <c r="DV141" s="191">
        <f t="shared" ref="DV141:DV204" si="87">SUM(P141,AE141,AU141,BZ141,BI141,CN141,DB141)</f>
        <v>0</v>
      </c>
      <c r="DW141" s="191">
        <f t="shared" ref="DW141:DW204" si="88">SUM(Q141,AF141,AV141,CA141,CO141,DC141)</f>
        <v>0</v>
      </c>
      <c r="DX141" s="191">
        <f t="shared" ref="DX141:DX204" si="89">SUM(R141,AG141,AW141,CB141,CP141,DD141)</f>
        <v>0</v>
      </c>
      <c r="DY141" s="227">
        <f t="shared" ref="DY141:DY204" si="90">SUM(DM141:DX141)</f>
        <v>0</v>
      </c>
      <c r="DZ141" s="191">
        <f t="shared" ref="DZ141:DZ204" si="91">SUM(AI141,AJ141,DF141:DL141)</f>
        <v>0</v>
      </c>
      <c r="EA141" s="193">
        <f t="shared" ref="EA141:EA204" si="92">SUM(DY141:DZ141)</f>
        <v>0</v>
      </c>
    </row>
    <row r="142" spans="1:131">
      <c r="A142" s="200" t="str">
        <f t="shared" si="70"/>
        <v/>
      </c>
      <c r="B142" s="191" t="str">
        <f>IF(工资性费用预算!A144="","",工资性费用预算!B144)</f>
        <v/>
      </c>
      <c r="C142" s="195" t="str">
        <f>IF(B142="","",VLOOKUP(B142,工资性费用预算!$B$7:$C$206,2,0))</f>
        <v/>
      </c>
      <c r="D142" s="276" t="str">
        <f>IF(工资性费用预算!BH144&gt;0,IF(工资性费用预算!BE144&gt;0,工资性费用预算!$BE$6,IF(工资性费用预算!BF144&gt;0,工资性费用预算!$BF$6,工资性费用预算!$BG$6)),"")</f>
        <v/>
      </c>
      <c r="E142" s="194" t="str">
        <f>IF($B142="","",VLOOKUP($B142,工资性费用预算!$B$7:$AC$206,27,0))</f>
        <v/>
      </c>
      <c r="F142" s="519">
        <f>IF($B142="",0,VLOOKUP($B142,社保费!$B$5:$Q$15,16,0))</f>
        <v>0</v>
      </c>
      <c r="G142" s="201" t="str">
        <f>IF(OR(工资性费用预算!N144="",工资性费用预算!N144=0),"",ROUND($E142*$F142,2))</f>
        <v/>
      </c>
      <c r="H142" s="201" t="str">
        <f>IF(OR(工资性费用预算!O144="",工资性费用预算!O144=0),"",ROUND($E142*$F142,2))</f>
        <v/>
      </c>
      <c r="I142" s="201" t="str">
        <f>IF(OR(工资性费用预算!P144="",工资性费用预算!P144=0),"",ROUND($E142*$F142,2))</f>
        <v/>
      </c>
      <c r="J142" s="201" t="str">
        <f>IF(OR(工资性费用预算!Q144="",工资性费用预算!Q144=0),"",ROUND($E142*$F142,2))</f>
        <v/>
      </c>
      <c r="K142" s="201" t="str">
        <f>IF(OR(工资性费用预算!R144="",工资性费用预算!R144=0),"",ROUND($E142*$F142,2))</f>
        <v/>
      </c>
      <c r="L142" s="201" t="str">
        <f>IF(OR(工资性费用预算!S144="",工资性费用预算!S144=0),"",ROUND($E142*$F142,2))</f>
        <v/>
      </c>
      <c r="M142" s="201" t="str">
        <f>IF(OR(工资性费用预算!T144="",工资性费用预算!T144=0),"",ROUND($E142*$F142,2))</f>
        <v/>
      </c>
      <c r="N142" s="201" t="str">
        <f>IF(OR(工资性费用预算!U144="",工资性费用预算!U144=0),"",ROUND($E142*$F142,2))</f>
        <v/>
      </c>
      <c r="O142" s="201" t="str">
        <f>IF(OR(工资性费用预算!V144="",工资性费用预算!V144=0),"",ROUND($E142*$F142,2))</f>
        <v/>
      </c>
      <c r="P142" s="201" t="str">
        <f>IF(OR(工资性费用预算!W144="",工资性费用预算!W144=0),"",ROUND($E142*$F142,2))</f>
        <v/>
      </c>
      <c r="Q142" s="201" t="str">
        <f>IF(OR(工资性费用预算!X144="",工资性费用预算!X144=0),"",ROUND($E142*$F142,2))</f>
        <v/>
      </c>
      <c r="R142" s="201" t="str">
        <f>IF(OR(工资性费用预算!Y144="",工资性费用预算!Y144=0),"",ROUND($E142*$F142,2))</f>
        <v/>
      </c>
      <c r="S142" s="193">
        <f t="shared" si="71"/>
        <v>0</v>
      </c>
      <c r="T142" s="199" t="str">
        <f>IF($B142="","",VLOOKUP($B142,工资性费用预算!$B$7:$AF$206,30,0))</f>
        <v/>
      </c>
      <c r="U142" s="197" t="str">
        <f>IF($B142="","",VLOOKUP($B142,工资性费用预算!$B$7:$AF$206,31,0))</f>
        <v/>
      </c>
      <c r="V142" s="191" t="str">
        <f>IF(OR(工资性费用预算!N144="",工资性费用预算!N144=0),"",$T142*$U142)</f>
        <v/>
      </c>
      <c r="W142" s="191" t="str">
        <f>IF(OR(工资性费用预算!O144="",工资性费用预算!O144=0),"",$T142*$U142)</f>
        <v/>
      </c>
      <c r="X142" s="191" t="str">
        <f>IF(OR(工资性费用预算!P144="",工资性费用预算!P144=0),"",$T142*$U142)</f>
        <v/>
      </c>
      <c r="Y142" s="191" t="str">
        <f>IF(OR(工资性费用预算!Q144="",工资性费用预算!Q144=0),"",$T142*$U142)</f>
        <v/>
      </c>
      <c r="Z142" s="191" t="str">
        <f>IF(OR(工资性费用预算!R144="",工资性费用预算!R144=0),"",$T142*$U142)</f>
        <v/>
      </c>
      <c r="AA142" s="191" t="str">
        <f>IF(OR(工资性费用预算!S144="",工资性费用预算!S144=0),"",$T142*$U142)</f>
        <v/>
      </c>
      <c r="AB142" s="191" t="str">
        <f>IF(OR(工资性费用预算!T144="",工资性费用预算!T144=0),"",$T142*$U142)</f>
        <v/>
      </c>
      <c r="AC142" s="191" t="str">
        <f>IF(OR(工资性费用预算!U144="",工资性费用预算!U144=0),"",$T142*$U142)</f>
        <v/>
      </c>
      <c r="AD142" s="191" t="str">
        <f>IF(OR(工资性费用预算!V144="",工资性费用预算!V144=0),"",$T142*$U142)</f>
        <v/>
      </c>
      <c r="AE142" s="191" t="str">
        <f>IF(OR(工资性费用预算!W144="",工资性费用预算!W144=0),"",$T142*$U142)</f>
        <v/>
      </c>
      <c r="AF142" s="191" t="str">
        <f>IF(OR(工资性费用预算!X144="",工资性费用预算!X144=0),"",$T142*$U142)</f>
        <v/>
      </c>
      <c r="AG142" s="191" t="str">
        <f>IF(OR(工资性费用预算!Y144="",工资性费用预算!Y144=0),"",$T142*$U142)</f>
        <v/>
      </c>
      <c r="AH142" s="193">
        <f t="shared" si="72"/>
        <v>0</v>
      </c>
      <c r="AI142" s="217" t="str">
        <f>IF($B142="","",VLOOKUP($B142,工资性费用预算!$B$7:$AJ$206,33,0))</f>
        <v/>
      </c>
      <c r="AJ142" s="218" t="str">
        <f>IF($B142="","",VLOOKUP($B142,工资性费用预算!$B$7:$AJ$206,35,0))</f>
        <v/>
      </c>
      <c r="AK142" s="215" t="str">
        <f>IF($B142="","",VLOOKUP($B142,工资性费用预算!$B$7:$AL$206,37,0))</f>
        <v/>
      </c>
      <c r="AL142" s="270" t="str">
        <f>IF(OR(工资性费用预算!N144="",工资性费用预算!N144=0),"",$AK142)</f>
        <v/>
      </c>
      <c r="AM142" s="201" t="str">
        <f>IF(OR(工资性费用预算!O144="",工资性费用预算!O144=0),"",$AK142)</f>
        <v/>
      </c>
      <c r="AN142" s="201" t="str">
        <f>IF(OR(工资性费用预算!P144="",工资性费用预算!P144=0),"",$AK142)</f>
        <v/>
      </c>
      <c r="AO142" s="201" t="str">
        <f>IF(OR(工资性费用预算!Q144="",工资性费用预算!Q144=0),"",$AK142)</f>
        <v/>
      </c>
      <c r="AP142" s="201" t="str">
        <f>IF(OR(工资性费用预算!R144="",工资性费用预算!R144=0),"",$AK142)</f>
        <v/>
      </c>
      <c r="AQ142" s="201" t="str">
        <f>IF(OR(工资性费用预算!S144="",工资性费用预算!S144=0),"",$AK142)</f>
        <v/>
      </c>
      <c r="AR142" s="201" t="str">
        <f>IF(OR(工资性费用预算!T144="",工资性费用预算!T144=0),"",$AK142)</f>
        <v/>
      </c>
      <c r="AS142" s="201" t="str">
        <f>IF(OR(工资性费用预算!U144="",工资性费用预算!U144=0),"",$AK142)</f>
        <v/>
      </c>
      <c r="AT142" s="201" t="str">
        <f>IF(OR(工资性费用预算!V144="",工资性费用预算!V144=0),"",$AK142)</f>
        <v/>
      </c>
      <c r="AU142" s="201" t="str">
        <f>IF(OR(工资性费用预算!W144="",工资性费用预算!W144=0),"",$AK142)</f>
        <v/>
      </c>
      <c r="AV142" s="201" t="str">
        <f>IF(OR(工资性费用预算!X144="",工资性费用预算!X144=0),"",$AK142)</f>
        <v/>
      </c>
      <c r="AW142" s="201" t="str">
        <f>IF(OR(工资性费用预算!Y144="",工资性费用预算!Y144=0),"",$AK142)</f>
        <v/>
      </c>
      <c r="AX142" s="220">
        <f t="shared" si="73"/>
        <v>0</v>
      </c>
      <c r="AY142" s="215" t="str">
        <f>IF($B142="","",VLOOKUP($B142,工资性费用预算!$B$7:$AN$206,39,0))</f>
        <v/>
      </c>
      <c r="AZ142" s="204"/>
      <c r="BA142" s="204"/>
      <c r="BB142" s="204"/>
      <c r="BC142" s="204"/>
      <c r="BD142" s="201"/>
      <c r="BE142" s="201" t="str">
        <f>IF(OR(工资性费用预算!S144="",工资性费用预算!S144=0),"",$AY142)</f>
        <v/>
      </c>
      <c r="BF142" s="201" t="str">
        <f>IF(OR(工资性费用预算!T144="",工资性费用预算!T144=0),"",$AY142)</f>
        <v/>
      </c>
      <c r="BG142" s="201" t="str">
        <f>IF(OR(工资性费用预算!U144="",工资性费用预算!U144=0),"",$AY142)</f>
        <v/>
      </c>
      <c r="BH142" s="201" t="str">
        <f>IF(OR(工资性费用预算!V144="",工资性费用预算!V144=0),"",$AY142)</f>
        <v/>
      </c>
      <c r="BI142" s="201" t="str">
        <f>IF(OR(工资性费用预算!W144="",工资性费用预算!W144=0),"",$AY142)</f>
        <v/>
      </c>
      <c r="BJ142" s="219"/>
      <c r="BK142" s="219"/>
      <c r="BL142" s="219">
        <f t="shared" si="74"/>
        <v>0</v>
      </c>
      <c r="BM142" s="215" t="str">
        <f>IF($B142="","",VLOOKUP($B142,工资性费用预算!$B$7:$AP$206,41,0))</f>
        <v/>
      </c>
      <c r="BN142" s="201" t="str">
        <f>IF(OR(工资性费用预算!N144="",工资性费用预算!N144=0),"",$BM142)</f>
        <v/>
      </c>
      <c r="BO142" s="201" t="str">
        <f>IF(OR(工资性费用预算!O144="",工资性费用预算!O144=0),"",$BM142)</f>
        <v/>
      </c>
      <c r="BP142" s="201" t="str">
        <f>IF(OR(工资性费用预算!P144="",工资性费用预算!P144=0),"",$BM142)</f>
        <v/>
      </c>
      <c r="BQ142" s="201"/>
      <c r="BR142" s="201" t="str">
        <f>IF(OR(工资性费用预算!Q144="",工资性费用预算!Q144=0),"",$BM142)</f>
        <v/>
      </c>
      <c r="BS142" s="201" t="str">
        <f>IF(OR(工资性费用预算!R144="",工资性费用预算!R144=0),"",$BM142)</f>
        <v/>
      </c>
      <c r="BT142" s="201" t="str">
        <f>IF(OR(工资性费用预算!S144="",工资性费用预算!S144=0),"",$BM142)</f>
        <v/>
      </c>
      <c r="BU142" s="201"/>
      <c r="BV142" s="201" t="str">
        <f>IF(OR(工资性费用预算!T144="",工资性费用预算!T144=0),"",$BM142)</f>
        <v/>
      </c>
      <c r="BW142" s="201" t="str">
        <f>IF(OR(工资性费用预算!U144="",工资性费用预算!U144=0),"",$BM142)</f>
        <v/>
      </c>
      <c r="BX142" s="201" t="str">
        <f>IF(OR(工资性费用预算!V144="",工资性费用预算!V144=0),"",$BM142)</f>
        <v/>
      </c>
      <c r="BY142" s="201"/>
      <c r="BZ142" s="201" t="str">
        <f>IF(OR(工资性费用预算!W144="",工资性费用预算!W144=0),"",$BM142)</f>
        <v/>
      </c>
      <c r="CA142" s="201" t="str">
        <f>IF(OR(工资性费用预算!X144="",工资性费用预算!X144=0),"",$BM142)</f>
        <v/>
      </c>
      <c r="CB142" s="201" t="str">
        <f>IF(OR(工资性费用预算!Y144="",工资性费用预算!Y144=0),"",$BM142)</f>
        <v/>
      </c>
      <c r="CC142" s="193">
        <f t="shared" si="75"/>
        <v>0</v>
      </c>
      <c r="CD142" s="215" t="str">
        <f>IF($B142="","",VLOOKUP($B142,工资性费用预算!$B$7:$AT$206,45,0))</f>
        <v/>
      </c>
      <c r="CE142" s="201" t="str">
        <f>IF(OR(工资性费用预算!N144="",工资性费用预算!N144=0),"",$CD142)</f>
        <v/>
      </c>
      <c r="CF142" s="201" t="str">
        <f>IF(OR(工资性费用预算!O144="",工资性费用预算!O144=0),"",$CD142)</f>
        <v/>
      </c>
      <c r="CG142" s="201" t="str">
        <f>IF(OR(工资性费用预算!P144="",工资性费用预算!P144=0),"",$CD142)</f>
        <v/>
      </c>
      <c r="CH142" s="201" t="str">
        <f>IF(OR(工资性费用预算!Q144="",工资性费用预算!Q144=0),"",$CD142)</f>
        <v/>
      </c>
      <c r="CI142" s="201" t="str">
        <f>IF(OR(工资性费用预算!R144="",工资性费用预算!R144=0),"",$CD142)</f>
        <v/>
      </c>
      <c r="CJ142" s="201" t="str">
        <f>IF(OR(工资性费用预算!S144="",工资性费用预算!S144=0),"",$CD142)</f>
        <v/>
      </c>
      <c r="CK142" s="201" t="str">
        <f>IF(OR(工资性费用预算!T144="",工资性费用预算!T144=0),"",$CD142)</f>
        <v/>
      </c>
      <c r="CL142" s="201" t="str">
        <f>IF(OR(工资性费用预算!U144="",工资性费用预算!U144=0),"",$CD142)</f>
        <v/>
      </c>
      <c r="CM142" s="201" t="str">
        <f>IF(OR(工资性费用预算!V144="",工资性费用预算!V144=0),"",$CD142)</f>
        <v/>
      </c>
      <c r="CN142" s="201" t="str">
        <f>IF(OR(工资性费用预算!W144="",工资性费用预算!W144=0),"",$CD142)</f>
        <v/>
      </c>
      <c r="CO142" s="201" t="str">
        <f>IF(OR(工资性费用预算!X144="",工资性费用预算!X144=0),"",$CD142)</f>
        <v/>
      </c>
      <c r="CP142" s="201" t="str">
        <f>IF(OR(工资性费用预算!Y144="",工资性费用预算!Y144=0),"",$CD142)</f>
        <v/>
      </c>
      <c r="CQ142" s="193">
        <f t="shared" si="76"/>
        <v>0</v>
      </c>
      <c r="CR142" s="215" t="str">
        <f>IF($B142="","",VLOOKUP($B142,工资性费用预算!$B$7:$AV$206,47,0))</f>
        <v/>
      </c>
      <c r="CS142" s="201" t="str">
        <f>IF(OR(工资性费用预算!N144="",工资性费用预算!N144=0),"",$CR142)</f>
        <v/>
      </c>
      <c r="CT142" s="201" t="str">
        <f>IF(OR(工资性费用预算!O144="",工资性费用预算!O144=0),"",$CR142)</f>
        <v/>
      </c>
      <c r="CU142" s="201" t="str">
        <f>IF(OR(工资性费用预算!P144="",工资性费用预算!P144=0),"",$CR142)</f>
        <v/>
      </c>
      <c r="CV142" s="201" t="str">
        <f>IF(OR(工资性费用预算!Q144="",工资性费用预算!Q144=0),"",$CR142)</f>
        <v/>
      </c>
      <c r="CW142" s="201" t="str">
        <f>IF(OR(工资性费用预算!R144="",工资性费用预算!R144=0),"",$CR142)</f>
        <v/>
      </c>
      <c r="CX142" s="201" t="str">
        <f>IF(OR(工资性费用预算!S144="",工资性费用预算!S144=0),"",$CR142)</f>
        <v/>
      </c>
      <c r="CY142" s="201" t="str">
        <f>IF(OR(工资性费用预算!T144="",工资性费用预算!T144=0),"",$CR142)</f>
        <v/>
      </c>
      <c r="CZ142" s="201" t="str">
        <f>IF(OR(工资性费用预算!U144="",工资性费用预算!U144=0),"",$CR142)</f>
        <v/>
      </c>
      <c r="DA142" s="201" t="str">
        <f>IF(OR(工资性费用预算!V144="",工资性费用预算!V144=0),"",$CR142)</f>
        <v/>
      </c>
      <c r="DB142" s="201" t="str">
        <f>IF(OR(工资性费用预算!W144="",工资性费用预算!W144=0),"",$CR142)</f>
        <v/>
      </c>
      <c r="DC142" s="201" t="str">
        <f>IF(OR(工资性费用预算!X144="",工资性费用预算!X144=0),"",$CR142)</f>
        <v/>
      </c>
      <c r="DD142" s="201" t="str">
        <f>IF(OR(工资性费用预算!Y144="",工资性费用预算!Y144=0),"",$CR142)</f>
        <v/>
      </c>
      <c r="DE142" s="193">
        <f t="shared" si="77"/>
        <v>0</v>
      </c>
      <c r="DF142" s="215" t="str">
        <f>IF($B142="","",VLOOKUP($B142,工资性费用预算!$B$7:$AR$206,43,0))</f>
        <v/>
      </c>
      <c r="DG142" s="215" t="str">
        <f>IF($B142="","",VLOOKUP($B142,工资性费用预算!$B$7:$AS$206,44,0))</f>
        <v/>
      </c>
      <c r="DH142" s="215" t="str">
        <f>IF($B142="","",VLOOKUP($B142,工资性费用预算!$B$7:$AX$206,49,0))</f>
        <v/>
      </c>
      <c r="DI142" s="215" t="str">
        <f>IF($B142="","",VLOOKUP($B142,工资性费用预算!$B$7:$AY$206,50,0))</f>
        <v/>
      </c>
      <c r="DJ142" s="215" t="str">
        <f>IF($B142="","",VLOOKUP($B142,工资性费用预算!$B$7:$BB$206,51,0))</f>
        <v/>
      </c>
      <c r="DK142" s="215" t="str">
        <f>IF($B142="","",VLOOKUP($B142,工资性费用预算!$B$7:$BB$206,52,0))</f>
        <v/>
      </c>
      <c r="DL142" s="225" t="str">
        <f>IF($B142="","",VLOOKUP($B142,工资性费用预算!$B$7:$BB$206,53,0))</f>
        <v/>
      </c>
      <c r="DM142" s="222">
        <f t="shared" si="78"/>
        <v>0</v>
      </c>
      <c r="DN142" s="191">
        <f t="shared" si="79"/>
        <v>0</v>
      </c>
      <c r="DO142" s="191">
        <f t="shared" si="80"/>
        <v>0</v>
      </c>
      <c r="DP142" s="191">
        <f t="shared" si="81"/>
        <v>0</v>
      </c>
      <c r="DQ142" s="191">
        <f t="shared" si="82"/>
        <v>0</v>
      </c>
      <c r="DR142" s="191">
        <f t="shared" si="83"/>
        <v>0</v>
      </c>
      <c r="DS142" s="191">
        <f t="shared" si="84"/>
        <v>0</v>
      </c>
      <c r="DT142" s="191">
        <f t="shared" si="85"/>
        <v>0</v>
      </c>
      <c r="DU142" s="191">
        <f t="shared" si="86"/>
        <v>0</v>
      </c>
      <c r="DV142" s="191">
        <f t="shared" si="87"/>
        <v>0</v>
      </c>
      <c r="DW142" s="191">
        <f t="shared" si="88"/>
        <v>0</v>
      </c>
      <c r="DX142" s="191">
        <f t="shared" si="89"/>
        <v>0</v>
      </c>
      <c r="DY142" s="227">
        <f t="shared" si="90"/>
        <v>0</v>
      </c>
      <c r="DZ142" s="191">
        <f t="shared" si="91"/>
        <v>0</v>
      </c>
      <c r="EA142" s="193">
        <f t="shared" si="92"/>
        <v>0</v>
      </c>
    </row>
    <row r="143" spans="1:131">
      <c r="A143" s="200" t="str">
        <f t="shared" si="70"/>
        <v/>
      </c>
      <c r="B143" s="191" t="str">
        <f>IF(工资性费用预算!A145="","",工资性费用预算!B145)</f>
        <v/>
      </c>
      <c r="C143" s="195" t="str">
        <f>IF(B143="","",VLOOKUP(B143,工资性费用预算!$B$7:$C$206,2,0))</f>
        <v/>
      </c>
      <c r="D143" s="276" t="str">
        <f>IF(工资性费用预算!BH145&gt;0,IF(工资性费用预算!BE145&gt;0,工资性费用预算!$BE$6,IF(工资性费用预算!BF145&gt;0,工资性费用预算!$BF$6,工资性费用预算!$BG$6)),"")</f>
        <v/>
      </c>
      <c r="E143" s="194" t="str">
        <f>IF($B143="","",VLOOKUP($B143,工资性费用预算!$B$7:$AC$206,27,0))</f>
        <v/>
      </c>
      <c r="F143" s="519">
        <f>IF($B143="",0,VLOOKUP($B143,社保费!$B$5:$Q$15,16,0))</f>
        <v>0</v>
      </c>
      <c r="G143" s="201" t="str">
        <f>IF(OR(工资性费用预算!N145="",工资性费用预算!N145=0),"",ROUND($E143*$F143,2))</f>
        <v/>
      </c>
      <c r="H143" s="201" t="str">
        <f>IF(OR(工资性费用预算!O145="",工资性费用预算!O145=0),"",ROUND($E143*$F143,2))</f>
        <v/>
      </c>
      <c r="I143" s="201" t="str">
        <f>IF(OR(工资性费用预算!P145="",工资性费用预算!P145=0),"",ROUND($E143*$F143,2))</f>
        <v/>
      </c>
      <c r="J143" s="201" t="str">
        <f>IF(OR(工资性费用预算!Q145="",工资性费用预算!Q145=0),"",ROUND($E143*$F143,2))</f>
        <v/>
      </c>
      <c r="K143" s="201" t="str">
        <f>IF(OR(工资性费用预算!R145="",工资性费用预算!R145=0),"",ROUND($E143*$F143,2))</f>
        <v/>
      </c>
      <c r="L143" s="201" t="str">
        <f>IF(OR(工资性费用预算!S145="",工资性费用预算!S145=0),"",ROUND($E143*$F143,2))</f>
        <v/>
      </c>
      <c r="M143" s="201" t="str">
        <f>IF(OR(工资性费用预算!T145="",工资性费用预算!T145=0),"",ROUND($E143*$F143,2))</f>
        <v/>
      </c>
      <c r="N143" s="201" t="str">
        <f>IF(OR(工资性费用预算!U145="",工资性费用预算!U145=0),"",ROUND($E143*$F143,2))</f>
        <v/>
      </c>
      <c r="O143" s="201" t="str">
        <f>IF(OR(工资性费用预算!V145="",工资性费用预算!V145=0),"",ROUND($E143*$F143,2))</f>
        <v/>
      </c>
      <c r="P143" s="201" t="str">
        <f>IF(OR(工资性费用预算!W145="",工资性费用预算!W145=0),"",ROUND($E143*$F143,2))</f>
        <v/>
      </c>
      <c r="Q143" s="201" t="str">
        <f>IF(OR(工资性费用预算!X145="",工资性费用预算!X145=0),"",ROUND($E143*$F143,2))</f>
        <v/>
      </c>
      <c r="R143" s="201" t="str">
        <f>IF(OR(工资性费用预算!Y145="",工资性费用预算!Y145=0),"",ROUND($E143*$F143,2))</f>
        <v/>
      </c>
      <c r="S143" s="193">
        <f t="shared" si="71"/>
        <v>0</v>
      </c>
      <c r="T143" s="199" t="str">
        <f>IF($B143="","",VLOOKUP($B143,工资性费用预算!$B$7:$AF$206,30,0))</f>
        <v/>
      </c>
      <c r="U143" s="197" t="str">
        <f>IF($B143="","",VLOOKUP($B143,工资性费用预算!$B$7:$AF$206,31,0))</f>
        <v/>
      </c>
      <c r="V143" s="191" t="str">
        <f>IF(OR(工资性费用预算!N145="",工资性费用预算!N145=0),"",$T143*$U143)</f>
        <v/>
      </c>
      <c r="W143" s="191" t="str">
        <f>IF(OR(工资性费用预算!O145="",工资性费用预算!O145=0),"",$T143*$U143)</f>
        <v/>
      </c>
      <c r="X143" s="191" t="str">
        <f>IF(OR(工资性费用预算!P145="",工资性费用预算!P145=0),"",$T143*$U143)</f>
        <v/>
      </c>
      <c r="Y143" s="191" t="str">
        <f>IF(OR(工资性费用预算!Q145="",工资性费用预算!Q145=0),"",$T143*$U143)</f>
        <v/>
      </c>
      <c r="Z143" s="191" t="str">
        <f>IF(OR(工资性费用预算!R145="",工资性费用预算!R145=0),"",$T143*$U143)</f>
        <v/>
      </c>
      <c r="AA143" s="191" t="str">
        <f>IF(OR(工资性费用预算!S145="",工资性费用预算!S145=0),"",$T143*$U143)</f>
        <v/>
      </c>
      <c r="AB143" s="191" t="str">
        <f>IF(OR(工资性费用预算!T145="",工资性费用预算!T145=0),"",$T143*$U143)</f>
        <v/>
      </c>
      <c r="AC143" s="191" t="str">
        <f>IF(OR(工资性费用预算!U145="",工资性费用预算!U145=0),"",$T143*$U143)</f>
        <v/>
      </c>
      <c r="AD143" s="191" t="str">
        <f>IF(OR(工资性费用预算!V145="",工资性费用预算!V145=0),"",$T143*$U143)</f>
        <v/>
      </c>
      <c r="AE143" s="191" t="str">
        <f>IF(OR(工资性费用预算!W145="",工资性费用预算!W145=0),"",$T143*$U143)</f>
        <v/>
      </c>
      <c r="AF143" s="191" t="str">
        <f>IF(OR(工资性费用预算!X145="",工资性费用预算!X145=0),"",$T143*$U143)</f>
        <v/>
      </c>
      <c r="AG143" s="191" t="str">
        <f>IF(OR(工资性费用预算!Y145="",工资性费用预算!Y145=0),"",$T143*$U143)</f>
        <v/>
      </c>
      <c r="AH143" s="193">
        <f t="shared" si="72"/>
        <v>0</v>
      </c>
      <c r="AI143" s="217" t="str">
        <f>IF($B143="","",VLOOKUP($B143,工资性费用预算!$B$7:$AJ$206,33,0))</f>
        <v/>
      </c>
      <c r="AJ143" s="218" t="str">
        <f>IF($B143="","",VLOOKUP($B143,工资性费用预算!$B$7:$AJ$206,35,0))</f>
        <v/>
      </c>
      <c r="AK143" s="215" t="str">
        <f>IF($B143="","",VLOOKUP($B143,工资性费用预算!$B$7:$AL$206,37,0))</f>
        <v/>
      </c>
      <c r="AL143" s="270" t="str">
        <f>IF(OR(工资性费用预算!N145="",工资性费用预算!N145=0),"",$AK143)</f>
        <v/>
      </c>
      <c r="AM143" s="201" t="str">
        <f>IF(OR(工资性费用预算!O145="",工资性费用预算!O145=0),"",$AK143)</f>
        <v/>
      </c>
      <c r="AN143" s="201" t="str">
        <f>IF(OR(工资性费用预算!P145="",工资性费用预算!P145=0),"",$AK143)</f>
        <v/>
      </c>
      <c r="AO143" s="201" t="str">
        <f>IF(OR(工资性费用预算!Q145="",工资性费用预算!Q145=0),"",$AK143)</f>
        <v/>
      </c>
      <c r="AP143" s="201" t="str">
        <f>IF(OR(工资性费用预算!R145="",工资性费用预算!R145=0),"",$AK143)</f>
        <v/>
      </c>
      <c r="AQ143" s="201" t="str">
        <f>IF(OR(工资性费用预算!S145="",工资性费用预算!S145=0),"",$AK143)</f>
        <v/>
      </c>
      <c r="AR143" s="201" t="str">
        <f>IF(OR(工资性费用预算!T145="",工资性费用预算!T145=0),"",$AK143)</f>
        <v/>
      </c>
      <c r="AS143" s="201" t="str">
        <f>IF(OR(工资性费用预算!U145="",工资性费用预算!U145=0),"",$AK143)</f>
        <v/>
      </c>
      <c r="AT143" s="201" t="str">
        <f>IF(OR(工资性费用预算!V145="",工资性费用预算!V145=0),"",$AK143)</f>
        <v/>
      </c>
      <c r="AU143" s="201" t="str">
        <f>IF(OR(工资性费用预算!W145="",工资性费用预算!W145=0),"",$AK143)</f>
        <v/>
      </c>
      <c r="AV143" s="201" t="str">
        <f>IF(OR(工资性费用预算!X145="",工资性费用预算!X145=0),"",$AK143)</f>
        <v/>
      </c>
      <c r="AW143" s="201" t="str">
        <f>IF(OR(工资性费用预算!Y145="",工资性费用预算!Y145=0),"",$AK143)</f>
        <v/>
      </c>
      <c r="AX143" s="220">
        <f t="shared" si="73"/>
        <v>0</v>
      </c>
      <c r="AY143" s="215" t="str">
        <f>IF($B143="","",VLOOKUP($B143,工资性费用预算!$B$7:$AN$206,39,0))</f>
        <v/>
      </c>
      <c r="AZ143" s="204"/>
      <c r="BA143" s="204"/>
      <c r="BB143" s="204"/>
      <c r="BC143" s="204"/>
      <c r="BD143" s="201"/>
      <c r="BE143" s="201" t="str">
        <f>IF(OR(工资性费用预算!S145="",工资性费用预算!S145=0),"",$AY143)</f>
        <v/>
      </c>
      <c r="BF143" s="201" t="str">
        <f>IF(OR(工资性费用预算!T145="",工资性费用预算!T145=0),"",$AY143)</f>
        <v/>
      </c>
      <c r="BG143" s="201" t="str">
        <f>IF(OR(工资性费用预算!U145="",工资性费用预算!U145=0),"",$AY143)</f>
        <v/>
      </c>
      <c r="BH143" s="201" t="str">
        <f>IF(OR(工资性费用预算!V145="",工资性费用预算!V145=0),"",$AY143)</f>
        <v/>
      </c>
      <c r="BI143" s="201" t="str">
        <f>IF(OR(工资性费用预算!W145="",工资性费用预算!W145=0),"",$AY143)</f>
        <v/>
      </c>
      <c r="BJ143" s="219"/>
      <c r="BK143" s="219"/>
      <c r="BL143" s="219">
        <f t="shared" si="74"/>
        <v>0</v>
      </c>
      <c r="BM143" s="215" t="str">
        <f>IF($B143="","",VLOOKUP($B143,工资性费用预算!$B$7:$AP$206,41,0))</f>
        <v/>
      </c>
      <c r="BN143" s="201" t="str">
        <f>IF(OR(工资性费用预算!N145="",工资性费用预算!N145=0),"",$BM143)</f>
        <v/>
      </c>
      <c r="BO143" s="201" t="str">
        <f>IF(OR(工资性费用预算!O145="",工资性费用预算!O145=0),"",$BM143)</f>
        <v/>
      </c>
      <c r="BP143" s="201" t="str">
        <f>IF(OR(工资性费用预算!P145="",工资性费用预算!P145=0),"",$BM143)</f>
        <v/>
      </c>
      <c r="BQ143" s="201"/>
      <c r="BR143" s="201" t="str">
        <f>IF(OR(工资性费用预算!Q145="",工资性费用预算!Q145=0),"",$BM143)</f>
        <v/>
      </c>
      <c r="BS143" s="201" t="str">
        <f>IF(OR(工资性费用预算!R145="",工资性费用预算!R145=0),"",$BM143)</f>
        <v/>
      </c>
      <c r="BT143" s="201" t="str">
        <f>IF(OR(工资性费用预算!S145="",工资性费用预算!S145=0),"",$BM143)</f>
        <v/>
      </c>
      <c r="BU143" s="201"/>
      <c r="BV143" s="201" t="str">
        <f>IF(OR(工资性费用预算!T145="",工资性费用预算!T145=0),"",$BM143)</f>
        <v/>
      </c>
      <c r="BW143" s="201" t="str">
        <f>IF(OR(工资性费用预算!U145="",工资性费用预算!U145=0),"",$BM143)</f>
        <v/>
      </c>
      <c r="BX143" s="201" t="str">
        <f>IF(OR(工资性费用预算!V145="",工资性费用预算!V145=0),"",$BM143)</f>
        <v/>
      </c>
      <c r="BY143" s="201"/>
      <c r="BZ143" s="201" t="str">
        <f>IF(OR(工资性费用预算!W145="",工资性费用预算!W145=0),"",$BM143)</f>
        <v/>
      </c>
      <c r="CA143" s="201" t="str">
        <f>IF(OR(工资性费用预算!X145="",工资性费用预算!X145=0),"",$BM143)</f>
        <v/>
      </c>
      <c r="CB143" s="201" t="str">
        <f>IF(OR(工资性费用预算!Y145="",工资性费用预算!Y145=0),"",$BM143)</f>
        <v/>
      </c>
      <c r="CC143" s="193">
        <f t="shared" si="75"/>
        <v>0</v>
      </c>
      <c r="CD143" s="215" t="str">
        <f>IF($B143="","",VLOOKUP($B143,工资性费用预算!$B$7:$AT$206,45,0))</f>
        <v/>
      </c>
      <c r="CE143" s="201" t="str">
        <f>IF(OR(工资性费用预算!N145="",工资性费用预算!N145=0),"",$CD143)</f>
        <v/>
      </c>
      <c r="CF143" s="201" t="str">
        <f>IF(OR(工资性费用预算!O145="",工资性费用预算!O145=0),"",$CD143)</f>
        <v/>
      </c>
      <c r="CG143" s="201" t="str">
        <f>IF(OR(工资性费用预算!P145="",工资性费用预算!P145=0),"",$CD143)</f>
        <v/>
      </c>
      <c r="CH143" s="201" t="str">
        <f>IF(OR(工资性费用预算!Q145="",工资性费用预算!Q145=0),"",$CD143)</f>
        <v/>
      </c>
      <c r="CI143" s="201" t="str">
        <f>IF(OR(工资性费用预算!R145="",工资性费用预算!R145=0),"",$CD143)</f>
        <v/>
      </c>
      <c r="CJ143" s="201" t="str">
        <f>IF(OR(工资性费用预算!S145="",工资性费用预算!S145=0),"",$CD143)</f>
        <v/>
      </c>
      <c r="CK143" s="201" t="str">
        <f>IF(OR(工资性费用预算!T145="",工资性费用预算!T145=0),"",$CD143)</f>
        <v/>
      </c>
      <c r="CL143" s="201" t="str">
        <f>IF(OR(工资性费用预算!U145="",工资性费用预算!U145=0),"",$CD143)</f>
        <v/>
      </c>
      <c r="CM143" s="201" t="str">
        <f>IF(OR(工资性费用预算!V145="",工资性费用预算!V145=0),"",$CD143)</f>
        <v/>
      </c>
      <c r="CN143" s="201" t="str">
        <f>IF(OR(工资性费用预算!W145="",工资性费用预算!W145=0),"",$CD143)</f>
        <v/>
      </c>
      <c r="CO143" s="201" t="str">
        <f>IF(OR(工资性费用预算!X145="",工资性费用预算!X145=0),"",$CD143)</f>
        <v/>
      </c>
      <c r="CP143" s="201" t="str">
        <f>IF(OR(工资性费用预算!Y145="",工资性费用预算!Y145=0),"",$CD143)</f>
        <v/>
      </c>
      <c r="CQ143" s="193">
        <f t="shared" si="76"/>
        <v>0</v>
      </c>
      <c r="CR143" s="215" t="str">
        <f>IF($B143="","",VLOOKUP($B143,工资性费用预算!$B$7:$AV$206,47,0))</f>
        <v/>
      </c>
      <c r="CS143" s="201" t="str">
        <f>IF(OR(工资性费用预算!N145="",工资性费用预算!N145=0),"",$CR143)</f>
        <v/>
      </c>
      <c r="CT143" s="201" t="str">
        <f>IF(OR(工资性费用预算!O145="",工资性费用预算!O145=0),"",$CR143)</f>
        <v/>
      </c>
      <c r="CU143" s="201" t="str">
        <f>IF(OR(工资性费用预算!P145="",工资性费用预算!P145=0),"",$CR143)</f>
        <v/>
      </c>
      <c r="CV143" s="201" t="str">
        <f>IF(OR(工资性费用预算!Q145="",工资性费用预算!Q145=0),"",$CR143)</f>
        <v/>
      </c>
      <c r="CW143" s="201" t="str">
        <f>IF(OR(工资性费用预算!R145="",工资性费用预算!R145=0),"",$CR143)</f>
        <v/>
      </c>
      <c r="CX143" s="201" t="str">
        <f>IF(OR(工资性费用预算!S145="",工资性费用预算!S145=0),"",$CR143)</f>
        <v/>
      </c>
      <c r="CY143" s="201" t="str">
        <f>IF(OR(工资性费用预算!T145="",工资性费用预算!T145=0),"",$CR143)</f>
        <v/>
      </c>
      <c r="CZ143" s="201" t="str">
        <f>IF(OR(工资性费用预算!U145="",工资性费用预算!U145=0),"",$CR143)</f>
        <v/>
      </c>
      <c r="DA143" s="201" t="str">
        <f>IF(OR(工资性费用预算!V145="",工资性费用预算!V145=0),"",$CR143)</f>
        <v/>
      </c>
      <c r="DB143" s="201" t="str">
        <f>IF(OR(工资性费用预算!W145="",工资性费用预算!W145=0),"",$CR143)</f>
        <v/>
      </c>
      <c r="DC143" s="201" t="str">
        <f>IF(OR(工资性费用预算!X145="",工资性费用预算!X145=0),"",$CR143)</f>
        <v/>
      </c>
      <c r="DD143" s="201" t="str">
        <f>IF(OR(工资性费用预算!Y145="",工资性费用预算!Y145=0),"",$CR143)</f>
        <v/>
      </c>
      <c r="DE143" s="193">
        <f t="shared" si="77"/>
        <v>0</v>
      </c>
      <c r="DF143" s="215" t="str">
        <f>IF($B143="","",VLOOKUP($B143,工资性费用预算!$B$7:$AR$206,43,0))</f>
        <v/>
      </c>
      <c r="DG143" s="215" t="str">
        <f>IF($B143="","",VLOOKUP($B143,工资性费用预算!$B$7:$AS$206,44,0))</f>
        <v/>
      </c>
      <c r="DH143" s="215" t="str">
        <f>IF($B143="","",VLOOKUP($B143,工资性费用预算!$B$7:$AX$206,49,0))</f>
        <v/>
      </c>
      <c r="DI143" s="215" t="str">
        <f>IF($B143="","",VLOOKUP($B143,工资性费用预算!$B$7:$AY$206,50,0))</f>
        <v/>
      </c>
      <c r="DJ143" s="215" t="str">
        <f>IF($B143="","",VLOOKUP($B143,工资性费用预算!$B$7:$BB$206,51,0))</f>
        <v/>
      </c>
      <c r="DK143" s="215" t="str">
        <f>IF($B143="","",VLOOKUP($B143,工资性费用预算!$B$7:$BB$206,52,0))</f>
        <v/>
      </c>
      <c r="DL143" s="225" t="str">
        <f>IF($B143="","",VLOOKUP($B143,工资性费用预算!$B$7:$BB$206,53,0))</f>
        <v/>
      </c>
      <c r="DM143" s="222">
        <f t="shared" si="78"/>
        <v>0</v>
      </c>
      <c r="DN143" s="191">
        <f t="shared" si="79"/>
        <v>0</v>
      </c>
      <c r="DO143" s="191">
        <f t="shared" si="80"/>
        <v>0</v>
      </c>
      <c r="DP143" s="191">
        <f t="shared" si="81"/>
        <v>0</v>
      </c>
      <c r="DQ143" s="191">
        <f t="shared" si="82"/>
        <v>0</v>
      </c>
      <c r="DR143" s="191">
        <f t="shared" si="83"/>
        <v>0</v>
      </c>
      <c r="DS143" s="191">
        <f t="shared" si="84"/>
        <v>0</v>
      </c>
      <c r="DT143" s="191">
        <f t="shared" si="85"/>
        <v>0</v>
      </c>
      <c r="DU143" s="191">
        <f t="shared" si="86"/>
        <v>0</v>
      </c>
      <c r="DV143" s="191">
        <f t="shared" si="87"/>
        <v>0</v>
      </c>
      <c r="DW143" s="191">
        <f t="shared" si="88"/>
        <v>0</v>
      </c>
      <c r="DX143" s="191">
        <f t="shared" si="89"/>
        <v>0</v>
      </c>
      <c r="DY143" s="227">
        <f t="shared" si="90"/>
        <v>0</v>
      </c>
      <c r="DZ143" s="191">
        <f t="shared" si="91"/>
        <v>0</v>
      </c>
      <c r="EA143" s="193">
        <f t="shared" si="92"/>
        <v>0</v>
      </c>
    </row>
    <row r="144" spans="1:131">
      <c r="A144" s="200" t="str">
        <f t="shared" si="70"/>
        <v/>
      </c>
      <c r="B144" s="191" t="str">
        <f>IF(工资性费用预算!A146="","",工资性费用预算!B146)</f>
        <v/>
      </c>
      <c r="C144" s="195" t="str">
        <f>IF(B144="","",VLOOKUP(B144,工资性费用预算!$B$7:$C$206,2,0))</f>
        <v/>
      </c>
      <c r="D144" s="276" t="str">
        <f>IF(工资性费用预算!BH146&gt;0,IF(工资性费用预算!BE146&gt;0,工资性费用预算!$BE$6,IF(工资性费用预算!BF146&gt;0,工资性费用预算!$BF$6,工资性费用预算!$BG$6)),"")</f>
        <v/>
      </c>
      <c r="E144" s="194" t="str">
        <f>IF($B144="","",VLOOKUP($B144,工资性费用预算!$B$7:$AC$206,27,0))</f>
        <v/>
      </c>
      <c r="F144" s="519">
        <f>IF($B144="",0,VLOOKUP($B144,社保费!$B$5:$Q$15,16,0))</f>
        <v>0</v>
      </c>
      <c r="G144" s="201" t="str">
        <f>IF(OR(工资性费用预算!N146="",工资性费用预算!N146=0),"",ROUND($E144*$F144,2))</f>
        <v/>
      </c>
      <c r="H144" s="201" t="str">
        <f>IF(OR(工资性费用预算!O146="",工资性费用预算!O146=0),"",ROUND($E144*$F144,2))</f>
        <v/>
      </c>
      <c r="I144" s="201" t="str">
        <f>IF(OR(工资性费用预算!P146="",工资性费用预算!P146=0),"",ROUND($E144*$F144,2))</f>
        <v/>
      </c>
      <c r="J144" s="201" t="str">
        <f>IF(OR(工资性费用预算!Q146="",工资性费用预算!Q146=0),"",ROUND($E144*$F144,2))</f>
        <v/>
      </c>
      <c r="K144" s="201" t="str">
        <f>IF(OR(工资性费用预算!R146="",工资性费用预算!R146=0),"",ROUND($E144*$F144,2))</f>
        <v/>
      </c>
      <c r="L144" s="201" t="str">
        <f>IF(OR(工资性费用预算!S146="",工资性费用预算!S146=0),"",ROUND($E144*$F144,2))</f>
        <v/>
      </c>
      <c r="M144" s="201" t="str">
        <f>IF(OR(工资性费用预算!T146="",工资性费用预算!T146=0),"",ROUND($E144*$F144,2))</f>
        <v/>
      </c>
      <c r="N144" s="201" t="str">
        <f>IF(OR(工资性费用预算!U146="",工资性费用预算!U146=0),"",ROUND($E144*$F144,2))</f>
        <v/>
      </c>
      <c r="O144" s="201" t="str">
        <f>IF(OR(工资性费用预算!V146="",工资性费用预算!V146=0),"",ROUND($E144*$F144,2))</f>
        <v/>
      </c>
      <c r="P144" s="201" t="str">
        <f>IF(OR(工资性费用预算!W146="",工资性费用预算!W146=0),"",ROUND($E144*$F144,2))</f>
        <v/>
      </c>
      <c r="Q144" s="201" t="str">
        <f>IF(OR(工资性费用预算!X146="",工资性费用预算!X146=0),"",ROUND($E144*$F144,2))</f>
        <v/>
      </c>
      <c r="R144" s="201" t="str">
        <f>IF(OR(工资性费用预算!Y146="",工资性费用预算!Y146=0),"",ROUND($E144*$F144,2))</f>
        <v/>
      </c>
      <c r="S144" s="193">
        <f t="shared" si="71"/>
        <v>0</v>
      </c>
      <c r="T144" s="199" t="str">
        <f>IF($B144="","",VLOOKUP($B144,工资性费用预算!$B$7:$AF$206,30,0))</f>
        <v/>
      </c>
      <c r="U144" s="197" t="str">
        <f>IF($B144="","",VLOOKUP($B144,工资性费用预算!$B$7:$AF$206,31,0))</f>
        <v/>
      </c>
      <c r="V144" s="191" t="str">
        <f>IF(OR(工资性费用预算!N146="",工资性费用预算!N146=0),"",$T144*$U144)</f>
        <v/>
      </c>
      <c r="W144" s="191" t="str">
        <f>IF(OR(工资性费用预算!O146="",工资性费用预算!O146=0),"",$T144*$U144)</f>
        <v/>
      </c>
      <c r="X144" s="191" t="str">
        <f>IF(OR(工资性费用预算!P146="",工资性费用预算!P146=0),"",$T144*$U144)</f>
        <v/>
      </c>
      <c r="Y144" s="191" t="str">
        <f>IF(OR(工资性费用预算!Q146="",工资性费用预算!Q146=0),"",$T144*$U144)</f>
        <v/>
      </c>
      <c r="Z144" s="191" t="str">
        <f>IF(OR(工资性费用预算!R146="",工资性费用预算!R146=0),"",$T144*$U144)</f>
        <v/>
      </c>
      <c r="AA144" s="191" t="str">
        <f>IF(OR(工资性费用预算!S146="",工资性费用预算!S146=0),"",$T144*$U144)</f>
        <v/>
      </c>
      <c r="AB144" s="191" t="str">
        <f>IF(OR(工资性费用预算!T146="",工资性费用预算!T146=0),"",$T144*$U144)</f>
        <v/>
      </c>
      <c r="AC144" s="191" t="str">
        <f>IF(OR(工资性费用预算!U146="",工资性费用预算!U146=0),"",$T144*$U144)</f>
        <v/>
      </c>
      <c r="AD144" s="191" t="str">
        <f>IF(OR(工资性费用预算!V146="",工资性费用预算!V146=0),"",$T144*$U144)</f>
        <v/>
      </c>
      <c r="AE144" s="191" t="str">
        <f>IF(OR(工资性费用预算!W146="",工资性费用预算!W146=0),"",$T144*$U144)</f>
        <v/>
      </c>
      <c r="AF144" s="191" t="str">
        <f>IF(OR(工资性费用预算!X146="",工资性费用预算!X146=0),"",$T144*$U144)</f>
        <v/>
      </c>
      <c r="AG144" s="191" t="str">
        <f>IF(OR(工资性费用预算!Y146="",工资性费用预算!Y146=0),"",$T144*$U144)</f>
        <v/>
      </c>
      <c r="AH144" s="193">
        <f t="shared" si="72"/>
        <v>0</v>
      </c>
      <c r="AI144" s="217" t="str">
        <f>IF($B144="","",VLOOKUP($B144,工资性费用预算!$B$7:$AJ$206,33,0))</f>
        <v/>
      </c>
      <c r="AJ144" s="218" t="str">
        <f>IF($B144="","",VLOOKUP($B144,工资性费用预算!$B$7:$AJ$206,35,0))</f>
        <v/>
      </c>
      <c r="AK144" s="215" t="str">
        <f>IF($B144="","",VLOOKUP($B144,工资性费用预算!$B$7:$AL$206,37,0))</f>
        <v/>
      </c>
      <c r="AL144" s="270" t="str">
        <f>IF(OR(工资性费用预算!N146="",工资性费用预算!N146=0),"",$AK144)</f>
        <v/>
      </c>
      <c r="AM144" s="201" t="str">
        <f>IF(OR(工资性费用预算!O146="",工资性费用预算!O146=0),"",$AK144)</f>
        <v/>
      </c>
      <c r="AN144" s="201" t="str">
        <f>IF(OR(工资性费用预算!P146="",工资性费用预算!P146=0),"",$AK144)</f>
        <v/>
      </c>
      <c r="AO144" s="201" t="str">
        <f>IF(OR(工资性费用预算!Q146="",工资性费用预算!Q146=0),"",$AK144)</f>
        <v/>
      </c>
      <c r="AP144" s="201" t="str">
        <f>IF(OR(工资性费用预算!R146="",工资性费用预算!R146=0),"",$AK144)</f>
        <v/>
      </c>
      <c r="AQ144" s="201" t="str">
        <f>IF(OR(工资性费用预算!S146="",工资性费用预算!S146=0),"",$AK144)</f>
        <v/>
      </c>
      <c r="AR144" s="201" t="str">
        <f>IF(OR(工资性费用预算!T146="",工资性费用预算!T146=0),"",$AK144)</f>
        <v/>
      </c>
      <c r="AS144" s="201" t="str">
        <f>IF(OR(工资性费用预算!U146="",工资性费用预算!U146=0),"",$AK144)</f>
        <v/>
      </c>
      <c r="AT144" s="201" t="str">
        <f>IF(OR(工资性费用预算!V146="",工资性费用预算!V146=0),"",$AK144)</f>
        <v/>
      </c>
      <c r="AU144" s="201" t="str">
        <f>IF(OR(工资性费用预算!W146="",工资性费用预算!W146=0),"",$AK144)</f>
        <v/>
      </c>
      <c r="AV144" s="201" t="str">
        <f>IF(OR(工资性费用预算!X146="",工资性费用预算!X146=0),"",$AK144)</f>
        <v/>
      </c>
      <c r="AW144" s="201" t="str">
        <f>IF(OR(工资性费用预算!Y146="",工资性费用预算!Y146=0),"",$AK144)</f>
        <v/>
      </c>
      <c r="AX144" s="220">
        <f t="shared" si="73"/>
        <v>0</v>
      </c>
      <c r="AY144" s="215" t="str">
        <f>IF($B144="","",VLOOKUP($B144,工资性费用预算!$B$7:$AN$206,39,0))</f>
        <v/>
      </c>
      <c r="AZ144" s="204"/>
      <c r="BA144" s="204"/>
      <c r="BB144" s="204"/>
      <c r="BC144" s="204"/>
      <c r="BD144" s="201"/>
      <c r="BE144" s="201" t="str">
        <f>IF(OR(工资性费用预算!S146="",工资性费用预算!S146=0),"",$AY144)</f>
        <v/>
      </c>
      <c r="BF144" s="201" t="str">
        <f>IF(OR(工资性费用预算!T146="",工资性费用预算!T146=0),"",$AY144)</f>
        <v/>
      </c>
      <c r="BG144" s="201" t="str">
        <f>IF(OR(工资性费用预算!U146="",工资性费用预算!U146=0),"",$AY144)</f>
        <v/>
      </c>
      <c r="BH144" s="201" t="str">
        <f>IF(OR(工资性费用预算!V146="",工资性费用预算!V146=0),"",$AY144)</f>
        <v/>
      </c>
      <c r="BI144" s="201" t="str">
        <f>IF(OR(工资性费用预算!W146="",工资性费用预算!W146=0),"",$AY144)</f>
        <v/>
      </c>
      <c r="BJ144" s="219"/>
      <c r="BK144" s="219"/>
      <c r="BL144" s="219">
        <f t="shared" si="74"/>
        <v>0</v>
      </c>
      <c r="BM144" s="215" t="str">
        <f>IF($B144="","",VLOOKUP($B144,工资性费用预算!$B$7:$AP$206,41,0))</f>
        <v/>
      </c>
      <c r="BN144" s="201" t="str">
        <f>IF(OR(工资性费用预算!N146="",工资性费用预算!N146=0),"",$BM144)</f>
        <v/>
      </c>
      <c r="BO144" s="201" t="str">
        <f>IF(OR(工资性费用预算!O146="",工资性费用预算!O146=0),"",$BM144)</f>
        <v/>
      </c>
      <c r="BP144" s="201" t="str">
        <f>IF(OR(工资性费用预算!P146="",工资性费用预算!P146=0),"",$BM144)</f>
        <v/>
      </c>
      <c r="BQ144" s="201"/>
      <c r="BR144" s="201" t="str">
        <f>IF(OR(工资性费用预算!Q146="",工资性费用预算!Q146=0),"",$BM144)</f>
        <v/>
      </c>
      <c r="BS144" s="201" t="str">
        <f>IF(OR(工资性费用预算!R146="",工资性费用预算!R146=0),"",$BM144)</f>
        <v/>
      </c>
      <c r="BT144" s="201" t="str">
        <f>IF(OR(工资性费用预算!S146="",工资性费用预算!S146=0),"",$BM144)</f>
        <v/>
      </c>
      <c r="BU144" s="201"/>
      <c r="BV144" s="201" t="str">
        <f>IF(OR(工资性费用预算!T146="",工资性费用预算!T146=0),"",$BM144)</f>
        <v/>
      </c>
      <c r="BW144" s="201" t="str">
        <f>IF(OR(工资性费用预算!U146="",工资性费用预算!U146=0),"",$BM144)</f>
        <v/>
      </c>
      <c r="BX144" s="201" t="str">
        <f>IF(OR(工资性费用预算!V146="",工资性费用预算!V146=0),"",$BM144)</f>
        <v/>
      </c>
      <c r="BY144" s="201"/>
      <c r="BZ144" s="201" t="str">
        <f>IF(OR(工资性费用预算!W146="",工资性费用预算!W146=0),"",$BM144)</f>
        <v/>
      </c>
      <c r="CA144" s="201" t="str">
        <f>IF(OR(工资性费用预算!X146="",工资性费用预算!X146=0),"",$BM144)</f>
        <v/>
      </c>
      <c r="CB144" s="201" t="str">
        <f>IF(OR(工资性费用预算!Y146="",工资性费用预算!Y146=0),"",$BM144)</f>
        <v/>
      </c>
      <c r="CC144" s="193">
        <f t="shared" si="75"/>
        <v>0</v>
      </c>
      <c r="CD144" s="215" t="str">
        <f>IF($B144="","",VLOOKUP($B144,工资性费用预算!$B$7:$AT$206,45,0))</f>
        <v/>
      </c>
      <c r="CE144" s="201" t="str">
        <f>IF(OR(工资性费用预算!N146="",工资性费用预算!N146=0),"",$CD144)</f>
        <v/>
      </c>
      <c r="CF144" s="201" t="str">
        <f>IF(OR(工资性费用预算!O146="",工资性费用预算!O146=0),"",$CD144)</f>
        <v/>
      </c>
      <c r="CG144" s="201" t="str">
        <f>IF(OR(工资性费用预算!P146="",工资性费用预算!P146=0),"",$CD144)</f>
        <v/>
      </c>
      <c r="CH144" s="201" t="str">
        <f>IF(OR(工资性费用预算!Q146="",工资性费用预算!Q146=0),"",$CD144)</f>
        <v/>
      </c>
      <c r="CI144" s="201" t="str">
        <f>IF(OR(工资性费用预算!R146="",工资性费用预算!R146=0),"",$CD144)</f>
        <v/>
      </c>
      <c r="CJ144" s="201" t="str">
        <f>IF(OR(工资性费用预算!S146="",工资性费用预算!S146=0),"",$CD144)</f>
        <v/>
      </c>
      <c r="CK144" s="201" t="str">
        <f>IF(OR(工资性费用预算!T146="",工资性费用预算!T146=0),"",$CD144)</f>
        <v/>
      </c>
      <c r="CL144" s="201" t="str">
        <f>IF(OR(工资性费用预算!U146="",工资性费用预算!U146=0),"",$CD144)</f>
        <v/>
      </c>
      <c r="CM144" s="201" t="str">
        <f>IF(OR(工资性费用预算!V146="",工资性费用预算!V146=0),"",$CD144)</f>
        <v/>
      </c>
      <c r="CN144" s="201" t="str">
        <f>IF(OR(工资性费用预算!W146="",工资性费用预算!W146=0),"",$CD144)</f>
        <v/>
      </c>
      <c r="CO144" s="201" t="str">
        <f>IF(OR(工资性费用预算!X146="",工资性费用预算!X146=0),"",$CD144)</f>
        <v/>
      </c>
      <c r="CP144" s="201" t="str">
        <f>IF(OR(工资性费用预算!Y146="",工资性费用预算!Y146=0),"",$CD144)</f>
        <v/>
      </c>
      <c r="CQ144" s="193">
        <f t="shared" si="76"/>
        <v>0</v>
      </c>
      <c r="CR144" s="215" t="str">
        <f>IF($B144="","",VLOOKUP($B144,工资性费用预算!$B$7:$AV$206,47,0))</f>
        <v/>
      </c>
      <c r="CS144" s="201" t="str">
        <f>IF(OR(工资性费用预算!N146="",工资性费用预算!N146=0),"",$CR144)</f>
        <v/>
      </c>
      <c r="CT144" s="201" t="str">
        <f>IF(OR(工资性费用预算!O146="",工资性费用预算!O146=0),"",$CR144)</f>
        <v/>
      </c>
      <c r="CU144" s="201" t="str">
        <f>IF(OR(工资性费用预算!P146="",工资性费用预算!P146=0),"",$CR144)</f>
        <v/>
      </c>
      <c r="CV144" s="201" t="str">
        <f>IF(OR(工资性费用预算!Q146="",工资性费用预算!Q146=0),"",$CR144)</f>
        <v/>
      </c>
      <c r="CW144" s="201" t="str">
        <f>IF(OR(工资性费用预算!R146="",工资性费用预算!R146=0),"",$CR144)</f>
        <v/>
      </c>
      <c r="CX144" s="201" t="str">
        <f>IF(OR(工资性费用预算!S146="",工资性费用预算!S146=0),"",$CR144)</f>
        <v/>
      </c>
      <c r="CY144" s="201" t="str">
        <f>IF(OR(工资性费用预算!T146="",工资性费用预算!T146=0),"",$CR144)</f>
        <v/>
      </c>
      <c r="CZ144" s="201" t="str">
        <f>IF(OR(工资性费用预算!U146="",工资性费用预算!U146=0),"",$CR144)</f>
        <v/>
      </c>
      <c r="DA144" s="201" t="str">
        <f>IF(OR(工资性费用预算!V146="",工资性费用预算!V146=0),"",$CR144)</f>
        <v/>
      </c>
      <c r="DB144" s="201" t="str">
        <f>IF(OR(工资性费用预算!W146="",工资性费用预算!W146=0),"",$CR144)</f>
        <v/>
      </c>
      <c r="DC144" s="201" t="str">
        <f>IF(OR(工资性费用预算!X146="",工资性费用预算!X146=0),"",$CR144)</f>
        <v/>
      </c>
      <c r="DD144" s="201" t="str">
        <f>IF(OR(工资性费用预算!Y146="",工资性费用预算!Y146=0),"",$CR144)</f>
        <v/>
      </c>
      <c r="DE144" s="193">
        <f t="shared" si="77"/>
        <v>0</v>
      </c>
      <c r="DF144" s="215" t="str">
        <f>IF($B144="","",VLOOKUP($B144,工资性费用预算!$B$7:$AR$206,43,0))</f>
        <v/>
      </c>
      <c r="DG144" s="215" t="str">
        <f>IF($B144="","",VLOOKUP($B144,工资性费用预算!$B$7:$AS$206,44,0))</f>
        <v/>
      </c>
      <c r="DH144" s="215" t="str">
        <f>IF($B144="","",VLOOKUP($B144,工资性费用预算!$B$7:$AX$206,49,0))</f>
        <v/>
      </c>
      <c r="DI144" s="215" t="str">
        <f>IF($B144="","",VLOOKUP($B144,工资性费用预算!$B$7:$AY$206,50,0))</f>
        <v/>
      </c>
      <c r="DJ144" s="215" t="str">
        <f>IF($B144="","",VLOOKUP($B144,工资性费用预算!$B$7:$BB$206,51,0))</f>
        <v/>
      </c>
      <c r="DK144" s="215" t="str">
        <f>IF($B144="","",VLOOKUP($B144,工资性费用预算!$B$7:$BB$206,52,0))</f>
        <v/>
      </c>
      <c r="DL144" s="225" t="str">
        <f>IF($B144="","",VLOOKUP($B144,工资性费用预算!$B$7:$BB$206,53,0))</f>
        <v/>
      </c>
      <c r="DM144" s="222">
        <f t="shared" si="78"/>
        <v>0</v>
      </c>
      <c r="DN144" s="191">
        <f t="shared" si="79"/>
        <v>0</v>
      </c>
      <c r="DO144" s="191">
        <f t="shared" si="80"/>
        <v>0</v>
      </c>
      <c r="DP144" s="191">
        <f t="shared" si="81"/>
        <v>0</v>
      </c>
      <c r="DQ144" s="191">
        <f t="shared" si="82"/>
        <v>0</v>
      </c>
      <c r="DR144" s="191">
        <f t="shared" si="83"/>
        <v>0</v>
      </c>
      <c r="DS144" s="191">
        <f t="shared" si="84"/>
        <v>0</v>
      </c>
      <c r="DT144" s="191">
        <f t="shared" si="85"/>
        <v>0</v>
      </c>
      <c r="DU144" s="191">
        <f t="shared" si="86"/>
        <v>0</v>
      </c>
      <c r="DV144" s="191">
        <f t="shared" si="87"/>
        <v>0</v>
      </c>
      <c r="DW144" s="191">
        <f t="shared" si="88"/>
        <v>0</v>
      </c>
      <c r="DX144" s="191">
        <f t="shared" si="89"/>
        <v>0</v>
      </c>
      <c r="DY144" s="227">
        <f t="shared" si="90"/>
        <v>0</v>
      </c>
      <c r="DZ144" s="191">
        <f t="shared" si="91"/>
        <v>0</v>
      </c>
      <c r="EA144" s="193">
        <f t="shared" si="92"/>
        <v>0</v>
      </c>
    </row>
    <row r="145" spans="1:131">
      <c r="A145" s="200" t="str">
        <f t="shared" si="70"/>
        <v/>
      </c>
      <c r="B145" s="191" t="str">
        <f>IF(工资性费用预算!A147="","",工资性费用预算!B147)</f>
        <v/>
      </c>
      <c r="C145" s="195" t="str">
        <f>IF(B145="","",VLOOKUP(B145,工资性费用预算!$B$7:$C$206,2,0))</f>
        <v/>
      </c>
      <c r="D145" s="276" t="str">
        <f>IF(工资性费用预算!BH147&gt;0,IF(工资性费用预算!BE147&gt;0,工资性费用预算!$BE$6,IF(工资性费用预算!BF147&gt;0,工资性费用预算!$BF$6,工资性费用预算!$BG$6)),"")</f>
        <v/>
      </c>
      <c r="E145" s="194" t="str">
        <f>IF($B145="","",VLOOKUP($B145,工资性费用预算!$B$7:$AC$206,27,0))</f>
        <v/>
      </c>
      <c r="F145" s="519">
        <f>IF($B145="",0,VLOOKUP($B145,社保费!$B$5:$Q$15,16,0))</f>
        <v>0</v>
      </c>
      <c r="G145" s="201" t="str">
        <f>IF(OR(工资性费用预算!N147="",工资性费用预算!N147=0),"",ROUND($E145*$F145,2))</f>
        <v/>
      </c>
      <c r="H145" s="201" t="str">
        <f>IF(OR(工资性费用预算!O147="",工资性费用预算!O147=0),"",ROUND($E145*$F145,2))</f>
        <v/>
      </c>
      <c r="I145" s="201" t="str">
        <f>IF(OR(工资性费用预算!P147="",工资性费用预算!P147=0),"",ROUND($E145*$F145,2))</f>
        <v/>
      </c>
      <c r="J145" s="201" t="str">
        <f>IF(OR(工资性费用预算!Q147="",工资性费用预算!Q147=0),"",ROUND($E145*$F145,2))</f>
        <v/>
      </c>
      <c r="K145" s="201" t="str">
        <f>IF(OR(工资性费用预算!R147="",工资性费用预算!R147=0),"",ROUND($E145*$F145,2))</f>
        <v/>
      </c>
      <c r="L145" s="201" t="str">
        <f>IF(OR(工资性费用预算!S147="",工资性费用预算!S147=0),"",ROUND($E145*$F145,2))</f>
        <v/>
      </c>
      <c r="M145" s="201" t="str">
        <f>IF(OR(工资性费用预算!T147="",工资性费用预算!T147=0),"",ROUND($E145*$F145,2))</f>
        <v/>
      </c>
      <c r="N145" s="201" t="str">
        <f>IF(OR(工资性费用预算!U147="",工资性费用预算!U147=0),"",ROUND($E145*$F145,2))</f>
        <v/>
      </c>
      <c r="O145" s="201" t="str">
        <f>IF(OR(工资性费用预算!V147="",工资性费用预算!V147=0),"",ROUND($E145*$F145,2))</f>
        <v/>
      </c>
      <c r="P145" s="201" t="str">
        <f>IF(OR(工资性费用预算!W147="",工资性费用预算!W147=0),"",ROUND($E145*$F145,2))</f>
        <v/>
      </c>
      <c r="Q145" s="201" t="str">
        <f>IF(OR(工资性费用预算!X147="",工资性费用预算!X147=0),"",ROUND($E145*$F145,2))</f>
        <v/>
      </c>
      <c r="R145" s="201" t="str">
        <f>IF(OR(工资性费用预算!Y147="",工资性费用预算!Y147=0),"",ROUND($E145*$F145,2))</f>
        <v/>
      </c>
      <c r="S145" s="193">
        <f t="shared" si="71"/>
        <v>0</v>
      </c>
      <c r="T145" s="199" t="str">
        <f>IF($B145="","",VLOOKUP($B145,工资性费用预算!$B$7:$AF$206,30,0))</f>
        <v/>
      </c>
      <c r="U145" s="197" t="str">
        <f>IF($B145="","",VLOOKUP($B145,工资性费用预算!$B$7:$AF$206,31,0))</f>
        <v/>
      </c>
      <c r="V145" s="191" t="str">
        <f>IF(OR(工资性费用预算!N147="",工资性费用预算!N147=0),"",$T145*$U145)</f>
        <v/>
      </c>
      <c r="W145" s="191" t="str">
        <f>IF(OR(工资性费用预算!O147="",工资性费用预算!O147=0),"",$T145*$U145)</f>
        <v/>
      </c>
      <c r="X145" s="191" t="str">
        <f>IF(OR(工资性费用预算!P147="",工资性费用预算!P147=0),"",$T145*$U145)</f>
        <v/>
      </c>
      <c r="Y145" s="191" t="str">
        <f>IF(OR(工资性费用预算!Q147="",工资性费用预算!Q147=0),"",$T145*$U145)</f>
        <v/>
      </c>
      <c r="Z145" s="191" t="str">
        <f>IF(OR(工资性费用预算!R147="",工资性费用预算!R147=0),"",$T145*$U145)</f>
        <v/>
      </c>
      <c r="AA145" s="191" t="str">
        <f>IF(OR(工资性费用预算!S147="",工资性费用预算!S147=0),"",$T145*$U145)</f>
        <v/>
      </c>
      <c r="AB145" s="191" t="str">
        <f>IF(OR(工资性费用预算!T147="",工资性费用预算!T147=0),"",$T145*$U145)</f>
        <v/>
      </c>
      <c r="AC145" s="191" t="str">
        <f>IF(OR(工资性费用预算!U147="",工资性费用预算!U147=0),"",$T145*$U145)</f>
        <v/>
      </c>
      <c r="AD145" s="191" t="str">
        <f>IF(OR(工资性费用预算!V147="",工资性费用预算!V147=0),"",$T145*$U145)</f>
        <v/>
      </c>
      <c r="AE145" s="191" t="str">
        <f>IF(OR(工资性费用预算!W147="",工资性费用预算!W147=0),"",$T145*$U145)</f>
        <v/>
      </c>
      <c r="AF145" s="191" t="str">
        <f>IF(OR(工资性费用预算!X147="",工资性费用预算!X147=0),"",$T145*$U145)</f>
        <v/>
      </c>
      <c r="AG145" s="191" t="str">
        <f>IF(OR(工资性费用预算!Y147="",工资性费用预算!Y147=0),"",$T145*$U145)</f>
        <v/>
      </c>
      <c r="AH145" s="193">
        <f t="shared" si="72"/>
        <v>0</v>
      </c>
      <c r="AI145" s="217" t="str">
        <f>IF($B145="","",VLOOKUP($B145,工资性费用预算!$B$7:$AJ$206,33,0))</f>
        <v/>
      </c>
      <c r="AJ145" s="218" t="str">
        <f>IF($B145="","",VLOOKUP($B145,工资性费用预算!$B$7:$AJ$206,35,0))</f>
        <v/>
      </c>
      <c r="AK145" s="215" t="str">
        <f>IF($B145="","",VLOOKUP($B145,工资性费用预算!$B$7:$AL$206,37,0))</f>
        <v/>
      </c>
      <c r="AL145" s="270" t="str">
        <f>IF(OR(工资性费用预算!N147="",工资性费用预算!N147=0),"",$AK145)</f>
        <v/>
      </c>
      <c r="AM145" s="201" t="str">
        <f>IF(OR(工资性费用预算!O147="",工资性费用预算!O147=0),"",$AK145)</f>
        <v/>
      </c>
      <c r="AN145" s="201" t="str">
        <f>IF(OR(工资性费用预算!P147="",工资性费用预算!P147=0),"",$AK145)</f>
        <v/>
      </c>
      <c r="AO145" s="201" t="str">
        <f>IF(OR(工资性费用预算!Q147="",工资性费用预算!Q147=0),"",$AK145)</f>
        <v/>
      </c>
      <c r="AP145" s="201" t="str">
        <f>IF(OR(工资性费用预算!R147="",工资性费用预算!R147=0),"",$AK145)</f>
        <v/>
      </c>
      <c r="AQ145" s="201" t="str">
        <f>IF(OR(工资性费用预算!S147="",工资性费用预算!S147=0),"",$AK145)</f>
        <v/>
      </c>
      <c r="AR145" s="201" t="str">
        <f>IF(OR(工资性费用预算!T147="",工资性费用预算!T147=0),"",$AK145)</f>
        <v/>
      </c>
      <c r="AS145" s="201" t="str">
        <f>IF(OR(工资性费用预算!U147="",工资性费用预算!U147=0),"",$AK145)</f>
        <v/>
      </c>
      <c r="AT145" s="201" t="str">
        <f>IF(OR(工资性费用预算!V147="",工资性费用预算!V147=0),"",$AK145)</f>
        <v/>
      </c>
      <c r="AU145" s="201" t="str">
        <f>IF(OR(工资性费用预算!W147="",工资性费用预算!W147=0),"",$AK145)</f>
        <v/>
      </c>
      <c r="AV145" s="201" t="str">
        <f>IF(OR(工资性费用预算!X147="",工资性费用预算!X147=0),"",$AK145)</f>
        <v/>
      </c>
      <c r="AW145" s="201" t="str">
        <f>IF(OR(工资性费用预算!Y147="",工资性费用预算!Y147=0),"",$AK145)</f>
        <v/>
      </c>
      <c r="AX145" s="220">
        <f t="shared" si="73"/>
        <v>0</v>
      </c>
      <c r="AY145" s="215" t="str">
        <f>IF($B145="","",VLOOKUP($B145,工资性费用预算!$B$7:$AN$206,39,0))</f>
        <v/>
      </c>
      <c r="AZ145" s="204"/>
      <c r="BA145" s="204"/>
      <c r="BB145" s="204"/>
      <c r="BC145" s="204"/>
      <c r="BD145" s="201"/>
      <c r="BE145" s="201" t="str">
        <f>IF(OR(工资性费用预算!S147="",工资性费用预算!S147=0),"",$AY145)</f>
        <v/>
      </c>
      <c r="BF145" s="201" t="str">
        <f>IF(OR(工资性费用预算!T147="",工资性费用预算!T147=0),"",$AY145)</f>
        <v/>
      </c>
      <c r="BG145" s="201" t="str">
        <f>IF(OR(工资性费用预算!U147="",工资性费用预算!U147=0),"",$AY145)</f>
        <v/>
      </c>
      <c r="BH145" s="201" t="str">
        <f>IF(OR(工资性费用预算!V147="",工资性费用预算!V147=0),"",$AY145)</f>
        <v/>
      </c>
      <c r="BI145" s="201" t="str">
        <f>IF(OR(工资性费用预算!W147="",工资性费用预算!W147=0),"",$AY145)</f>
        <v/>
      </c>
      <c r="BJ145" s="219"/>
      <c r="BK145" s="219"/>
      <c r="BL145" s="219">
        <f t="shared" si="74"/>
        <v>0</v>
      </c>
      <c r="BM145" s="215" t="str">
        <f>IF($B145="","",VLOOKUP($B145,工资性费用预算!$B$7:$AP$206,41,0))</f>
        <v/>
      </c>
      <c r="BN145" s="201" t="str">
        <f>IF(OR(工资性费用预算!N147="",工资性费用预算!N147=0),"",$BM145)</f>
        <v/>
      </c>
      <c r="BO145" s="201" t="str">
        <f>IF(OR(工资性费用预算!O147="",工资性费用预算!O147=0),"",$BM145)</f>
        <v/>
      </c>
      <c r="BP145" s="201" t="str">
        <f>IF(OR(工资性费用预算!P147="",工资性费用预算!P147=0),"",$BM145)</f>
        <v/>
      </c>
      <c r="BQ145" s="201"/>
      <c r="BR145" s="201" t="str">
        <f>IF(OR(工资性费用预算!Q147="",工资性费用预算!Q147=0),"",$BM145)</f>
        <v/>
      </c>
      <c r="BS145" s="201" t="str">
        <f>IF(OR(工资性费用预算!R147="",工资性费用预算!R147=0),"",$BM145)</f>
        <v/>
      </c>
      <c r="BT145" s="201" t="str">
        <f>IF(OR(工资性费用预算!S147="",工资性费用预算!S147=0),"",$BM145)</f>
        <v/>
      </c>
      <c r="BU145" s="201"/>
      <c r="BV145" s="201" t="str">
        <f>IF(OR(工资性费用预算!T147="",工资性费用预算!T147=0),"",$BM145)</f>
        <v/>
      </c>
      <c r="BW145" s="201" t="str">
        <f>IF(OR(工资性费用预算!U147="",工资性费用预算!U147=0),"",$BM145)</f>
        <v/>
      </c>
      <c r="BX145" s="201" t="str">
        <f>IF(OR(工资性费用预算!V147="",工资性费用预算!V147=0),"",$BM145)</f>
        <v/>
      </c>
      <c r="BY145" s="201"/>
      <c r="BZ145" s="201" t="str">
        <f>IF(OR(工资性费用预算!W147="",工资性费用预算!W147=0),"",$BM145)</f>
        <v/>
      </c>
      <c r="CA145" s="201" t="str">
        <f>IF(OR(工资性费用预算!X147="",工资性费用预算!X147=0),"",$BM145)</f>
        <v/>
      </c>
      <c r="CB145" s="201" t="str">
        <f>IF(OR(工资性费用预算!Y147="",工资性费用预算!Y147=0),"",$BM145)</f>
        <v/>
      </c>
      <c r="CC145" s="193">
        <f t="shared" si="75"/>
        <v>0</v>
      </c>
      <c r="CD145" s="215" t="str">
        <f>IF($B145="","",VLOOKUP($B145,工资性费用预算!$B$7:$AT$206,45,0))</f>
        <v/>
      </c>
      <c r="CE145" s="201" t="str">
        <f>IF(OR(工资性费用预算!N147="",工资性费用预算!N147=0),"",$CD145)</f>
        <v/>
      </c>
      <c r="CF145" s="201" t="str">
        <f>IF(OR(工资性费用预算!O147="",工资性费用预算!O147=0),"",$CD145)</f>
        <v/>
      </c>
      <c r="CG145" s="201" t="str">
        <f>IF(OR(工资性费用预算!P147="",工资性费用预算!P147=0),"",$CD145)</f>
        <v/>
      </c>
      <c r="CH145" s="201" t="str">
        <f>IF(OR(工资性费用预算!Q147="",工资性费用预算!Q147=0),"",$CD145)</f>
        <v/>
      </c>
      <c r="CI145" s="201" t="str">
        <f>IF(OR(工资性费用预算!R147="",工资性费用预算!R147=0),"",$CD145)</f>
        <v/>
      </c>
      <c r="CJ145" s="201" t="str">
        <f>IF(OR(工资性费用预算!S147="",工资性费用预算!S147=0),"",$CD145)</f>
        <v/>
      </c>
      <c r="CK145" s="201" t="str">
        <f>IF(OR(工资性费用预算!T147="",工资性费用预算!T147=0),"",$CD145)</f>
        <v/>
      </c>
      <c r="CL145" s="201" t="str">
        <f>IF(OR(工资性费用预算!U147="",工资性费用预算!U147=0),"",$CD145)</f>
        <v/>
      </c>
      <c r="CM145" s="201" t="str">
        <f>IF(OR(工资性费用预算!V147="",工资性费用预算!V147=0),"",$CD145)</f>
        <v/>
      </c>
      <c r="CN145" s="201" t="str">
        <f>IF(OR(工资性费用预算!W147="",工资性费用预算!W147=0),"",$CD145)</f>
        <v/>
      </c>
      <c r="CO145" s="201" t="str">
        <f>IF(OR(工资性费用预算!X147="",工资性费用预算!X147=0),"",$CD145)</f>
        <v/>
      </c>
      <c r="CP145" s="201" t="str">
        <f>IF(OR(工资性费用预算!Y147="",工资性费用预算!Y147=0),"",$CD145)</f>
        <v/>
      </c>
      <c r="CQ145" s="193">
        <f t="shared" si="76"/>
        <v>0</v>
      </c>
      <c r="CR145" s="215" t="str">
        <f>IF($B145="","",VLOOKUP($B145,工资性费用预算!$B$7:$AV$206,47,0))</f>
        <v/>
      </c>
      <c r="CS145" s="201" t="str">
        <f>IF(OR(工资性费用预算!N147="",工资性费用预算!N147=0),"",$CR145)</f>
        <v/>
      </c>
      <c r="CT145" s="201" t="str">
        <f>IF(OR(工资性费用预算!O147="",工资性费用预算!O147=0),"",$CR145)</f>
        <v/>
      </c>
      <c r="CU145" s="201" t="str">
        <f>IF(OR(工资性费用预算!P147="",工资性费用预算!P147=0),"",$CR145)</f>
        <v/>
      </c>
      <c r="CV145" s="201" t="str">
        <f>IF(OR(工资性费用预算!Q147="",工资性费用预算!Q147=0),"",$CR145)</f>
        <v/>
      </c>
      <c r="CW145" s="201" t="str">
        <f>IF(OR(工资性费用预算!R147="",工资性费用预算!R147=0),"",$CR145)</f>
        <v/>
      </c>
      <c r="CX145" s="201" t="str">
        <f>IF(OR(工资性费用预算!S147="",工资性费用预算!S147=0),"",$CR145)</f>
        <v/>
      </c>
      <c r="CY145" s="201" t="str">
        <f>IF(OR(工资性费用预算!T147="",工资性费用预算!T147=0),"",$CR145)</f>
        <v/>
      </c>
      <c r="CZ145" s="201" t="str">
        <f>IF(OR(工资性费用预算!U147="",工资性费用预算!U147=0),"",$CR145)</f>
        <v/>
      </c>
      <c r="DA145" s="201" t="str">
        <f>IF(OR(工资性费用预算!V147="",工资性费用预算!V147=0),"",$CR145)</f>
        <v/>
      </c>
      <c r="DB145" s="201" t="str">
        <f>IF(OR(工资性费用预算!W147="",工资性费用预算!W147=0),"",$CR145)</f>
        <v/>
      </c>
      <c r="DC145" s="201" t="str">
        <f>IF(OR(工资性费用预算!X147="",工资性费用预算!X147=0),"",$CR145)</f>
        <v/>
      </c>
      <c r="DD145" s="201" t="str">
        <f>IF(OR(工资性费用预算!Y147="",工资性费用预算!Y147=0),"",$CR145)</f>
        <v/>
      </c>
      <c r="DE145" s="193">
        <f t="shared" si="77"/>
        <v>0</v>
      </c>
      <c r="DF145" s="215" t="str">
        <f>IF($B145="","",VLOOKUP($B145,工资性费用预算!$B$7:$AR$206,43,0))</f>
        <v/>
      </c>
      <c r="DG145" s="215" t="str">
        <f>IF($B145="","",VLOOKUP($B145,工资性费用预算!$B$7:$AS$206,44,0))</f>
        <v/>
      </c>
      <c r="DH145" s="215" t="str">
        <f>IF($B145="","",VLOOKUP($B145,工资性费用预算!$B$7:$AX$206,49,0))</f>
        <v/>
      </c>
      <c r="DI145" s="215" t="str">
        <f>IF($B145="","",VLOOKUP($B145,工资性费用预算!$B$7:$AY$206,50,0))</f>
        <v/>
      </c>
      <c r="DJ145" s="215" t="str">
        <f>IF($B145="","",VLOOKUP($B145,工资性费用预算!$B$7:$BB$206,51,0))</f>
        <v/>
      </c>
      <c r="DK145" s="215" t="str">
        <f>IF($B145="","",VLOOKUP($B145,工资性费用预算!$B$7:$BB$206,52,0))</f>
        <v/>
      </c>
      <c r="DL145" s="225" t="str">
        <f>IF($B145="","",VLOOKUP($B145,工资性费用预算!$B$7:$BB$206,53,0))</f>
        <v/>
      </c>
      <c r="DM145" s="222">
        <f t="shared" si="78"/>
        <v>0</v>
      </c>
      <c r="DN145" s="191">
        <f t="shared" si="79"/>
        <v>0</v>
      </c>
      <c r="DO145" s="191">
        <f t="shared" si="80"/>
        <v>0</v>
      </c>
      <c r="DP145" s="191">
        <f t="shared" si="81"/>
        <v>0</v>
      </c>
      <c r="DQ145" s="191">
        <f t="shared" si="82"/>
        <v>0</v>
      </c>
      <c r="DR145" s="191">
        <f t="shared" si="83"/>
        <v>0</v>
      </c>
      <c r="DS145" s="191">
        <f t="shared" si="84"/>
        <v>0</v>
      </c>
      <c r="DT145" s="191">
        <f t="shared" si="85"/>
        <v>0</v>
      </c>
      <c r="DU145" s="191">
        <f t="shared" si="86"/>
        <v>0</v>
      </c>
      <c r="DV145" s="191">
        <f t="shared" si="87"/>
        <v>0</v>
      </c>
      <c r="DW145" s="191">
        <f t="shared" si="88"/>
        <v>0</v>
      </c>
      <c r="DX145" s="191">
        <f t="shared" si="89"/>
        <v>0</v>
      </c>
      <c r="DY145" s="227">
        <f t="shared" si="90"/>
        <v>0</v>
      </c>
      <c r="DZ145" s="191">
        <f t="shared" si="91"/>
        <v>0</v>
      </c>
      <c r="EA145" s="193">
        <f t="shared" si="92"/>
        <v>0</v>
      </c>
    </row>
    <row r="146" spans="1:131">
      <c r="A146" s="200" t="str">
        <f t="shared" si="70"/>
        <v/>
      </c>
      <c r="B146" s="191" t="str">
        <f>IF(工资性费用预算!A148="","",工资性费用预算!B148)</f>
        <v/>
      </c>
      <c r="C146" s="195" t="str">
        <f>IF(B146="","",VLOOKUP(B146,工资性费用预算!$B$7:$C$206,2,0))</f>
        <v/>
      </c>
      <c r="D146" s="276" t="str">
        <f>IF(工资性费用预算!BH148&gt;0,IF(工资性费用预算!BE148&gt;0,工资性费用预算!$BE$6,IF(工资性费用预算!BF148&gt;0,工资性费用预算!$BF$6,工资性费用预算!$BG$6)),"")</f>
        <v/>
      </c>
      <c r="E146" s="194" t="str">
        <f>IF($B146="","",VLOOKUP($B146,工资性费用预算!$B$7:$AC$206,27,0))</f>
        <v/>
      </c>
      <c r="F146" s="519">
        <f>IF($B146="",0,VLOOKUP($B146,社保费!$B$5:$Q$15,16,0))</f>
        <v>0</v>
      </c>
      <c r="G146" s="201" t="str">
        <f>IF(OR(工资性费用预算!N148="",工资性费用预算!N148=0),"",ROUND($E146*$F146,2))</f>
        <v/>
      </c>
      <c r="H146" s="201" t="str">
        <f>IF(OR(工资性费用预算!O148="",工资性费用预算!O148=0),"",ROUND($E146*$F146,2))</f>
        <v/>
      </c>
      <c r="I146" s="201" t="str">
        <f>IF(OR(工资性费用预算!P148="",工资性费用预算!P148=0),"",ROUND($E146*$F146,2))</f>
        <v/>
      </c>
      <c r="J146" s="201" t="str">
        <f>IF(OR(工资性费用预算!Q148="",工资性费用预算!Q148=0),"",ROUND($E146*$F146,2))</f>
        <v/>
      </c>
      <c r="K146" s="201" t="str">
        <f>IF(OR(工资性费用预算!R148="",工资性费用预算!R148=0),"",ROUND($E146*$F146,2))</f>
        <v/>
      </c>
      <c r="L146" s="201" t="str">
        <f>IF(OR(工资性费用预算!S148="",工资性费用预算!S148=0),"",ROUND($E146*$F146,2))</f>
        <v/>
      </c>
      <c r="M146" s="201" t="str">
        <f>IF(OR(工资性费用预算!T148="",工资性费用预算!T148=0),"",ROUND($E146*$F146,2))</f>
        <v/>
      </c>
      <c r="N146" s="201" t="str">
        <f>IF(OR(工资性费用预算!U148="",工资性费用预算!U148=0),"",ROUND($E146*$F146,2))</f>
        <v/>
      </c>
      <c r="O146" s="201" t="str">
        <f>IF(OR(工资性费用预算!V148="",工资性费用预算!V148=0),"",ROUND($E146*$F146,2))</f>
        <v/>
      </c>
      <c r="P146" s="201" t="str">
        <f>IF(OR(工资性费用预算!W148="",工资性费用预算!W148=0),"",ROUND($E146*$F146,2))</f>
        <v/>
      </c>
      <c r="Q146" s="201" t="str">
        <f>IF(OR(工资性费用预算!X148="",工资性费用预算!X148=0),"",ROUND($E146*$F146,2))</f>
        <v/>
      </c>
      <c r="R146" s="201" t="str">
        <f>IF(OR(工资性费用预算!Y148="",工资性费用预算!Y148=0),"",ROUND($E146*$F146,2))</f>
        <v/>
      </c>
      <c r="S146" s="193">
        <f t="shared" si="71"/>
        <v>0</v>
      </c>
      <c r="T146" s="199" t="str">
        <f>IF($B146="","",VLOOKUP($B146,工资性费用预算!$B$7:$AF$206,30,0))</f>
        <v/>
      </c>
      <c r="U146" s="197" t="str">
        <f>IF($B146="","",VLOOKUP($B146,工资性费用预算!$B$7:$AF$206,31,0))</f>
        <v/>
      </c>
      <c r="V146" s="191" t="str">
        <f>IF(OR(工资性费用预算!N148="",工资性费用预算!N148=0),"",$T146*$U146)</f>
        <v/>
      </c>
      <c r="W146" s="191" t="str">
        <f>IF(OR(工资性费用预算!O148="",工资性费用预算!O148=0),"",$T146*$U146)</f>
        <v/>
      </c>
      <c r="X146" s="191" t="str">
        <f>IF(OR(工资性费用预算!P148="",工资性费用预算!P148=0),"",$T146*$U146)</f>
        <v/>
      </c>
      <c r="Y146" s="191" t="str">
        <f>IF(OR(工资性费用预算!Q148="",工资性费用预算!Q148=0),"",$T146*$U146)</f>
        <v/>
      </c>
      <c r="Z146" s="191" t="str">
        <f>IF(OR(工资性费用预算!R148="",工资性费用预算!R148=0),"",$T146*$U146)</f>
        <v/>
      </c>
      <c r="AA146" s="191" t="str">
        <f>IF(OR(工资性费用预算!S148="",工资性费用预算!S148=0),"",$T146*$U146)</f>
        <v/>
      </c>
      <c r="AB146" s="191" t="str">
        <f>IF(OR(工资性费用预算!T148="",工资性费用预算!T148=0),"",$T146*$U146)</f>
        <v/>
      </c>
      <c r="AC146" s="191" t="str">
        <f>IF(OR(工资性费用预算!U148="",工资性费用预算!U148=0),"",$T146*$U146)</f>
        <v/>
      </c>
      <c r="AD146" s="191" t="str">
        <f>IF(OR(工资性费用预算!V148="",工资性费用预算!V148=0),"",$T146*$U146)</f>
        <v/>
      </c>
      <c r="AE146" s="191" t="str">
        <f>IF(OR(工资性费用预算!W148="",工资性费用预算!W148=0),"",$T146*$U146)</f>
        <v/>
      </c>
      <c r="AF146" s="191" t="str">
        <f>IF(OR(工资性费用预算!X148="",工资性费用预算!X148=0),"",$T146*$U146)</f>
        <v/>
      </c>
      <c r="AG146" s="191" t="str">
        <f>IF(OR(工资性费用预算!Y148="",工资性费用预算!Y148=0),"",$T146*$U146)</f>
        <v/>
      </c>
      <c r="AH146" s="193">
        <f t="shared" si="72"/>
        <v>0</v>
      </c>
      <c r="AI146" s="217" t="str">
        <f>IF($B146="","",VLOOKUP($B146,工资性费用预算!$B$7:$AJ$206,33,0))</f>
        <v/>
      </c>
      <c r="AJ146" s="218" t="str">
        <f>IF($B146="","",VLOOKUP($B146,工资性费用预算!$B$7:$AJ$206,35,0))</f>
        <v/>
      </c>
      <c r="AK146" s="215" t="str">
        <f>IF($B146="","",VLOOKUP($B146,工资性费用预算!$B$7:$AL$206,37,0))</f>
        <v/>
      </c>
      <c r="AL146" s="270" t="str">
        <f>IF(OR(工资性费用预算!N148="",工资性费用预算!N148=0),"",$AK146)</f>
        <v/>
      </c>
      <c r="AM146" s="201" t="str">
        <f>IF(OR(工资性费用预算!O148="",工资性费用预算!O148=0),"",$AK146)</f>
        <v/>
      </c>
      <c r="AN146" s="201" t="str">
        <f>IF(OR(工资性费用预算!P148="",工资性费用预算!P148=0),"",$AK146)</f>
        <v/>
      </c>
      <c r="AO146" s="201" t="str">
        <f>IF(OR(工资性费用预算!Q148="",工资性费用预算!Q148=0),"",$AK146)</f>
        <v/>
      </c>
      <c r="AP146" s="201" t="str">
        <f>IF(OR(工资性费用预算!R148="",工资性费用预算!R148=0),"",$AK146)</f>
        <v/>
      </c>
      <c r="AQ146" s="201" t="str">
        <f>IF(OR(工资性费用预算!S148="",工资性费用预算!S148=0),"",$AK146)</f>
        <v/>
      </c>
      <c r="AR146" s="201" t="str">
        <f>IF(OR(工资性费用预算!T148="",工资性费用预算!T148=0),"",$AK146)</f>
        <v/>
      </c>
      <c r="AS146" s="201" t="str">
        <f>IF(OR(工资性费用预算!U148="",工资性费用预算!U148=0),"",$AK146)</f>
        <v/>
      </c>
      <c r="AT146" s="201" t="str">
        <f>IF(OR(工资性费用预算!V148="",工资性费用预算!V148=0),"",$AK146)</f>
        <v/>
      </c>
      <c r="AU146" s="201" t="str">
        <f>IF(OR(工资性费用预算!W148="",工资性费用预算!W148=0),"",$AK146)</f>
        <v/>
      </c>
      <c r="AV146" s="201" t="str">
        <f>IF(OR(工资性费用预算!X148="",工资性费用预算!X148=0),"",$AK146)</f>
        <v/>
      </c>
      <c r="AW146" s="201" t="str">
        <f>IF(OR(工资性费用预算!Y148="",工资性费用预算!Y148=0),"",$AK146)</f>
        <v/>
      </c>
      <c r="AX146" s="220">
        <f t="shared" si="73"/>
        <v>0</v>
      </c>
      <c r="AY146" s="215" t="str">
        <f>IF($B146="","",VLOOKUP($B146,工资性费用预算!$B$7:$AN$206,39,0))</f>
        <v/>
      </c>
      <c r="AZ146" s="204"/>
      <c r="BA146" s="204"/>
      <c r="BB146" s="204"/>
      <c r="BC146" s="204"/>
      <c r="BD146" s="201"/>
      <c r="BE146" s="201" t="str">
        <f>IF(OR(工资性费用预算!S148="",工资性费用预算!S148=0),"",$AY146)</f>
        <v/>
      </c>
      <c r="BF146" s="201" t="str">
        <f>IF(OR(工资性费用预算!T148="",工资性费用预算!T148=0),"",$AY146)</f>
        <v/>
      </c>
      <c r="BG146" s="201" t="str">
        <f>IF(OR(工资性费用预算!U148="",工资性费用预算!U148=0),"",$AY146)</f>
        <v/>
      </c>
      <c r="BH146" s="201" t="str">
        <f>IF(OR(工资性费用预算!V148="",工资性费用预算!V148=0),"",$AY146)</f>
        <v/>
      </c>
      <c r="BI146" s="201" t="str">
        <f>IF(OR(工资性费用预算!W148="",工资性费用预算!W148=0),"",$AY146)</f>
        <v/>
      </c>
      <c r="BJ146" s="219"/>
      <c r="BK146" s="219"/>
      <c r="BL146" s="219">
        <f t="shared" si="74"/>
        <v>0</v>
      </c>
      <c r="BM146" s="215" t="str">
        <f>IF($B146="","",VLOOKUP($B146,工资性费用预算!$B$7:$AP$206,41,0))</f>
        <v/>
      </c>
      <c r="BN146" s="201" t="str">
        <f>IF(OR(工资性费用预算!N148="",工资性费用预算!N148=0),"",$BM146)</f>
        <v/>
      </c>
      <c r="BO146" s="201" t="str">
        <f>IF(OR(工资性费用预算!O148="",工资性费用预算!O148=0),"",$BM146)</f>
        <v/>
      </c>
      <c r="BP146" s="201" t="str">
        <f>IF(OR(工资性费用预算!P148="",工资性费用预算!P148=0),"",$BM146)</f>
        <v/>
      </c>
      <c r="BQ146" s="201"/>
      <c r="BR146" s="201" t="str">
        <f>IF(OR(工资性费用预算!Q148="",工资性费用预算!Q148=0),"",$BM146)</f>
        <v/>
      </c>
      <c r="BS146" s="201" t="str">
        <f>IF(OR(工资性费用预算!R148="",工资性费用预算!R148=0),"",$BM146)</f>
        <v/>
      </c>
      <c r="BT146" s="201" t="str">
        <f>IF(OR(工资性费用预算!S148="",工资性费用预算!S148=0),"",$BM146)</f>
        <v/>
      </c>
      <c r="BU146" s="201"/>
      <c r="BV146" s="201" t="str">
        <f>IF(OR(工资性费用预算!T148="",工资性费用预算!T148=0),"",$BM146)</f>
        <v/>
      </c>
      <c r="BW146" s="201" t="str">
        <f>IF(OR(工资性费用预算!U148="",工资性费用预算!U148=0),"",$BM146)</f>
        <v/>
      </c>
      <c r="BX146" s="201" t="str">
        <f>IF(OR(工资性费用预算!V148="",工资性费用预算!V148=0),"",$BM146)</f>
        <v/>
      </c>
      <c r="BY146" s="201"/>
      <c r="BZ146" s="201" t="str">
        <f>IF(OR(工资性费用预算!W148="",工资性费用预算!W148=0),"",$BM146)</f>
        <v/>
      </c>
      <c r="CA146" s="201" t="str">
        <f>IF(OR(工资性费用预算!X148="",工资性费用预算!X148=0),"",$BM146)</f>
        <v/>
      </c>
      <c r="CB146" s="201" t="str">
        <f>IF(OR(工资性费用预算!Y148="",工资性费用预算!Y148=0),"",$BM146)</f>
        <v/>
      </c>
      <c r="CC146" s="193">
        <f t="shared" si="75"/>
        <v>0</v>
      </c>
      <c r="CD146" s="215" t="str">
        <f>IF($B146="","",VLOOKUP($B146,工资性费用预算!$B$7:$AT$206,45,0))</f>
        <v/>
      </c>
      <c r="CE146" s="201" t="str">
        <f>IF(OR(工资性费用预算!N148="",工资性费用预算!N148=0),"",$CD146)</f>
        <v/>
      </c>
      <c r="CF146" s="201" t="str">
        <f>IF(OR(工资性费用预算!O148="",工资性费用预算!O148=0),"",$CD146)</f>
        <v/>
      </c>
      <c r="CG146" s="201" t="str">
        <f>IF(OR(工资性费用预算!P148="",工资性费用预算!P148=0),"",$CD146)</f>
        <v/>
      </c>
      <c r="CH146" s="201" t="str">
        <f>IF(OR(工资性费用预算!Q148="",工资性费用预算!Q148=0),"",$CD146)</f>
        <v/>
      </c>
      <c r="CI146" s="201" t="str">
        <f>IF(OR(工资性费用预算!R148="",工资性费用预算!R148=0),"",$CD146)</f>
        <v/>
      </c>
      <c r="CJ146" s="201" t="str">
        <f>IF(OR(工资性费用预算!S148="",工资性费用预算!S148=0),"",$CD146)</f>
        <v/>
      </c>
      <c r="CK146" s="201" t="str">
        <f>IF(OR(工资性费用预算!T148="",工资性费用预算!T148=0),"",$CD146)</f>
        <v/>
      </c>
      <c r="CL146" s="201" t="str">
        <f>IF(OR(工资性费用预算!U148="",工资性费用预算!U148=0),"",$CD146)</f>
        <v/>
      </c>
      <c r="CM146" s="201" t="str">
        <f>IF(OR(工资性费用预算!V148="",工资性费用预算!V148=0),"",$CD146)</f>
        <v/>
      </c>
      <c r="CN146" s="201" t="str">
        <f>IF(OR(工资性费用预算!W148="",工资性费用预算!W148=0),"",$CD146)</f>
        <v/>
      </c>
      <c r="CO146" s="201" t="str">
        <f>IF(OR(工资性费用预算!X148="",工资性费用预算!X148=0),"",$CD146)</f>
        <v/>
      </c>
      <c r="CP146" s="201" t="str">
        <f>IF(OR(工资性费用预算!Y148="",工资性费用预算!Y148=0),"",$CD146)</f>
        <v/>
      </c>
      <c r="CQ146" s="193">
        <f t="shared" si="76"/>
        <v>0</v>
      </c>
      <c r="CR146" s="215" t="str">
        <f>IF($B146="","",VLOOKUP($B146,工资性费用预算!$B$7:$AV$206,47,0))</f>
        <v/>
      </c>
      <c r="CS146" s="201" t="str">
        <f>IF(OR(工资性费用预算!N148="",工资性费用预算!N148=0),"",$CR146)</f>
        <v/>
      </c>
      <c r="CT146" s="201" t="str">
        <f>IF(OR(工资性费用预算!O148="",工资性费用预算!O148=0),"",$CR146)</f>
        <v/>
      </c>
      <c r="CU146" s="201" t="str">
        <f>IF(OR(工资性费用预算!P148="",工资性费用预算!P148=0),"",$CR146)</f>
        <v/>
      </c>
      <c r="CV146" s="201" t="str">
        <f>IF(OR(工资性费用预算!Q148="",工资性费用预算!Q148=0),"",$CR146)</f>
        <v/>
      </c>
      <c r="CW146" s="201" t="str">
        <f>IF(OR(工资性费用预算!R148="",工资性费用预算!R148=0),"",$CR146)</f>
        <v/>
      </c>
      <c r="CX146" s="201" t="str">
        <f>IF(OR(工资性费用预算!S148="",工资性费用预算!S148=0),"",$CR146)</f>
        <v/>
      </c>
      <c r="CY146" s="201" t="str">
        <f>IF(OR(工资性费用预算!T148="",工资性费用预算!T148=0),"",$CR146)</f>
        <v/>
      </c>
      <c r="CZ146" s="201" t="str">
        <f>IF(OR(工资性费用预算!U148="",工资性费用预算!U148=0),"",$CR146)</f>
        <v/>
      </c>
      <c r="DA146" s="201" t="str">
        <f>IF(OR(工资性费用预算!V148="",工资性费用预算!V148=0),"",$CR146)</f>
        <v/>
      </c>
      <c r="DB146" s="201" t="str">
        <f>IF(OR(工资性费用预算!W148="",工资性费用预算!W148=0),"",$CR146)</f>
        <v/>
      </c>
      <c r="DC146" s="201" t="str">
        <f>IF(OR(工资性费用预算!X148="",工资性费用预算!X148=0),"",$CR146)</f>
        <v/>
      </c>
      <c r="DD146" s="201" t="str">
        <f>IF(OR(工资性费用预算!Y148="",工资性费用预算!Y148=0),"",$CR146)</f>
        <v/>
      </c>
      <c r="DE146" s="193">
        <f t="shared" si="77"/>
        <v>0</v>
      </c>
      <c r="DF146" s="215" t="str">
        <f>IF($B146="","",VLOOKUP($B146,工资性费用预算!$B$7:$AR$206,43,0))</f>
        <v/>
      </c>
      <c r="DG146" s="215" t="str">
        <f>IF($B146="","",VLOOKUP($B146,工资性费用预算!$B$7:$AS$206,44,0))</f>
        <v/>
      </c>
      <c r="DH146" s="215" t="str">
        <f>IF($B146="","",VLOOKUP($B146,工资性费用预算!$B$7:$AX$206,49,0))</f>
        <v/>
      </c>
      <c r="DI146" s="215" t="str">
        <f>IF($B146="","",VLOOKUP($B146,工资性费用预算!$B$7:$AY$206,50,0))</f>
        <v/>
      </c>
      <c r="DJ146" s="215" t="str">
        <f>IF($B146="","",VLOOKUP($B146,工资性费用预算!$B$7:$BB$206,51,0))</f>
        <v/>
      </c>
      <c r="DK146" s="215" t="str">
        <f>IF($B146="","",VLOOKUP($B146,工资性费用预算!$B$7:$BB$206,52,0))</f>
        <v/>
      </c>
      <c r="DL146" s="225" t="str">
        <f>IF($B146="","",VLOOKUP($B146,工资性费用预算!$B$7:$BB$206,53,0))</f>
        <v/>
      </c>
      <c r="DM146" s="222">
        <f t="shared" si="78"/>
        <v>0</v>
      </c>
      <c r="DN146" s="191">
        <f t="shared" si="79"/>
        <v>0</v>
      </c>
      <c r="DO146" s="191">
        <f t="shared" si="80"/>
        <v>0</v>
      </c>
      <c r="DP146" s="191">
        <f t="shared" si="81"/>
        <v>0</v>
      </c>
      <c r="DQ146" s="191">
        <f t="shared" si="82"/>
        <v>0</v>
      </c>
      <c r="DR146" s="191">
        <f t="shared" si="83"/>
        <v>0</v>
      </c>
      <c r="DS146" s="191">
        <f t="shared" si="84"/>
        <v>0</v>
      </c>
      <c r="DT146" s="191">
        <f t="shared" si="85"/>
        <v>0</v>
      </c>
      <c r="DU146" s="191">
        <f t="shared" si="86"/>
        <v>0</v>
      </c>
      <c r="DV146" s="191">
        <f t="shared" si="87"/>
        <v>0</v>
      </c>
      <c r="DW146" s="191">
        <f t="shared" si="88"/>
        <v>0</v>
      </c>
      <c r="DX146" s="191">
        <f t="shared" si="89"/>
        <v>0</v>
      </c>
      <c r="DY146" s="227">
        <f t="shared" si="90"/>
        <v>0</v>
      </c>
      <c r="DZ146" s="191">
        <f t="shared" si="91"/>
        <v>0</v>
      </c>
      <c r="EA146" s="193">
        <f t="shared" si="92"/>
        <v>0</v>
      </c>
    </row>
    <row r="147" spans="1:131">
      <c r="A147" s="200" t="str">
        <f t="shared" si="70"/>
        <v/>
      </c>
      <c r="B147" s="191" t="str">
        <f>IF(工资性费用预算!A149="","",工资性费用预算!B149)</f>
        <v/>
      </c>
      <c r="C147" s="195" t="str">
        <f>IF(B147="","",VLOOKUP(B147,工资性费用预算!$B$7:$C$206,2,0))</f>
        <v/>
      </c>
      <c r="D147" s="276" t="str">
        <f>IF(工资性费用预算!BH149&gt;0,IF(工资性费用预算!BE149&gt;0,工资性费用预算!$BE$6,IF(工资性费用预算!BF149&gt;0,工资性费用预算!$BF$6,工资性费用预算!$BG$6)),"")</f>
        <v/>
      </c>
      <c r="E147" s="194" t="str">
        <f>IF($B147="","",VLOOKUP($B147,工资性费用预算!$B$7:$AC$206,27,0))</f>
        <v/>
      </c>
      <c r="F147" s="519">
        <f>IF($B147="",0,VLOOKUP($B147,社保费!$B$5:$Q$15,16,0))</f>
        <v>0</v>
      </c>
      <c r="G147" s="201" t="str">
        <f>IF(OR(工资性费用预算!N149="",工资性费用预算!N149=0),"",ROUND($E147*$F147,2))</f>
        <v/>
      </c>
      <c r="H147" s="201" t="str">
        <f>IF(OR(工资性费用预算!O149="",工资性费用预算!O149=0),"",ROUND($E147*$F147,2))</f>
        <v/>
      </c>
      <c r="I147" s="201" t="str">
        <f>IF(OR(工资性费用预算!P149="",工资性费用预算!P149=0),"",ROUND($E147*$F147,2))</f>
        <v/>
      </c>
      <c r="J147" s="201" t="str">
        <f>IF(OR(工资性费用预算!Q149="",工资性费用预算!Q149=0),"",ROUND($E147*$F147,2))</f>
        <v/>
      </c>
      <c r="K147" s="201" t="str">
        <f>IF(OR(工资性费用预算!R149="",工资性费用预算!R149=0),"",ROUND($E147*$F147,2))</f>
        <v/>
      </c>
      <c r="L147" s="201" t="str">
        <f>IF(OR(工资性费用预算!S149="",工资性费用预算!S149=0),"",ROUND($E147*$F147,2))</f>
        <v/>
      </c>
      <c r="M147" s="201" t="str">
        <f>IF(OR(工资性费用预算!T149="",工资性费用预算!T149=0),"",ROUND($E147*$F147,2))</f>
        <v/>
      </c>
      <c r="N147" s="201" t="str">
        <f>IF(OR(工资性费用预算!U149="",工资性费用预算!U149=0),"",ROUND($E147*$F147,2))</f>
        <v/>
      </c>
      <c r="O147" s="201" t="str">
        <f>IF(OR(工资性费用预算!V149="",工资性费用预算!V149=0),"",ROUND($E147*$F147,2))</f>
        <v/>
      </c>
      <c r="P147" s="201" t="str">
        <f>IF(OR(工资性费用预算!W149="",工资性费用预算!W149=0),"",ROUND($E147*$F147,2))</f>
        <v/>
      </c>
      <c r="Q147" s="201" t="str">
        <f>IF(OR(工资性费用预算!X149="",工资性费用预算!X149=0),"",ROUND($E147*$F147,2))</f>
        <v/>
      </c>
      <c r="R147" s="201" t="str">
        <f>IF(OR(工资性费用预算!Y149="",工资性费用预算!Y149=0),"",ROUND($E147*$F147,2))</f>
        <v/>
      </c>
      <c r="S147" s="193">
        <f t="shared" si="71"/>
        <v>0</v>
      </c>
      <c r="T147" s="199" t="str">
        <f>IF($B147="","",VLOOKUP($B147,工资性费用预算!$B$7:$AF$206,30,0))</f>
        <v/>
      </c>
      <c r="U147" s="197" t="str">
        <f>IF($B147="","",VLOOKUP($B147,工资性费用预算!$B$7:$AF$206,31,0))</f>
        <v/>
      </c>
      <c r="V147" s="191" t="str">
        <f>IF(OR(工资性费用预算!N149="",工资性费用预算!N149=0),"",$T147*$U147)</f>
        <v/>
      </c>
      <c r="W147" s="191" t="str">
        <f>IF(OR(工资性费用预算!O149="",工资性费用预算!O149=0),"",$T147*$U147)</f>
        <v/>
      </c>
      <c r="X147" s="191" t="str">
        <f>IF(OR(工资性费用预算!P149="",工资性费用预算!P149=0),"",$T147*$U147)</f>
        <v/>
      </c>
      <c r="Y147" s="191" t="str">
        <f>IF(OR(工资性费用预算!Q149="",工资性费用预算!Q149=0),"",$T147*$U147)</f>
        <v/>
      </c>
      <c r="Z147" s="191" t="str">
        <f>IF(OR(工资性费用预算!R149="",工资性费用预算!R149=0),"",$T147*$U147)</f>
        <v/>
      </c>
      <c r="AA147" s="191" t="str">
        <f>IF(OR(工资性费用预算!S149="",工资性费用预算!S149=0),"",$T147*$U147)</f>
        <v/>
      </c>
      <c r="AB147" s="191" t="str">
        <f>IF(OR(工资性费用预算!T149="",工资性费用预算!T149=0),"",$T147*$U147)</f>
        <v/>
      </c>
      <c r="AC147" s="191" t="str">
        <f>IF(OR(工资性费用预算!U149="",工资性费用预算!U149=0),"",$T147*$U147)</f>
        <v/>
      </c>
      <c r="AD147" s="191" t="str">
        <f>IF(OR(工资性费用预算!V149="",工资性费用预算!V149=0),"",$T147*$U147)</f>
        <v/>
      </c>
      <c r="AE147" s="191" t="str">
        <f>IF(OR(工资性费用预算!W149="",工资性费用预算!W149=0),"",$T147*$U147)</f>
        <v/>
      </c>
      <c r="AF147" s="191" t="str">
        <f>IF(OR(工资性费用预算!X149="",工资性费用预算!X149=0),"",$T147*$U147)</f>
        <v/>
      </c>
      <c r="AG147" s="191" t="str">
        <f>IF(OR(工资性费用预算!Y149="",工资性费用预算!Y149=0),"",$T147*$U147)</f>
        <v/>
      </c>
      <c r="AH147" s="193">
        <f t="shared" si="72"/>
        <v>0</v>
      </c>
      <c r="AI147" s="217" t="str">
        <f>IF($B147="","",VLOOKUP($B147,工资性费用预算!$B$7:$AJ$206,33,0))</f>
        <v/>
      </c>
      <c r="AJ147" s="218" t="str">
        <f>IF($B147="","",VLOOKUP($B147,工资性费用预算!$B$7:$AJ$206,35,0))</f>
        <v/>
      </c>
      <c r="AK147" s="215" t="str">
        <f>IF($B147="","",VLOOKUP($B147,工资性费用预算!$B$7:$AL$206,37,0))</f>
        <v/>
      </c>
      <c r="AL147" s="270" t="str">
        <f>IF(OR(工资性费用预算!N149="",工资性费用预算!N149=0),"",$AK147)</f>
        <v/>
      </c>
      <c r="AM147" s="201" t="str">
        <f>IF(OR(工资性费用预算!O149="",工资性费用预算!O149=0),"",$AK147)</f>
        <v/>
      </c>
      <c r="AN147" s="201" t="str">
        <f>IF(OR(工资性费用预算!P149="",工资性费用预算!P149=0),"",$AK147)</f>
        <v/>
      </c>
      <c r="AO147" s="201" t="str">
        <f>IF(OR(工资性费用预算!Q149="",工资性费用预算!Q149=0),"",$AK147)</f>
        <v/>
      </c>
      <c r="AP147" s="201" t="str">
        <f>IF(OR(工资性费用预算!R149="",工资性费用预算!R149=0),"",$AK147)</f>
        <v/>
      </c>
      <c r="AQ147" s="201" t="str">
        <f>IF(OR(工资性费用预算!S149="",工资性费用预算!S149=0),"",$AK147)</f>
        <v/>
      </c>
      <c r="AR147" s="201" t="str">
        <f>IF(OR(工资性费用预算!T149="",工资性费用预算!T149=0),"",$AK147)</f>
        <v/>
      </c>
      <c r="AS147" s="201" t="str">
        <f>IF(OR(工资性费用预算!U149="",工资性费用预算!U149=0),"",$AK147)</f>
        <v/>
      </c>
      <c r="AT147" s="201" t="str">
        <f>IF(OR(工资性费用预算!V149="",工资性费用预算!V149=0),"",$AK147)</f>
        <v/>
      </c>
      <c r="AU147" s="201" t="str">
        <f>IF(OR(工资性费用预算!W149="",工资性费用预算!W149=0),"",$AK147)</f>
        <v/>
      </c>
      <c r="AV147" s="201" t="str">
        <f>IF(OR(工资性费用预算!X149="",工资性费用预算!X149=0),"",$AK147)</f>
        <v/>
      </c>
      <c r="AW147" s="201" t="str">
        <f>IF(OR(工资性费用预算!Y149="",工资性费用预算!Y149=0),"",$AK147)</f>
        <v/>
      </c>
      <c r="AX147" s="220">
        <f t="shared" si="73"/>
        <v>0</v>
      </c>
      <c r="AY147" s="215" t="str">
        <f>IF($B147="","",VLOOKUP($B147,工资性费用预算!$B$7:$AN$206,39,0))</f>
        <v/>
      </c>
      <c r="AZ147" s="204"/>
      <c r="BA147" s="204"/>
      <c r="BB147" s="204"/>
      <c r="BC147" s="204"/>
      <c r="BD147" s="201"/>
      <c r="BE147" s="201" t="str">
        <f>IF(OR(工资性费用预算!S149="",工资性费用预算!S149=0),"",$AY147)</f>
        <v/>
      </c>
      <c r="BF147" s="201" t="str">
        <f>IF(OR(工资性费用预算!T149="",工资性费用预算!T149=0),"",$AY147)</f>
        <v/>
      </c>
      <c r="BG147" s="201" t="str">
        <f>IF(OR(工资性费用预算!U149="",工资性费用预算!U149=0),"",$AY147)</f>
        <v/>
      </c>
      <c r="BH147" s="201" t="str">
        <f>IF(OR(工资性费用预算!V149="",工资性费用预算!V149=0),"",$AY147)</f>
        <v/>
      </c>
      <c r="BI147" s="201" t="str">
        <f>IF(OR(工资性费用预算!W149="",工资性费用预算!W149=0),"",$AY147)</f>
        <v/>
      </c>
      <c r="BJ147" s="219"/>
      <c r="BK147" s="219"/>
      <c r="BL147" s="219">
        <f t="shared" si="74"/>
        <v>0</v>
      </c>
      <c r="BM147" s="215" t="str">
        <f>IF($B147="","",VLOOKUP($B147,工资性费用预算!$B$7:$AP$206,41,0))</f>
        <v/>
      </c>
      <c r="BN147" s="201" t="str">
        <f>IF(OR(工资性费用预算!N149="",工资性费用预算!N149=0),"",$BM147)</f>
        <v/>
      </c>
      <c r="BO147" s="201" t="str">
        <f>IF(OR(工资性费用预算!O149="",工资性费用预算!O149=0),"",$BM147)</f>
        <v/>
      </c>
      <c r="BP147" s="201" t="str">
        <f>IF(OR(工资性费用预算!P149="",工资性费用预算!P149=0),"",$BM147)</f>
        <v/>
      </c>
      <c r="BQ147" s="201"/>
      <c r="BR147" s="201" t="str">
        <f>IF(OR(工资性费用预算!Q149="",工资性费用预算!Q149=0),"",$BM147)</f>
        <v/>
      </c>
      <c r="BS147" s="201" t="str">
        <f>IF(OR(工资性费用预算!R149="",工资性费用预算!R149=0),"",$BM147)</f>
        <v/>
      </c>
      <c r="BT147" s="201" t="str">
        <f>IF(OR(工资性费用预算!S149="",工资性费用预算!S149=0),"",$BM147)</f>
        <v/>
      </c>
      <c r="BU147" s="201"/>
      <c r="BV147" s="201" t="str">
        <f>IF(OR(工资性费用预算!T149="",工资性费用预算!T149=0),"",$BM147)</f>
        <v/>
      </c>
      <c r="BW147" s="201" t="str">
        <f>IF(OR(工资性费用预算!U149="",工资性费用预算!U149=0),"",$BM147)</f>
        <v/>
      </c>
      <c r="BX147" s="201" t="str">
        <f>IF(OR(工资性费用预算!V149="",工资性费用预算!V149=0),"",$BM147)</f>
        <v/>
      </c>
      <c r="BY147" s="201"/>
      <c r="BZ147" s="201" t="str">
        <f>IF(OR(工资性费用预算!W149="",工资性费用预算!W149=0),"",$BM147)</f>
        <v/>
      </c>
      <c r="CA147" s="201" t="str">
        <f>IF(OR(工资性费用预算!X149="",工资性费用预算!X149=0),"",$BM147)</f>
        <v/>
      </c>
      <c r="CB147" s="201" t="str">
        <f>IF(OR(工资性费用预算!Y149="",工资性费用预算!Y149=0),"",$BM147)</f>
        <v/>
      </c>
      <c r="CC147" s="193">
        <f t="shared" si="75"/>
        <v>0</v>
      </c>
      <c r="CD147" s="215" t="str">
        <f>IF($B147="","",VLOOKUP($B147,工资性费用预算!$B$7:$AT$206,45,0))</f>
        <v/>
      </c>
      <c r="CE147" s="201" t="str">
        <f>IF(OR(工资性费用预算!N149="",工资性费用预算!N149=0),"",$CD147)</f>
        <v/>
      </c>
      <c r="CF147" s="201" t="str">
        <f>IF(OR(工资性费用预算!O149="",工资性费用预算!O149=0),"",$CD147)</f>
        <v/>
      </c>
      <c r="CG147" s="201" t="str">
        <f>IF(OR(工资性费用预算!P149="",工资性费用预算!P149=0),"",$CD147)</f>
        <v/>
      </c>
      <c r="CH147" s="201" t="str">
        <f>IF(OR(工资性费用预算!Q149="",工资性费用预算!Q149=0),"",$CD147)</f>
        <v/>
      </c>
      <c r="CI147" s="201" t="str">
        <f>IF(OR(工资性费用预算!R149="",工资性费用预算!R149=0),"",$CD147)</f>
        <v/>
      </c>
      <c r="CJ147" s="201" t="str">
        <f>IF(OR(工资性费用预算!S149="",工资性费用预算!S149=0),"",$CD147)</f>
        <v/>
      </c>
      <c r="CK147" s="201" t="str">
        <f>IF(OR(工资性费用预算!T149="",工资性费用预算!T149=0),"",$CD147)</f>
        <v/>
      </c>
      <c r="CL147" s="201" t="str">
        <f>IF(OR(工资性费用预算!U149="",工资性费用预算!U149=0),"",$CD147)</f>
        <v/>
      </c>
      <c r="CM147" s="201" t="str">
        <f>IF(OR(工资性费用预算!V149="",工资性费用预算!V149=0),"",$CD147)</f>
        <v/>
      </c>
      <c r="CN147" s="201" t="str">
        <f>IF(OR(工资性费用预算!W149="",工资性费用预算!W149=0),"",$CD147)</f>
        <v/>
      </c>
      <c r="CO147" s="201" t="str">
        <f>IF(OR(工资性费用预算!X149="",工资性费用预算!X149=0),"",$CD147)</f>
        <v/>
      </c>
      <c r="CP147" s="201" t="str">
        <f>IF(OR(工资性费用预算!Y149="",工资性费用预算!Y149=0),"",$CD147)</f>
        <v/>
      </c>
      <c r="CQ147" s="193">
        <f t="shared" si="76"/>
        <v>0</v>
      </c>
      <c r="CR147" s="215" t="str">
        <f>IF($B147="","",VLOOKUP($B147,工资性费用预算!$B$7:$AV$206,47,0))</f>
        <v/>
      </c>
      <c r="CS147" s="201" t="str">
        <f>IF(OR(工资性费用预算!N149="",工资性费用预算!N149=0),"",$CR147)</f>
        <v/>
      </c>
      <c r="CT147" s="201" t="str">
        <f>IF(OR(工资性费用预算!O149="",工资性费用预算!O149=0),"",$CR147)</f>
        <v/>
      </c>
      <c r="CU147" s="201" t="str">
        <f>IF(OR(工资性费用预算!P149="",工资性费用预算!P149=0),"",$CR147)</f>
        <v/>
      </c>
      <c r="CV147" s="201" t="str">
        <f>IF(OR(工资性费用预算!Q149="",工资性费用预算!Q149=0),"",$CR147)</f>
        <v/>
      </c>
      <c r="CW147" s="201" t="str">
        <f>IF(OR(工资性费用预算!R149="",工资性费用预算!R149=0),"",$CR147)</f>
        <v/>
      </c>
      <c r="CX147" s="201" t="str">
        <f>IF(OR(工资性费用预算!S149="",工资性费用预算!S149=0),"",$CR147)</f>
        <v/>
      </c>
      <c r="CY147" s="201" t="str">
        <f>IF(OR(工资性费用预算!T149="",工资性费用预算!T149=0),"",$CR147)</f>
        <v/>
      </c>
      <c r="CZ147" s="201" t="str">
        <f>IF(OR(工资性费用预算!U149="",工资性费用预算!U149=0),"",$CR147)</f>
        <v/>
      </c>
      <c r="DA147" s="201" t="str">
        <f>IF(OR(工资性费用预算!V149="",工资性费用预算!V149=0),"",$CR147)</f>
        <v/>
      </c>
      <c r="DB147" s="201" t="str">
        <f>IF(OR(工资性费用预算!W149="",工资性费用预算!W149=0),"",$CR147)</f>
        <v/>
      </c>
      <c r="DC147" s="201" t="str">
        <f>IF(OR(工资性费用预算!X149="",工资性费用预算!X149=0),"",$CR147)</f>
        <v/>
      </c>
      <c r="DD147" s="201" t="str">
        <f>IF(OR(工资性费用预算!Y149="",工资性费用预算!Y149=0),"",$CR147)</f>
        <v/>
      </c>
      <c r="DE147" s="193">
        <f t="shared" si="77"/>
        <v>0</v>
      </c>
      <c r="DF147" s="215" t="str">
        <f>IF($B147="","",VLOOKUP($B147,工资性费用预算!$B$7:$AR$206,43,0))</f>
        <v/>
      </c>
      <c r="DG147" s="215" t="str">
        <f>IF($B147="","",VLOOKUP($B147,工资性费用预算!$B$7:$AS$206,44,0))</f>
        <v/>
      </c>
      <c r="DH147" s="215" t="str">
        <f>IF($B147="","",VLOOKUP($B147,工资性费用预算!$B$7:$AX$206,49,0))</f>
        <v/>
      </c>
      <c r="DI147" s="215" t="str">
        <f>IF($B147="","",VLOOKUP($B147,工资性费用预算!$B$7:$AY$206,50,0))</f>
        <v/>
      </c>
      <c r="DJ147" s="215" t="str">
        <f>IF($B147="","",VLOOKUP($B147,工资性费用预算!$B$7:$BB$206,51,0))</f>
        <v/>
      </c>
      <c r="DK147" s="215" t="str">
        <f>IF($B147="","",VLOOKUP($B147,工资性费用预算!$B$7:$BB$206,52,0))</f>
        <v/>
      </c>
      <c r="DL147" s="225" t="str">
        <f>IF($B147="","",VLOOKUP($B147,工资性费用预算!$B$7:$BB$206,53,0))</f>
        <v/>
      </c>
      <c r="DM147" s="222">
        <f t="shared" si="78"/>
        <v>0</v>
      </c>
      <c r="DN147" s="191">
        <f t="shared" si="79"/>
        <v>0</v>
      </c>
      <c r="DO147" s="191">
        <f t="shared" si="80"/>
        <v>0</v>
      </c>
      <c r="DP147" s="191">
        <f t="shared" si="81"/>
        <v>0</v>
      </c>
      <c r="DQ147" s="191">
        <f t="shared" si="82"/>
        <v>0</v>
      </c>
      <c r="DR147" s="191">
        <f t="shared" si="83"/>
        <v>0</v>
      </c>
      <c r="DS147" s="191">
        <f t="shared" si="84"/>
        <v>0</v>
      </c>
      <c r="DT147" s="191">
        <f t="shared" si="85"/>
        <v>0</v>
      </c>
      <c r="DU147" s="191">
        <f t="shared" si="86"/>
        <v>0</v>
      </c>
      <c r="DV147" s="191">
        <f t="shared" si="87"/>
        <v>0</v>
      </c>
      <c r="DW147" s="191">
        <f t="shared" si="88"/>
        <v>0</v>
      </c>
      <c r="DX147" s="191">
        <f t="shared" si="89"/>
        <v>0</v>
      </c>
      <c r="DY147" s="227">
        <f t="shared" si="90"/>
        <v>0</v>
      </c>
      <c r="DZ147" s="191">
        <f t="shared" si="91"/>
        <v>0</v>
      </c>
      <c r="EA147" s="193">
        <f t="shared" si="92"/>
        <v>0</v>
      </c>
    </row>
    <row r="148" spans="1:131">
      <c r="A148" s="200" t="str">
        <f t="shared" si="70"/>
        <v/>
      </c>
      <c r="B148" s="191" t="str">
        <f>IF(工资性费用预算!A150="","",工资性费用预算!B150)</f>
        <v/>
      </c>
      <c r="C148" s="195" t="str">
        <f>IF(B148="","",VLOOKUP(B148,工资性费用预算!$B$7:$C$206,2,0))</f>
        <v/>
      </c>
      <c r="D148" s="276" t="str">
        <f>IF(工资性费用预算!BH150&gt;0,IF(工资性费用预算!BE150&gt;0,工资性费用预算!$BE$6,IF(工资性费用预算!BF150&gt;0,工资性费用预算!$BF$6,工资性费用预算!$BG$6)),"")</f>
        <v/>
      </c>
      <c r="E148" s="194" t="str">
        <f>IF($B148="","",VLOOKUP($B148,工资性费用预算!$B$7:$AC$206,27,0))</f>
        <v/>
      </c>
      <c r="F148" s="519">
        <f>IF($B148="",0,VLOOKUP($B148,社保费!$B$5:$Q$15,16,0))</f>
        <v>0</v>
      </c>
      <c r="G148" s="201" t="str">
        <f>IF(OR(工资性费用预算!N150="",工资性费用预算!N150=0),"",ROUND($E148*$F148,2))</f>
        <v/>
      </c>
      <c r="H148" s="201" t="str">
        <f>IF(OR(工资性费用预算!O150="",工资性费用预算!O150=0),"",ROUND($E148*$F148,2))</f>
        <v/>
      </c>
      <c r="I148" s="201" t="str">
        <f>IF(OR(工资性费用预算!P150="",工资性费用预算!P150=0),"",ROUND($E148*$F148,2))</f>
        <v/>
      </c>
      <c r="J148" s="201" t="str">
        <f>IF(OR(工资性费用预算!Q150="",工资性费用预算!Q150=0),"",ROUND($E148*$F148,2))</f>
        <v/>
      </c>
      <c r="K148" s="201" t="str">
        <f>IF(OR(工资性费用预算!R150="",工资性费用预算!R150=0),"",ROUND($E148*$F148,2))</f>
        <v/>
      </c>
      <c r="L148" s="201" t="str">
        <f>IF(OR(工资性费用预算!S150="",工资性费用预算!S150=0),"",ROUND($E148*$F148,2))</f>
        <v/>
      </c>
      <c r="M148" s="201" t="str">
        <f>IF(OR(工资性费用预算!T150="",工资性费用预算!T150=0),"",ROUND($E148*$F148,2))</f>
        <v/>
      </c>
      <c r="N148" s="201" t="str">
        <f>IF(OR(工资性费用预算!U150="",工资性费用预算!U150=0),"",ROUND($E148*$F148,2))</f>
        <v/>
      </c>
      <c r="O148" s="201" t="str">
        <f>IF(OR(工资性费用预算!V150="",工资性费用预算!V150=0),"",ROUND($E148*$F148,2))</f>
        <v/>
      </c>
      <c r="P148" s="201" t="str">
        <f>IF(OR(工资性费用预算!W150="",工资性费用预算!W150=0),"",ROUND($E148*$F148,2))</f>
        <v/>
      </c>
      <c r="Q148" s="201" t="str">
        <f>IF(OR(工资性费用预算!X150="",工资性费用预算!X150=0),"",ROUND($E148*$F148,2))</f>
        <v/>
      </c>
      <c r="R148" s="201" t="str">
        <f>IF(OR(工资性费用预算!Y150="",工资性费用预算!Y150=0),"",ROUND($E148*$F148,2))</f>
        <v/>
      </c>
      <c r="S148" s="193">
        <f t="shared" si="71"/>
        <v>0</v>
      </c>
      <c r="T148" s="199" t="str">
        <f>IF($B148="","",VLOOKUP($B148,工资性费用预算!$B$7:$AF$206,30,0))</f>
        <v/>
      </c>
      <c r="U148" s="197" t="str">
        <f>IF($B148="","",VLOOKUP($B148,工资性费用预算!$B$7:$AF$206,31,0))</f>
        <v/>
      </c>
      <c r="V148" s="191" t="str">
        <f>IF(OR(工资性费用预算!N150="",工资性费用预算!N150=0),"",$T148*$U148)</f>
        <v/>
      </c>
      <c r="W148" s="191" t="str">
        <f>IF(OR(工资性费用预算!O150="",工资性费用预算!O150=0),"",$T148*$U148)</f>
        <v/>
      </c>
      <c r="X148" s="191" t="str">
        <f>IF(OR(工资性费用预算!P150="",工资性费用预算!P150=0),"",$T148*$U148)</f>
        <v/>
      </c>
      <c r="Y148" s="191" t="str">
        <f>IF(OR(工资性费用预算!Q150="",工资性费用预算!Q150=0),"",$T148*$U148)</f>
        <v/>
      </c>
      <c r="Z148" s="191" t="str">
        <f>IF(OR(工资性费用预算!R150="",工资性费用预算!R150=0),"",$T148*$U148)</f>
        <v/>
      </c>
      <c r="AA148" s="191" t="str">
        <f>IF(OR(工资性费用预算!S150="",工资性费用预算!S150=0),"",$T148*$U148)</f>
        <v/>
      </c>
      <c r="AB148" s="191" t="str">
        <f>IF(OR(工资性费用预算!T150="",工资性费用预算!T150=0),"",$T148*$U148)</f>
        <v/>
      </c>
      <c r="AC148" s="191" t="str">
        <f>IF(OR(工资性费用预算!U150="",工资性费用预算!U150=0),"",$T148*$U148)</f>
        <v/>
      </c>
      <c r="AD148" s="191" t="str">
        <f>IF(OR(工资性费用预算!V150="",工资性费用预算!V150=0),"",$T148*$U148)</f>
        <v/>
      </c>
      <c r="AE148" s="191" t="str">
        <f>IF(OR(工资性费用预算!W150="",工资性费用预算!W150=0),"",$T148*$U148)</f>
        <v/>
      </c>
      <c r="AF148" s="191" t="str">
        <f>IF(OR(工资性费用预算!X150="",工资性费用预算!X150=0),"",$T148*$U148)</f>
        <v/>
      </c>
      <c r="AG148" s="191" t="str">
        <f>IF(OR(工资性费用预算!Y150="",工资性费用预算!Y150=0),"",$T148*$U148)</f>
        <v/>
      </c>
      <c r="AH148" s="193">
        <f t="shared" si="72"/>
        <v>0</v>
      </c>
      <c r="AI148" s="217" t="str">
        <f>IF($B148="","",VLOOKUP($B148,工资性费用预算!$B$7:$AJ$206,33,0))</f>
        <v/>
      </c>
      <c r="AJ148" s="218" t="str">
        <f>IF($B148="","",VLOOKUP($B148,工资性费用预算!$B$7:$AJ$206,35,0))</f>
        <v/>
      </c>
      <c r="AK148" s="215" t="str">
        <f>IF($B148="","",VLOOKUP($B148,工资性费用预算!$B$7:$AL$206,37,0))</f>
        <v/>
      </c>
      <c r="AL148" s="270" t="str">
        <f>IF(OR(工资性费用预算!N150="",工资性费用预算!N150=0),"",$AK148)</f>
        <v/>
      </c>
      <c r="AM148" s="201" t="str">
        <f>IF(OR(工资性费用预算!O150="",工资性费用预算!O150=0),"",$AK148)</f>
        <v/>
      </c>
      <c r="AN148" s="201" t="str">
        <f>IF(OR(工资性费用预算!P150="",工资性费用预算!P150=0),"",$AK148)</f>
        <v/>
      </c>
      <c r="AO148" s="201" t="str">
        <f>IF(OR(工资性费用预算!Q150="",工资性费用预算!Q150=0),"",$AK148)</f>
        <v/>
      </c>
      <c r="AP148" s="201" t="str">
        <f>IF(OR(工资性费用预算!R150="",工资性费用预算!R150=0),"",$AK148)</f>
        <v/>
      </c>
      <c r="AQ148" s="201" t="str">
        <f>IF(OR(工资性费用预算!S150="",工资性费用预算!S150=0),"",$AK148)</f>
        <v/>
      </c>
      <c r="AR148" s="201" t="str">
        <f>IF(OR(工资性费用预算!T150="",工资性费用预算!T150=0),"",$AK148)</f>
        <v/>
      </c>
      <c r="AS148" s="201" t="str">
        <f>IF(OR(工资性费用预算!U150="",工资性费用预算!U150=0),"",$AK148)</f>
        <v/>
      </c>
      <c r="AT148" s="201" t="str">
        <f>IF(OR(工资性费用预算!V150="",工资性费用预算!V150=0),"",$AK148)</f>
        <v/>
      </c>
      <c r="AU148" s="201" t="str">
        <f>IF(OR(工资性费用预算!W150="",工资性费用预算!W150=0),"",$AK148)</f>
        <v/>
      </c>
      <c r="AV148" s="201" t="str">
        <f>IF(OR(工资性费用预算!X150="",工资性费用预算!X150=0),"",$AK148)</f>
        <v/>
      </c>
      <c r="AW148" s="201" t="str">
        <f>IF(OR(工资性费用预算!Y150="",工资性费用预算!Y150=0),"",$AK148)</f>
        <v/>
      </c>
      <c r="AX148" s="220">
        <f t="shared" si="73"/>
        <v>0</v>
      </c>
      <c r="AY148" s="215" t="str">
        <f>IF($B148="","",VLOOKUP($B148,工资性费用预算!$B$7:$AN$206,39,0))</f>
        <v/>
      </c>
      <c r="AZ148" s="204"/>
      <c r="BA148" s="204"/>
      <c r="BB148" s="204"/>
      <c r="BC148" s="204"/>
      <c r="BD148" s="201"/>
      <c r="BE148" s="201" t="str">
        <f>IF(OR(工资性费用预算!S150="",工资性费用预算!S150=0),"",$AY148)</f>
        <v/>
      </c>
      <c r="BF148" s="201" t="str">
        <f>IF(OR(工资性费用预算!T150="",工资性费用预算!T150=0),"",$AY148)</f>
        <v/>
      </c>
      <c r="BG148" s="201" t="str">
        <f>IF(OR(工资性费用预算!U150="",工资性费用预算!U150=0),"",$AY148)</f>
        <v/>
      </c>
      <c r="BH148" s="201" t="str">
        <f>IF(OR(工资性费用预算!V150="",工资性费用预算!V150=0),"",$AY148)</f>
        <v/>
      </c>
      <c r="BI148" s="201" t="str">
        <f>IF(OR(工资性费用预算!W150="",工资性费用预算!W150=0),"",$AY148)</f>
        <v/>
      </c>
      <c r="BJ148" s="219"/>
      <c r="BK148" s="219"/>
      <c r="BL148" s="219">
        <f t="shared" si="74"/>
        <v>0</v>
      </c>
      <c r="BM148" s="215" t="str">
        <f>IF($B148="","",VLOOKUP($B148,工资性费用预算!$B$7:$AP$206,41,0))</f>
        <v/>
      </c>
      <c r="BN148" s="201" t="str">
        <f>IF(OR(工资性费用预算!N150="",工资性费用预算!N150=0),"",$BM148)</f>
        <v/>
      </c>
      <c r="BO148" s="201" t="str">
        <f>IF(OR(工资性费用预算!O150="",工资性费用预算!O150=0),"",$BM148)</f>
        <v/>
      </c>
      <c r="BP148" s="201" t="str">
        <f>IF(OR(工资性费用预算!P150="",工资性费用预算!P150=0),"",$BM148)</f>
        <v/>
      </c>
      <c r="BQ148" s="201"/>
      <c r="BR148" s="201" t="str">
        <f>IF(OR(工资性费用预算!Q150="",工资性费用预算!Q150=0),"",$BM148)</f>
        <v/>
      </c>
      <c r="BS148" s="201" t="str">
        <f>IF(OR(工资性费用预算!R150="",工资性费用预算!R150=0),"",$BM148)</f>
        <v/>
      </c>
      <c r="BT148" s="201" t="str">
        <f>IF(OR(工资性费用预算!S150="",工资性费用预算!S150=0),"",$BM148)</f>
        <v/>
      </c>
      <c r="BU148" s="201"/>
      <c r="BV148" s="201" t="str">
        <f>IF(OR(工资性费用预算!T150="",工资性费用预算!T150=0),"",$BM148)</f>
        <v/>
      </c>
      <c r="BW148" s="201" t="str">
        <f>IF(OR(工资性费用预算!U150="",工资性费用预算!U150=0),"",$BM148)</f>
        <v/>
      </c>
      <c r="BX148" s="201" t="str">
        <f>IF(OR(工资性费用预算!V150="",工资性费用预算!V150=0),"",$BM148)</f>
        <v/>
      </c>
      <c r="BY148" s="201"/>
      <c r="BZ148" s="201" t="str">
        <f>IF(OR(工资性费用预算!W150="",工资性费用预算!W150=0),"",$BM148)</f>
        <v/>
      </c>
      <c r="CA148" s="201" t="str">
        <f>IF(OR(工资性费用预算!X150="",工资性费用预算!X150=0),"",$BM148)</f>
        <v/>
      </c>
      <c r="CB148" s="201" t="str">
        <f>IF(OR(工资性费用预算!Y150="",工资性费用预算!Y150=0),"",$BM148)</f>
        <v/>
      </c>
      <c r="CC148" s="193">
        <f t="shared" si="75"/>
        <v>0</v>
      </c>
      <c r="CD148" s="215" t="str">
        <f>IF($B148="","",VLOOKUP($B148,工资性费用预算!$B$7:$AT$206,45,0))</f>
        <v/>
      </c>
      <c r="CE148" s="201" t="str">
        <f>IF(OR(工资性费用预算!N150="",工资性费用预算!N150=0),"",$CD148)</f>
        <v/>
      </c>
      <c r="CF148" s="201" t="str">
        <f>IF(OR(工资性费用预算!O150="",工资性费用预算!O150=0),"",$CD148)</f>
        <v/>
      </c>
      <c r="CG148" s="201" t="str">
        <f>IF(OR(工资性费用预算!P150="",工资性费用预算!P150=0),"",$CD148)</f>
        <v/>
      </c>
      <c r="CH148" s="201" t="str">
        <f>IF(OR(工资性费用预算!Q150="",工资性费用预算!Q150=0),"",$CD148)</f>
        <v/>
      </c>
      <c r="CI148" s="201" t="str">
        <f>IF(OR(工资性费用预算!R150="",工资性费用预算!R150=0),"",$CD148)</f>
        <v/>
      </c>
      <c r="CJ148" s="201" t="str">
        <f>IF(OR(工资性费用预算!S150="",工资性费用预算!S150=0),"",$CD148)</f>
        <v/>
      </c>
      <c r="CK148" s="201" t="str">
        <f>IF(OR(工资性费用预算!T150="",工资性费用预算!T150=0),"",$CD148)</f>
        <v/>
      </c>
      <c r="CL148" s="201" t="str">
        <f>IF(OR(工资性费用预算!U150="",工资性费用预算!U150=0),"",$CD148)</f>
        <v/>
      </c>
      <c r="CM148" s="201" t="str">
        <f>IF(OR(工资性费用预算!V150="",工资性费用预算!V150=0),"",$CD148)</f>
        <v/>
      </c>
      <c r="CN148" s="201" t="str">
        <f>IF(OR(工资性费用预算!W150="",工资性费用预算!W150=0),"",$CD148)</f>
        <v/>
      </c>
      <c r="CO148" s="201" t="str">
        <f>IF(OR(工资性费用预算!X150="",工资性费用预算!X150=0),"",$CD148)</f>
        <v/>
      </c>
      <c r="CP148" s="201" t="str">
        <f>IF(OR(工资性费用预算!Y150="",工资性费用预算!Y150=0),"",$CD148)</f>
        <v/>
      </c>
      <c r="CQ148" s="193">
        <f t="shared" si="76"/>
        <v>0</v>
      </c>
      <c r="CR148" s="215" t="str">
        <f>IF($B148="","",VLOOKUP($B148,工资性费用预算!$B$7:$AV$206,47,0))</f>
        <v/>
      </c>
      <c r="CS148" s="201" t="str">
        <f>IF(OR(工资性费用预算!N150="",工资性费用预算!N150=0),"",$CR148)</f>
        <v/>
      </c>
      <c r="CT148" s="201" t="str">
        <f>IF(OR(工资性费用预算!O150="",工资性费用预算!O150=0),"",$CR148)</f>
        <v/>
      </c>
      <c r="CU148" s="201" t="str">
        <f>IF(OR(工资性费用预算!P150="",工资性费用预算!P150=0),"",$CR148)</f>
        <v/>
      </c>
      <c r="CV148" s="201" t="str">
        <f>IF(OR(工资性费用预算!Q150="",工资性费用预算!Q150=0),"",$CR148)</f>
        <v/>
      </c>
      <c r="CW148" s="201" t="str">
        <f>IF(OR(工资性费用预算!R150="",工资性费用预算!R150=0),"",$CR148)</f>
        <v/>
      </c>
      <c r="CX148" s="201" t="str">
        <f>IF(OR(工资性费用预算!S150="",工资性费用预算!S150=0),"",$CR148)</f>
        <v/>
      </c>
      <c r="CY148" s="201" t="str">
        <f>IF(OR(工资性费用预算!T150="",工资性费用预算!T150=0),"",$CR148)</f>
        <v/>
      </c>
      <c r="CZ148" s="201" t="str">
        <f>IF(OR(工资性费用预算!U150="",工资性费用预算!U150=0),"",$CR148)</f>
        <v/>
      </c>
      <c r="DA148" s="201" t="str">
        <f>IF(OR(工资性费用预算!V150="",工资性费用预算!V150=0),"",$CR148)</f>
        <v/>
      </c>
      <c r="DB148" s="201" t="str">
        <f>IF(OR(工资性费用预算!W150="",工资性费用预算!W150=0),"",$CR148)</f>
        <v/>
      </c>
      <c r="DC148" s="201" t="str">
        <f>IF(OR(工资性费用预算!X150="",工资性费用预算!X150=0),"",$CR148)</f>
        <v/>
      </c>
      <c r="DD148" s="201" t="str">
        <f>IF(OR(工资性费用预算!Y150="",工资性费用预算!Y150=0),"",$CR148)</f>
        <v/>
      </c>
      <c r="DE148" s="193">
        <f t="shared" si="77"/>
        <v>0</v>
      </c>
      <c r="DF148" s="215" t="str">
        <f>IF($B148="","",VLOOKUP($B148,工资性费用预算!$B$7:$AR$206,43,0))</f>
        <v/>
      </c>
      <c r="DG148" s="215" t="str">
        <f>IF($B148="","",VLOOKUP($B148,工资性费用预算!$B$7:$AS$206,44,0))</f>
        <v/>
      </c>
      <c r="DH148" s="215" t="str">
        <f>IF($B148="","",VLOOKUP($B148,工资性费用预算!$B$7:$AX$206,49,0))</f>
        <v/>
      </c>
      <c r="DI148" s="215" t="str">
        <f>IF($B148="","",VLOOKUP($B148,工资性费用预算!$B$7:$AY$206,50,0))</f>
        <v/>
      </c>
      <c r="DJ148" s="215" t="str">
        <f>IF($B148="","",VLOOKUP($B148,工资性费用预算!$B$7:$BB$206,51,0))</f>
        <v/>
      </c>
      <c r="DK148" s="215" t="str">
        <f>IF($B148="","",VLOOKUP($B148,工资性费用预算!$B$7:$BB$206,52,0))</f>
        <v/>
      </c>
      <c r="DL148" s="225" t="str">
        <f>IF($B148="","",VLOOKUP($B148,工资性费用预算!$B$7:$BB$206,53,0))</f>
        <v/>
      </c>
      <c r="DM148" s="222">
        <f t="shared" si="78"/>
        <v>0</v>
      </c>
      <c r="DN148" s="191">
        <f t="shared" si="79"/>
        <v>0</v>
      </c>
      <c r="DO148" s="191">
        <f t="shared" si="80"/>
        <v>0</v>
      </c>
      <c r="DP148" s="191">
        <f t="shared" si="81"/>
        <v>0</v>
      </c>
      <c r="DQ148" s="191">
        <f t="shared" si="82"/>
        <v>0</v>
      </c>
      <c r="DR148" s="191">
        <f t="shared" si="83"/>
        <v>0</v>
      </c>
      <c r="DS148" s="191">
        <f t="shared" si="84"/>
        <v>0</v>
      </c>
      <c r="DT148" s="191">
        <f t="shared" si="85"/>
        <v>0</v>
      </c>
      <c r="DU148" s="191">
        <f t="shared" si="86"/>
        <v>0</v>
      </c>
      <c r="DV148" s="191">
        <f t="shared" si="87"/>
        <v>0</v>
      </c>
      <c r="DW148" s="191">
        <f t="shared" si="88"/>
        <v>0</v>
      </c>
      <c r="DX148" s="191">
        <f t="shared" si="89"/>
        <v>0</v>
      </c>
      <c r="DY148" s="227">
        <f t="shared" si="90"/>
        <v>0</v>
      </c>
      <c r="DZ148" s="191">
        <f t="shared" si="91"/>
        <v>0</v>
      </c>
      <c r="EA148" s="193">
        <f t="shared" si="92"/>
        <v>0</v>
      </c>
    </row>
    <row r="149" spans="1:131">
      <c r="A149" s="200" t="str">
        <f t="shared" si="70"/>
        <v/>
      </c>
      <c r="B149" s="191" t="str">
        <f>IF(工资性费用预算!A151="","",工资性费用预算!B151)</f>
        <v/>
      </c>
      <c r="C149" s="195" t="str">
        <f>IF(B149="","",VLOOKUP(B149,工资性费用预算!$B$7:$C$206,2,0))</f>
        <v/>
      </c>
      <c r="D149" s="276" t="str">
        <f>IF(工资性费用预算!BH151&gt;0,IF(工资性费用预算!BE151&gt;0,工资性费用预算!$BE$6,IF(工资性费用预算!BF151&gt;0,工资性费用预算!$BF$6,工资性费用预算!$BG$6)),"")</f>
        <v/>
      </c>
      <c r="E149" s="194" t="str">
        <f>IF($B149="","",VLOOKUP($B149,工资性费用预算!$B$7:$AC$206,27,0))</f>
        <v/>
      </c>
      <c r="F149" s="519">
        <f>IF($B149="",0,VLOOKUP($B149,社保费!$B$5:$Q$15,16,0))</f>
        <v>0</v>
      </c>
      <c r="G149" s="201" t="str">
        <f>IF(OR(工资性费用预算!N151="",工资性费用预算!N151=0),"",ROUND($E149*$F149,2))</f>
        <v/>
      </c>
      <c r="H149" s="201" t="str">
        <f>IF(OR(工资性费用预算!O151="",工资性费用预算!O151=0),"",ROUND($E149*$F149,2))</f>
        <v/>
      </c>
      <c r="I149" s="201" t="str">
        <f>IF(OR(工资性费用预算!P151="",工资性费用预算!P151=0),"",ROUND($E149*$F149,2))</f>
        <v/>
      </c>
      <c r="J149" s="201" t="str">
        <f>IF(OR(工资性费用预算!Q151="",工资性费用预算!Q151=0),"",ROUND($E149*$F149,2))</f>
        <v/>
      </c>
      <c r="K149" s="201" t="str">
        <f>IF(OR(工资性费用预算!R151="",工资性费用预算!R151=0),"",ROUND($E149*$F149,2))</f>
        <v/>
      </c>
      <c r="L149" s="201" t="str">
        <f>IF(OR(工资性费用预算!S151="",工资性费用预算!S151=0),"",ROUND($E149*$F149,2))</f>
        <v/>
      </c>
      <c r="M149" s="201" t="str">
        <f>IF(OR(工资性费用预算!T151="",工资性费用预算!T151=0),"",ROUND($E149*$F149,2))</f>
        <v/>
      </c>
      <c r="N149" s="201" t="str">
        <f>IF(OR(工资性费用预算!U151="",工资性费用预算!U151=0),"",ROUND($E149*$F149,2))</f>
        <v/>
      </c>
      <c r="O149" s="201" t="str">
        <f>IF(OR(工资性费用预算!V151="",工资性费用预算!V151=0),"",ROUND($E149*$F149,2))</f>
        <v/>
      </c>
      <c r="P149" s="201" t="str">
        <f>IF(OR(工资性费用预算!W151="",工资性费用预算!W151=0),"",ROUND($E149*$F149,2))</f>
        <v/>
      </c>
      <c r="Q149" s="201" t="str">
        <f>IF(OR(工资性费用预算!X151="",工资性费用预算!X151=0),"",ROUND($E149*$F149,2))</f>
        <v/>
      </c>
      <c r="R149" s="201" t="str">
        <f>IF(OR(工资性费用预算!Y151="",工资性费用预算!Y151=0),"",ROUND($E149*$F149,2))</f>
        <v/>
      </c>
      <c r="S149" s="193">
        <f t="shared" si="71"/>
        <v>0</v>
      </c>
      <c r="T149" s="199" t="str">
        <f>IF($B149="","",VLOOKUP($B149,工资性费用预算!$B$7:$AF$206,30,0))</f>
        <v/>
      </c>
      <c r="U149" s="197" t="str">
        <f>IF($B149="","",VLOOKUP($B149,工资性费用预算!$B$7:$AF$206,31,0))</f>
        <v/>
      </c>
      <c r="V149" s="191" t="str">
        <f>IF(OR(工资性费用预算!N151="",工资性费用预算!N151=0),"",$T149*$U149)</f>
        <v/>
      </c>
      <c r="W149" s="191" t="str">
        <f>IF(OR(工资性费用预算!O151="",工资性费用预算!O151=0),"",$T149*$U149)</f>
        <v/>
      </c>
      <c r="X149" s="191" t="str">
        <f>IF(OR(工资性费用预算!P151="",工资性费用预算!P151=0),"",$T149*$U149)</f>
        <v/>
      </c>
      <c r="Y149" s="191" t="str">
        <f>IF(OR(工资性费用预算!Q151="",工资性费用预算!Q151=0),"",$T149*$U149)</f>
        <v/>
      </c>
      <c r="Z149" s="191" t="str">
        <f>IF(OR(工资性费用预算!R151="",工资性费用预算!R151=0),"",$T149*$U149)</f>
        <v/>
      </c>
      <c r="AA149" s="191" t="str">
        <f>IF(OR(工资性费用预算!S151="",工资性费用预算!S151=0),"",$T149*$U149)</f>
        <v/>
      </c>
      <c r="AB149" s="191" t="str">
        <f>IF(OR(工资性费用预算!T151="",工资性费用预算!T151=0),"",$T149*$U149)</f>
        <v/>
      </c>
      <c r="AC149" s="191" t="str">
        <f>IF(OR(工资性费用预算!U151="",工资性费用预算!U151=0),"",$T149*$U149)</f>
        <v/>
      </c>
      <c r="AD149" s="191" t="str">
        <f>IF(OR(工资性费用预算!V151="",工资性费用预算!V151=0),"",$T149*$U149)</f>
        <v/>
      </c>
      <c r="AE149" s="191" t="str">
        <f>IF(OR(工资性费用预算!W151="",工资性费用预算!W151=0),"",$T149*$U149)</f>
        <v/>
      </c>
      <c r="AF149" s="191" t="str">
        <f>IF(OR(工资性费用预算!X151="",工资性费用预算!X151=0),"",$T149*$U149)</f>
        <v/>
      </c>
      <c r="AG149" s="191" t="str">
        <f>IF(OR(工资性费用预算!Y151="",工资性费用预算!Y151=0),"",$T149*$U149)</f>
        <v/>
      </c>
      <c r="AH149" s="193">
        <f t="shared" si="72"/>
        <v>0</v>
      </c>
      <c r="AI149" s="217" t="str">
        <f>IF($B149="","",VLOOKUP($B149,工资性费用预算!$B$7:$AJ$206,33,0))</f>
        <v/>
      </c>
      <c r="AJ149" s="218" t="str">
        <f>IF($B149="","",VLOOKUP($B149,工资性费用预算!$B$7:$AJ$206,35,0))</f>
        <v/>
      </c>
      <c r="AK149" s="215" t="str">
        <f>IF($B149="","",VLOOKUP($B149,工资性费用预算!$B$7:$AL$206,37,0))</f>
        <v/>
      </c>
      <c r="AL149" s="270" t="str">
        <f>IF(OR(工资性费用预算!N151="",工资性费用预算!N151=0),"",$AK149)</f>
        <v/>
      </c>
      <c r="AM149" s="201" t="str">
        <f>IF(OR(工资性费用预算!O151="",工资性费用预算!O151=0),"",$AK149)</f>
        <v/>
      </c>
      <c r="AN149" s="201" t="str">
        <f>IF(OR(工资性费用预算!P151="",工资性费用预算!P151=0),"",$AK149)</f>
        <v/>
      </c>
      <c r="AO149" s="201" t="str">
        <f>IF(OR(工资性费用预算!Q151="",工资性费用预算!Q151=0),"",$AK149)</f>
        <v/>
      </c>
      <c r="AP149" s="201" t="str">
        <f>IF(OR(工资性费用预算!R151="",工资性费用预算!R151=0),"",$AK149)</f>
        <v/>
      </c>
      <c r="AQ149" s="201" t="str">
        <f>IF(OR(工资性费用预算!S151="",工资性费用预算!S151=0),"",$AK149)</f>
        <v/>
      </c>
      <c r="AR149" s="201" t="str">
        <f>IF(OR(工资性费用预算!T151="",工资性费用预算!T151=0),"",$AK149)</f>
        <v/>
      </c>
      <c r="AS149" s="201" t="str">
        <f>IF(OR(工资性费用预算!U151="",工资性费用预算!U151=0),"",$AK149)</f>
        <v/>
      </c>
      <c r="AT149" s="201" t="str">
        <f>IF(OR(工资性费用预算!V151="",工资性费用预算!V151=0),"",$AK149)</f>
        <v/>
      </c>
      <c r="AU149" s="201" t="str">
        <f>IF(OR(工资性费用预算!W151="",工资性费用预算!W151=0),"",$AK149)</f>
        <v/>
      </c>
      <c r="AV149" s="201" t="str">
        <f>IF(OR(工资性费用预算!X151="",工资性费用预算!X151=0),"",$AK149)</f>
        <v/>
      </c>
      <c r="AW149" s="201" t="str">
        <f>IF(OR(工资性费用预算!Y151="",工资性费用预算!Y151=0),"",$AK149)</f>
        <v/>
      </c>
      <c r="AX149" s="220">
        <f t="shared" si="73"/>
        <v>0</v>
      </c>
      <c r="AY149" s="215" t="str">
        <f>IF($B149="","",VLOOKUP($B149,工资性费用预算!$B$7:$AN$206,39,0))</f>
        <v/>
      </c>
      <c r="AZ149" s="204"/>
      <c r="BA149" s="204"/>
      <c r="BB149" s="204"/>
      <c r="BC149" s="204"/>
      <c r="BD149" s="201"/>
      <c r="BE149" s="201" t="str">
        <f>IF(OR(工资性费用预算!S151="",工资性费用预算!S151=0),"",$AY149)</f>
        <v/>
      </c>
      <c r="BF149" s="201" t="str">
        <f>IF(OR(工资性费用预算!T151="",工资性费用预算!T151=0),"",$AY149)</f>
        <v/>
      </c>
      <c r="BG149" s="201" t="str">
        <f>IF(OR(工资性费用预算!U151="",工资性费用预算!U151=0),"",$AY149)</f>
        <v/>
      </c>
      <c r="BH149" s="201" t="str">
        <f>IF(OR(工资性费用预算!V151="",工资性费用预算!V151=0),"",$AY149)</f>
        <v/>
      </c>
      <c r="BI149" s="201" t="str">
        <f>IF(OR(工资性费用预算!W151="",工资性费用预算!W151=0),"",$AY149)</f>
        <v/>
      </c>
      <c r="BJ149" s="219"/>
      <c r="BK149" s="219"/>
      <c r="BL149" s="219">
        <f t="shared" si="74"/>
        <v>0</v>
      </c>
      <c r="BM149" s="215" t="str">
        <f>IF($B149="","",VLOOKUP($B149,工资性费用预算!$B$7:$AP$206,41,0))</f>
        <v/>
      </c>
      <c r="BN149" s="201" t="str">
        <f>IF(OR(工资性费用预算!N151="",工资性费用预算!N151=0),"",$BM149)</f>
        <v/>
      </c>
      <c r="BO149" s="201" t="str">
        <f>IF(OR(工资性费用预算!O151="",工资性费用预算!O151=0),"",$BM149)</f>
        <v/>
      </c>
      <c r="BP149" s="201" t="str">
        <f>IF(OR(工资性费用预算!P151="",工资性费用预算!P151=0),"",$BM149)</f>
        <v/>
      </c>
      <c r="BQ149" s="201"/>
      <c r="BR149" s="201" t="str">
        <f>IF(OR(工资性费用预算!Q151="",工资性费用预算!Q151=0),"",$BM149)</f>
        <v/>
      </c>
      <c r="BS149" s="201" t="str">
        <f>IF(OR(工资性费用预算!R151="",工资性费用预算!R151=0),"",$BM149)</f>
        <v/>
      </c>
      <c r="BT149" s="201" t="str">
        <f>IF(OR(工资性费用预算!S151="",工资性费用预算!S151=0),"",$BM149)</f>
        <v/>
      </c>
      <c r="BU149" s="201"/>
      <c r="BV149" s="201" t="str">
        <f>IF(OR(工资性费用预算!T151="",工资性费用预算!T151=0),"",$BM149)</f>
        <v/>
      </c>
      <c r="BW149" s="201" t="str">
        <f>IF(OR(工资性费用预算!U151="",工资性费用预算!U151=0),"",$BM149)</f>
        <v/>
      </c>
      <c r="BX149" s="201" t="str">
        <f>IF(OR(工资性费用预算!V151="",工资性费用预算!V151=0),"",$BM149)</f>
        <v/>
      </c>
      <c r="BY149" s="201"/>
      <c r="BZ149" s="201" t="str">
        <f>IF(OR(工资性费用预算!W151="",工资性费用预算!W151=0),"",$BM149)</f>
        <v/>
      </c>
      <c r="CA149" s="201" t="str">
        <f>IF(OR(工资性费用预算!X151="",工资性费用预算!X151=0),"",$BM149)</f>
        <v/>
      </c>
      <c r="CB149" s="201" t="str">
        <f>IF(OR(工资性费用预算!Y151="",工资性费用预算!Y151=0),"",$BM149)</f>
        <v/>
      </c>
      <c r="CC149" s="193">
        <f t="shared" si="75"/>
        <v>0</v>
      </c>
      <c r="CD149" s="215" t="str">
        <f>IF($B149="","",VLOOKUP($B149,工资性费用预算!$B$7:$AT$206,45,0))</f>
        <v/>
      </c>
      <c r="CE149" s="201" t="str">
        <f>IF(OR(工资性费用预算!N151="",工资性费用预算!N151=0),"",$CD149)</f>
        <v/>
      </c>
      <c r="CF149" s="201" t="str">
        <f>IF(OR(工资性费用预算!O151="",工资性费用预算!O151=0),"",$CD149)</f>
        <v/>
      </c>
      <c r="CG149" s="201" t="str">
        <f>IF(OR(工资性费用预算!P151="",工资性费用预算!P151=0),"",$CD149)</f>
        <v/>
      </c>
      <c r="CH149" s="201" t="str">
        <f>IF(OR(工资性费用预算!Q151="",工资性费用预算!Q151=0),"",$CD149)</f>
        <v/>
      </c>
      <c r="CI149" s="201" t="str">
        <f>IF(OR(工资性费用预算!R151="",工资性费用预算!R151=0),"",$CD149)</f>
        <v/>
      </c>
      <c r="CJ149" s="201" t="str">
        <f>IF(OR(工资性费用预算!S151="",工资性费用预算!S151=0),"",$CD149)</f>
        <v/>
      </c>
      <c r="CK149" s="201" t="str">
        <f>IF(OR(工资性费用预算!T151="",工资性费用预算!T151=0),"",$CD149)</f>
        <v/>
      </c>
      <c r="CL149" s="201" t="str">
        <f>IF(OR(工资性费用预算!U151="",工资性费用预算!U151=0),"",$CD149)</f>
        <v/>
      </c>
      <c r="CM149" s="201" t="str">
        <f>IF(OR(工资性费用预算!V151="",工资性费用预算!V151=0),"",$CD149)</f>
        <v/>
      </c>
      <c r="CN149" s="201" t="str">
        <f>IF(OR(工资性费用预算!W151="",工资性费用预算!W151=0),"",$CD149)</f>
        <v/>
      </c>
      <c r="CO149" s="201" t="str">
        <f>IF(OR(工资性费用预算!X151="",工资性费用预算!X151=0),"",$CD149)</f>
        <v/>
      </c>
      <c r="CP149" s="201" t="str">
        <f>IF(OR(工资性费用预算!Y151="",工资性费用预算!Y151=0),"",$CD149)</f>
        <v/>
      </c>
      <c r="CQ149" s="193">
        <f t="shared" si="76"/>
        <v>0</v>
      </c>
      <c r="CR149" s="215" t="str">
        <f>IF($B149="","",VLOOKUP($B149,工资性费用预算!$B$7:$AV$206,47,0))</f>
        <v/>
      </c>
      <c r="CS149" s="201" t="str">
        <f>IF(OR(工资性费用预算!N151="",工资性费用预算!N151=0),"",$CR149)</f>
        <v/>
      </c>
      <c r="CT149" s="201" t="str">
        <f>IF(OR(工资性费用预算!O151="",工资性费用预算!O151=0),"",$CR149)</f>
        <v/>
      </c>
      <c r="CU149" s="201" t="str">
        <f>IF(OR(工资性费用预算!P151="",工资性费用预算!P151=0),"",$CR149)</f>
        <v/>
      </c>
      <c r="CV149" s="201" t="str">
        <f>IF(OR(工资性费用预算!Q151="",工资性费用预算!Q151=0),"",$CR149)</f>
        <v/>
      </c>
      <c r="CW149" s="201" t="str">
        <f>IF(OR(工资性费用预算!R151="",工资性费用预算!R151=0),"",$CR149)</f>
        <v/>
      </c>
      <c r="CX149" s="201" t="str">
        <f>IF(OR(工资性费用预算!S151="",工资性费用预算!S151=0),"",$CR149)</f>
        <v/>
      </c>
      <c r="CY149" s="201" t="str">
        <f>IF(OR(工资性费用预算!T151="",工资性费用预算!T151=0),"",$CR149)</f>
        <v/>
      </c>
      <c r="CZ149" s="201" t="str">
        <f>IF(OR(工资性费用预算!U151="",工资性费用预算!U151=0),"",$CR149)</f>
        <v/>
      </c>
      <c r="DA149" s="201" t="str">
        <f>IF(OR(工资性费用预算!V151="",工资性费用预算!V151=0),"",$CR149)</f>
        <v/>
      </c>
      <c r="DB149" s="201" t="str">
        <f>IF(OR(工资性费用预算!W151="",工资性费用预算!W151=0),"",$CR149)</f>
        <v/>
      </c>
      <c r="DC149" s="201" t="str">
        <f>IF(OR(工资性费用预算!X151="",工资性费用预算!X151=0),"",$CR149)</f>
        <v/>
      </c>
      <c r="DD149" s="201" t="str">
        <f>IF(OR(工资性费用预算!Y151="",工资性费用预算!Y151=0),"",$CR149)</f>
        <v/>
      </c>
      <c r="DE149" s="193">
        <f t="shared" si="77"/>
        <v>0</v>
      </c>
      <c r="DF149" s="215" t="str">
        <f>IF($B149="","",VLOOKUP($B149,工资性费用预算!$B$7:$AR$206,43,0))</f>
        <v/>
      </c>
      <c r="DG149" s="215" t="str">
        <f>IF($B149="","",VLOOKUP($B149,工资性费用预算!$B$7:$AS$206,44,0))</f>
        <v/>
      </c>
      <c r="DH149" s="215" t="str">
        <f>IF($B149="","",VLOOKUP($B149,工资性费用预算!$B$7:$AX$206,49,0))</f>
        <v/>
      </c>
      <c r="DI149" s="215" t="str">
        <f>IF($B149="","",VLOOKUP($B149,工资性费用预算!$B$7:$AY$206,50,0))</f>
        <v/>
      </c>
      <c r="DJ149" s="215" t="str">
        <f>IF($B149="","",VLOOKUP($B149,工资性费用预算!$B$7:$BB$206,51,0))</f>
        <v/>
      </c>
      <c r="DK149" s="215" t="str">
        <f>IF($B149="","",VLOOKUP($B149,工资性费用预算!$B$7:$BB$206,52,0))</f>
        <v/>
      </c>
      <c r="DL149" s="225" t="str">
        <f>IF($B149="","",VLOOKUP($B149,工资性费用预算!$B$7:$BB$206,53,0))</f>
        <v/>
      </c>
      <c r="DM149" s="222">
        <f t="shared" si="78"/>
        <v>0</v>
      </c>
      <c r="DN149" s="191">
        <f t="shared" si="79"/>
        <v>0</v>
      </c>
      <c r="DO149" s="191">
        <f t="shared" si="80"/>
        <v>0</v>
      </c>
      <c r="DP149" s="191">
        <f t="shared" si="81"/>
        <v>0</v>
      </c>
      <c r="DQ149" s="191">
        <f t="shared" si="82"/>
        <v>0</v>
      </c>
      <c r="DR149" s="191">
        <f t="shared" si="83"/>
        <v>0</v>
      </c>
      <c r="DS149" s="191">
        <f t="shared" si="84"/>
        <v>0</v>
      </c>
      <c r="DT149" s="191">
        <f t="shared" si="85"/>
        <v>0</v>
      </c>
      <c r="DU149" s="191">
        <f t="shared" si="86"/>
        <v>0</v>
      </c>
      <c r="DV149" s="191">
        <f t="shared" si="87"/>
        <v>0</v>
      </c>
      <c r="DW149" s="191">
        <f t="shared" si="88"/>
        <v>0</v>
      </c>
      <c r="DX149" s="191">
        <f t="shared" si="89"/>
        <v>0</v>
      </c>
      <c r="DY149" s="227">
        <f t="shared" si="90"/>
        <v>0</v>
      </c>
      <c r="DZ149" s="191">
        <f t="shared" si="91"/>
        <v>0</v>
      </c>
      <c r="EA149" s="193">
        <f t="shared" si="92"/>
        <v>0</v>
      </c>
    </row>
    <row r="150" spans="1:131">
      <c r="A150" s="200" t="str">
        <f t="shared" si="70"/>
        <v/>
      </c>
      <c r="B150" s="191" t="str">
        <f>IF(工资性费用预算!A152="","",工资性费用预算!B152)</f>
        <v/>
      </c>
      <c r="C150" s="195" t="str">
        <f>IF(B150="","",VLOOKUP(B150,工资性费用预算!$B$7:$C$206,2,0))</f>
        <v/>
      </c>
      <c r="D150" s="276" t="str">
        <f>IF(工资性费用预算!BH152&gt;0,IF(工资性费用预算!BE152&gt;0,工资性费用预算!$BE$6,IF(工资性费用预算!BF152&gt;0,工资性费用预算!$BF$6,工资性费用预算!$BG$6)),"")</f>
        <v/>
      </c>
      <c r="E150" s="194" t="str">
        <f>IF($B150="","",VLOOKUP($B150,工资性费用预算!$B$7:$AC$206,27,0))</f>
        <v/>
      </c>
      <c r="F150" s="519">
        <f>IF($B150="",0,VLOOKUP($B150,社保费!$B$5:$Q$15,16,0))</f>
        <v>0</v>
      </c>
      <c r="G150" s="201" t="str">
        <f>IF(OR(工资性费用预算!N152="",工资性费用预算!N152=0),"",ROUND($E150*$F150,2))</f>
        <v/>
      </c>
      <c r="H150" s="201" t="str">
        <f>IF(OR(工资性费用预算!O152="",工资性费用预算!O152=0),"",ROUND($E150*$F150,2))</f>
        <v/>
      </c>
      <c r="I150" s="201" t="str">
        <f>IF(OR(工资性费用预算!P152="",工资性费用预算!P152=0),"",ROUND($E150*$F150,2))</f>
        <v/>
      </c>
      <c r="J150" s="201" t="str">
        <f>IF(OR(工资性费用预算!Q152="",工资性费用预算!Q152=0),"",ROUND($E150*$F150,2))</f>
        <v/>
      </c>
      <c r="K150" s="201" t="str">
        <f>IF(OR(工资性费用预算!R152="",工资性费用预算!R152=0),"",ROUND($E150*$F150,2))</f>
        <v/>
      </c>
      <c r="L150" s="201" t="str">
        <f>IF(OR(工资性费用预算!S152="",工资性费用预算!S152=0),"",ROUND($E150*$F150,2))</f>
        <v/>
      </c>
      <c r="M150" s="201" t="str">
        <f>IF(OR(工资性费用预算!T152="",工资性费用预算!T152=0),"",ROUND($E150*$F150,2))</f>
        <v/>
      </c>
      <c r="N150" s="201" t="str">
        <f>IF(OR(工资性费用预算!U152="",工资性费用预算!U152=0),"",ROUND($E150*$F150,2))</f>
        <v/>
      </c>
      <c r="O150" s="201" t="str">
        <f>IF(OR(工资性费用预算!V152="",工资性费用预算!V152=0),"",ROUND($E150*$F150,2))</f>
        <v/>
      </c>
      <c r="P150" s="201" t="str">
        <f>IF(OR(工资性费用预算!W152="",工资性费用预算!W152=0),"",ROUND($E150*$F150,2))</f>
        <v/>
      </c>
      <c r="Q150" s="201" t="str">
        <f>IF(OR(工资性费用预算!X152="",工资性费用预算!X152=0),"",ROUND($E150*$F150,2))</f>
        <v/>
      </c>
      <c r="R150" s="201" t="str">
        <f>IF(OR(工资性费用预算!Y152="",工资性费用预算!Y152=0),"",ROUND($E150*$F150,2))</f>
        <v/>
      </c>
      <c r="S150" s="193">
        <f t="shared" si="71"/>
        <v>0</v>
      </c>
      <c r="T150" s="199" t="str">
        <f>IF($B150="","",VLOOKUP($B150,工资性费用预算!$B$7:$AF$206,30,0))</f>
        <v/>
      </c>
      <c r="U150" s="197" t="str">
        <f>IF($B150="","",VLOOKUP($B150,工资性费用预算!$B$7:$AF$206,31,0))</f>
        <v/>
      </c>
      <c r="V150" s="191" t="str">
        <f>IF(OR(工资性费用预算!N152="",工资性费用预算!N152=0),"",$T150*$U150)</f>
        <v/>
      </c>
      <c r="W150" s="191" t="str">
        <f>IF(OR(工资性费用预算!O152="",工资性费用预算!O152=0),"",$T150*$U150)</f>
        <v/>
      </c>
      <c r="X150" s="191" t="str">
        <f>IF(OR(工资性费用预算!P152="",工资性费用预算!P152=0),"",$T150*$U150)</f>
        <v/>
      </c>
      <c r="Y150" s="191" t="str">
        <f>IF(OR(工资性费用预算!Q152="",工资性费用预算!Q152=0),"",$T150*$U150)</f>
        <v/>
      </c>
      <c r="Z150" s="191" t="str">
        <f>IF(OR(工资性费用预算!R152="",工资性费用预算!R152=0),"",$T150*$U150)</f>
        <v/>
      </c>
      <c r="AA150" s="191" t="str">
        <f>IF(OR(工资性费用预算!S152="",工资性费用预算!S152=0),"",$T150*$U150)</f>
        <v/>
      </c>
      <c r="AB150" s="191" t="str">
        <f>IF(OR(工资性费用预算!T152="",工资性费用预算!T152=0),"",$T150*$U150)</f>
        <v/>
      </c>
      <c r="AC150" s="191" t="str">
        <f>IF(OR(工资性费用预算!U152="",工资性费用预算!U152=0),"",$T150*$U150)</f>
        <v/>
      </c>
      <c r="AD150" s="191" t="str">
        <f>IF(OR(工资性费用预算!V152="",工资性费用预算!V152=0),"",$T150*$U150)</f>
        <v/>
      </c>
      <c r="AE150" s="191" t="str">
        <f>IF(OR(工资性费用预算!W152="",工资性费用预算!W152=0),"",$T150*$U150)</f>
        <v/>
      </c>
      <c r="AF150" s="191" t="str">
        <f>IF(OR(工资性费用预算!X152="",工资性费用预算!X152=0),"",$T150*$U150)</f>
        <v/>
      </c>
      <c r="AG150" s="191" t="str">
        <f>IF(OR(工资性费用预算!Y152="",工资性费用预算!Y152=0),"",$T150*$U150)</f>
        <v/>
      </c>
      <c r="AH150" s="193">
        <f t="shared" si="72"/>
        <v>0</v>
      </c>
      <c r="AI150" s="217" t="str">
        <f>IF($B150="","",VLOOKUP($B150,工资性费用预算!$B$7:$AJ$206,33,0))</f>
        <v/>
      </c>
      <c r="AJ150" s="218" t="str">
        <f>IF($B150="","",VLOOKUP($B150,工资性费用预算!$B$7:$AJ$206,35,0))</f>
        <v/>
      </c>
      <c r="AK150" s="215" t="str">
        <f>IF($B150="","",VLOOKUP($B150,工资性费用预算!$B$7:$AL$206,37,0))</f>
        <v/>
      </c>
      <c r="AL150" s="270" t="str">
        <f>IF(OR(工资性费用预算!N152="",工资性费用预算!N152=0),"",$AK150)</f>
        <v/>
      </c>
      <c r="AM150" s="201" t="str">
        <f>IF(OR(工资性费用预算!O152="",工资性费用预算!O152=0),"",$AK150)</f>
        <v/>
      </c>
      <c r="AN150" s="201" t="str">
        <f>IF(OR(工资性费用预算!P152="",工资性费用预算!P152=0),"",$AK150)</f>
        <v/>
      </c>
      <c r="AO150" s="201" t="str">
        <f>IF(OR(工资性费用预算!Q152="",工资性费用预算!Q152=0),"",$AK150)</f>
        <v/>
      </c>
      <c r="AP150" s="201" t="str">
        <f>IF(OR(工资性费用预算!R152="",工资性费用预算!R152=0),"",$AK150)</f>
        <v/>
      </c>
      <c r="AQ150" s="201" t="str">
        <f>IF(OR(工资性费用预算!S152="",工资性费用预算!S152=0),"",$AK150)</f>
        <v/>
      </c>
      <c r="AR150" s="201" t="str">
        <f>IF(OR(工资性费用预算!T152="",工资性费用预算!T152=0),"",$AK150)</f>
        <v/>
      </c>
      <c r="AS150" s="201" t="str">
        <f>IF(OR(工资性费用预算!U152="",工资性费用预算!U152=0),"",$AK150)</f>
        <v/>
      </c>
      <c r="AT150" s="201" t="str">
        <f>IF(OR(工资性费用预算!V152="",工资性费用预算!V152=0),"",$AK150)</f>
        <v/>
      </c>
      <c r="AU150" s="201" t="str">
        <f>IF(OR(工资性费用预算!W152="",工资性费用预算!W152=0),"",$AK150)</f>
        <v/>
      </c>
      <c r="AV150" s="201" t="str">
        <f>IF(OR(工资性费用预算!X152="",工资性费用预算!X152=0),"",$AK150)</f>
        <v/>
      </c>
      <c r="AW150" s="201" t="str">
        <f>IF(OR(工资性费用预算!Y152="",工资性费用预算!Y152=0),"",$AK150)</f>
        <v/>
      </c>
      <c r="AX150" s="220">
        <f t="shared" si="73"/>
        <v>0</v>
      </c>
      <c r="AY150" s="215" t="str">
        <f>IF($B150="","",VLOOKUP($B150,工资性费用预算!$B$7:$AN$206,39,0))</f>
        <v/>
      </c>
      <c r="AZ150" s="204"/>
      <c r="BA150" s="204"/>
      <c r="BB150" s="204"/>
      <c r="BC150" s="204"/>
      <c r="BD150" s="201"/>
      <c r="BE150" s="201" t="str">
        <f>IF(OR(工资性费用预算!S152="",工资性费用预算!S152=0),"",$AY150)</f>
        <v/>
      </c>
      <c r="BF150" s="201" t="str">
        <f>IF(OR(工资性费用预算!T152="",工资性费用预算!T152=0),"",$AY150)</f>
        <v/>
      </c>
      <c r="BG150" s="201" t="str">
        <f>IF(OR(工资性费用预算!U152="",工资性费用预算!U152=0),"",$AY150)</f>
        <v/>
      </c>
      <c r="BH150" s="201" t="str">
        <f>IF(OR(工资性费用预算!V152="",工资性费用预算!V152=0),"",$AY150)</f>
        <v/>
      </c>
      <c r="BI150" s="201" t="str">
        <f>IF(OR(工资性费用预算!W152="",工资性费用预算!W152=0),"",$AY150)</f>
        <v/>
      </c>
      <c r="BJ150" s="219"/>
      <c r="BK150" s="219"/>
      <c r="BL150" s="219">
        <f t="shared" si="74"/>
        <v>0</v>
      </c>
      <c r="BM150" s="215" t="str">
        <f>IF($B150="","",VLOOKUP($B150,工资性费用预算!$B$7:$AP$206,41,0))</f>
        <v/>
      </c>
      <c r="BN150" s="201" t="str">
        <f>IF(OR(工资性费用预算!N152="",工资性费用预算!N152=0),"",$BM150)</f>
        <v/>
      </c>
      <c r="BO150" s="201" t="str">
        <f>IF(OR(工资性费用预算!O152="",工资性费用预算!O152=0),"",$BM150)</f>
        <v/>
      </c>
      <c r="BP150" s="201" t="str">
        <f>IF(OR(工资性费用预算!P152="",工资性费用预算!P152=0),"",$BM150)</f>
        <v/>
      </c>
      <c r="BQ150" s="201"/>
      <c r="BR150" s="201" t="str">
        <f>IF(OR(工资性费用预算!Q152="",工资性费用预算!Q152=0),"",$BM150)</f>
        <v/>
      </c>
      <c r="BS150" s="201" t="str">
        <f>IF(OR(工资性费用预算!R152="",工资性费用预算!R152=0),"",$BM150)</f>
        <v/>
      </c>
      <c r="BT150" s="201" t="str">
        <f>IF(OR(工资性费用预算!S152="",工资性费用预算!S152=0),"",$BM150)</f>
        <v/>
      </c>
      <c r="BU150" s="201"/>
      <c r="BV150" s="201" t="str">
        <f>IF(OR(工资性费用预算!T152="",工资性费用预算!T152=0),"",$BM150)</f>
        <v/>
      </c>
      <c r="BW150" s="201" t="str">
        <f>IF(OR(工资性费用预算!U152="",工资性费用预算!U152=0),"",$BM150)</f>
        <v/>
      </c>
      <c r="BX150" s="201" t="str">
        <f>IF(OR(工资性费用预算!V152="",工资性费用预算!V152=0),"",$BM150)</f>
        <v/>
      </c>
      <c r="BY150" s="201"/>
      <c r="BZ150" s="201" t="str">
        <f>IF(OR(工资性费用预算!W152="",工资性费用预算!W152=0),"",$BM150)</f>
        <v/>
      </c>
      <c r="CA150" s="201" t="str">
        <f>IF(OR(工资性费用预算!X152="",工资性费用预算!X152=0),"",$BM150)</f>
        <v/>
      </c>
      <c r="CB150" s="201" t="str">
        <f>IF(OR(工资性费用预算!Y152="",工资性费用预算!Y152=0),"",$BM150)</f>
        <v/>
      </c>
      <c r="CC150" s="193">
        <f t="shared" si="75"/>
        <v>0</v>
      </c>
      <c r="CD150" s="215" t="str">
        <f>IF($B150="","",VLOOKUP($B150,工资性费用预算!$B$7:$AT$206,45,0))</f>
        <v/>
      </c>
      <c r="CE150" s="201" t="str">
        <f>IF(OR(工资性费用预算!N152="",工资性费用预算!N152=0),"",$CD150)</f>
        <v/>
      </c>
      <c r="CF150" s="201" t="str">
        <f>IF(OR(工资性费用预算!O152="",工资性费用预算!O152=0),"",$CD150)</f>
        <v/>
      </c>
      <c r="CG150" s="201" t="str">
        <f>IF(OR(工资性费用预算!P152="",工资性费用预算!P152=0),"",$CD150)</f>
        <v/>
      </c>
      <c r="CH150" s="201" t="str">
        <f>IF(OR(工资性费用预算!Q152="",工资性费用预算!Q152=0),"",$CD150)</f>
        <v/>
      </c>
      <c r="CI150" s="201" t="str">
        <f>IF(OR(工资性费用预算!R152="",工资性费用预算!R152=0),"",$CD150)</f>
        <v/>
      </c>
      <c r="CJ150" s="201" t="str">
        <f>IF(OR(工资性费用预算!S152="",工资性费用预算!S152=0),"",$CD150)</f>
        <v/>
      </c>
      <c r="CK150" s="201" t="str">
        <f>IF(OR(工资性费用预算!T152="",工资性费用预算!T152=0),"",$CD150)</f>
        <v/>
      </c>
      <c r="CL150" s="201" t="str">
        <f>IF(OR(工资性费用预算!U152="",工资性费用预算!U152=0),"",$CD150)</f>
        <v/>
      </c>
      <c r="CM150" s="201" t="str">
        <f>IF(OR(工资性费用预算!V152="",工资性费用预算!V152=0),"",$CD150)</f>
        <v/>
      </c>
      <c r="CN150" s="201" t="str">
        <f>IF(OR(工资性费用预算!W152="",工资性费用预算!W152=0),"",$CD150)</f>
        <v/>
      </c>
      <c r="CO150" s="201" t="str">
        <f>IF(OR(工资性费用预算!X152="",工资性费用预算!X152=0),"",$CD150)</f>
        <v/>
      </c>
      <c r="CP150" s="201" t="str">
        <f>IF(OR(工资性费用预算!Y152="",工资性费用预算!Y152=0),"",$CD150)</f>
        <v/>
      </c>
      <c r="CQ150" s="193">
        <f t="shared" si="76"/>
        <v>0</v>
      </c>
      <c r="CR150" s="215" t="str">
        <f>IF($B150="","",VLOOKUP($B150,工资性费用预算!$B$7:$AV$206,47,0))</f>
        <v/>
      </c>
      <c r="CS150" s="201" t="str">
        <f>IF(OR(工资性费用预算!N152="",工资性费用预算!N152=0),"",$CR150)</f>
        <v/>
      </c>
      <c r="CT150" s="201" t="str">
        <f>IF(OR(工资性费用预算!O152="",工资性费用预算!O152=0),"",$CR150)</f>
        <v/>
      </c>
      <c r="CU150" s="201" t="str">
        <f>IF(OR(工资性费用预算!P152="",工资性费用预算!P152=0),"",$CR150)</f>
        <v/>
      </c>
      <c r="CV150" s="201" t="str">
        <f>IF(OR(工资性费用预算!Q152="",工资性费用预算!Q152=0),"",$CR150)</f>
        <v/>
      </c>
      <c r="CW150" s="201" t="str">
        <f>IF(OR(工资性费用预算!R152="",工资性费用预算!R152=0),"",$CR150)</f>
        <v/>
      </c>
      <c r="CX150" s="201" t="str">
        <f>IF(OR(工资性费用预算!S152="",工资性费用预算!S152=0),"",$CR150)</f>
        <v/>
      </c>
      <c r="CY150" s="201" t="str">
        <f>IF(OR(工资性费用预算!T152="",工资性费用预算!T152=0),"",$CR150)</f>
        <v/>
      </c>
      <c r="CZ150" s="201" t="str">
        <f>IF(OR(工资性费用预算!U152="",工资性费用预算!U152=0),"",$CR150)</f>
        <v/>
      </c>
      <c r="DA150" s="201" t="str">
        <f>IF(OR(工资性费用预算!V152="",工资性费用预算!V152=0),"",$CR150)</f>
        <v/>
      </c>
      <c r="DB150" s="201" t="str">
        <f>IF(OR(工资性费用预算!W152="",工资性费用预算!W152=0),"",$CR150)</f>
        <v/>
      </c>
      <c r="DC150" s="201" t="str">
        <f>IF(OR(工资性费用预算!X152="",工资性费用预算!X152=0),"",$CR150)</f>
        <v/>
      </c>
      <c r="DD150" s="201" t="str">
        <f>IF(OR(工资性费用预算!Y152="",工资性费用预算!Y152=0),"",$CR150)</f>
        <v/>
      </c>
      <c r="DE150" s="193">
        <f t="shared" si="77"/>
        <v>0</v>
      </c>
      <c r="DF150" s="215" t="str">
        <f>IF($B150="","",VLOOKUP($B150,工资性费用预算!$B$7:$AR$206,43,0))</f>
        <v/>
      </c>
      <c r="DG150" s="215" t="str">
        <f>IF($B150="","",VLOOKUP($B150,工资性费用预算!$B$7:$AS$206,44,0))</f>
        <v/>
      </c>
      <c r="DH150" s="215" t="str">
        <f>IF($B150="","",VLOOKUP($B150,工资性费用预算!$B$7:$AX$206,49,0))</f>
        <v/>
      </c>
      <c r="DI150" s="215" t="str">
        <f>IF($B150="","",VLOOKUP($B150,工资性费用预算!$B$7:$AY$206,50,0))</f>
        <v/>
      </c>
      <c r="DJ150" s="215" t="str">
        <f>IF($B150="","",VLOOKUP($B150,工资性费用预算!$B$7:$BB$206,51,0))</f>
        <v/>
      </c>
      <c r="DK150" s="215" t="str">
        <f>IF($B150="","",VLOOKUP($B150,工资性费用预算!$B$7:$BB$206,52,0))</f>
        <v/>
      </c>
      <c r="DL150" s="225" t="str">
        <f>IF($B150="","",VLOOKUP($B150,工资性费用预算!$B$7:$BB$206,53,0))</f>
        <v/>
      </c>
      <c r="DM150" s="222">
        <f t="shared" si="78"/>
        <v>0</v>
      </c>
      <c r="DN150" s="191">
        <f t="shared" si="79"/>
        <v>0</v>
      </c>
      <c r="DO150" s="191">
        <f t="shared" si="80"/>
        <v>0</v>
      </c>
      <c r="DP150" s="191">
        <f t="shared" si="81"/>
        <v>0</v>
      </c>
      <c r="DQ150" s="191">
        <f t="shared" si="82"/>
        <v>0</v>
      </c>
      <c r="DR150" s="191">
        <f t="shared" si="83"/>
        <v>0</v>
      </c>
      <c r="DS150" s="191">
        <f t="shared" si="84"/>
        <v>0</v>
      </c>
      <c r="DT150" s="191">
        <f t="shared" si="85"/>
        <v>0</v>
      </c>
      <c r="DU150" s="191">
        <f t="shared" si="86"/>
        <v>0</v>
      </c>
      <c r="DV150" s="191">
        <f t="shared" si="87"/>
        <v>0</v>
      </c>
      <c r="DW150" s="191">
        <f t="shared" si="88"/>
        <v>0</v>
      </c>
      <c r="DX150" s="191">
        <f t="shared" si="89"/>
        <v>0</v>
      </c>
      <c r="DY150" s="227">
        <f t="shared" si="90"/>
        <v>0</v>
      </c>
      <c r="DZ150" s="191">
        <f t="shared" si="91"/>
        <v>0</v>
      </c>
      <c r="EA150" s="193">
        <f t="shared" si="92"/>
        <v>0</v>
      </c>
    </row>
    <row r="151" spans="1:131">
      <c r="A151" s="200" t="str">
        <f t="shared" si="70"/>
        <v/>
      </c>
      <c r="B151" s="191" t="str">
        <f>IF(工资性费用预算!A153="","",工资性费用预算!B153)</f>
        <v/>
      </c>
      <c r="C151" s="195" t="str">
        <f>IF(B151="","",VLOOKUP(B151,工资性费用预算!$B$7:$C$206,2,0))</f>
        <v/>
      </c>
      <c r="D151" s="276" t="str">
        <f>IF(工资性费用预算!BH153&gt;0,IF(工资性费用预算!BE153&gt;0,工资性费用预算!$BE$6,IF(工资性费用预算!BF153&gt;0,工资性费用预算!$BF$6,工资性费用预算!$BG$6)),"")</f>
        <v/>
      </c>
      <c r="E151" s="194" t="str">
        <f>IF($B151="","",VLOOKUP($B151,工资性费用预算!$B$7:$AC$206,27,0))</f>
        <v/>
      </c>
      <c r="F151" s="519">
        <f>IF($B151="",0,VLOOKUP($B151,社保费!$B$5:$Q$15,16,0))</f>
        <v>0</v>
      </c>
      <c r="G151" s="201" t="str">
        <f>IF(OR(工资性费用预算!N153="",工资性费用预算!N153=0),"",ROUND($E151*$F151,2))</f>
        <v/>
      </c>
      <c r="H151" s="201" t="str">
        <f>IF(OR(工资性费用预算!O153="",工资性费用预算!O153=0),"",ROUND($E151*$F151,2))</f>
        <v/>
      </c>
      <c r="I151" s="201" t="str">
        <f>IF(OR(工资性费用预算!P153="",工资性费用预算!P153=0),"",ROUND($E151*$F151,2))</f>
        <v/>
      </c>
      <c r="J151" s="201" t="str">
        <f>IF(OR(工资性费用预算!Q153="",工资性费用预算!Q153=0),"",ROUND($E151*$F151,2))</f>
        <v/>
      </c>
      <c r="K151" s="201" t="str">
        <f>IF(OR(工资性费用预算!R153="",工资性费用预算!R153=0),"",ROUND($E151*$F151,2))</f>
        <v/>
      </c>
      <c r="L151" s="201" t="str">
        <f>IF(OR(工资性费用预算!S153="",工资性费用预算!S153=0),"",ROUND($E151*$F151,2))</f>
        <v/>
      </c>
      <c r="M151" s="201" t="str">
        <f>IF(OR(工资性费用预算!T153="",工资性费用预算!T153=0),"",ROUND($E151*$F151,2))</f>
        <v/>
      </c>
      <c r="N151" s="201" t="str">
        <f>IF(OR(工资性费用预算!U153="",工资性费用预算!U153=0),"",ROUND($E151*$F151,2))</f>
        <v/>
      </c>
      <c r="O151" s="201" t="str">
        <f>IF(OR(工资性费用预算!V153="",工资性费用预算!V153=0),"",ROUND($E151*$F151,2))</f>
        <v/>
      </c>
      <c r="P151" s="201" t="str">
        <f>IF(OR(工资性费用预算!W153="",工资性费用预算!W153=0),"",ROUND($E151*$F151,2))</f>
        <v/>
      </c>
      <c r="Q151" s="201" t="str">
        <f>IF(OR(工资性费用预算!X153="",工资性费用预算!X153=0),"",ROUND($E151*$F151,2))</f>
        <v/>
      </c>
      <c r="R151" s="201" t="str">
        <f>IF(OR(工资性费用预算!Y153="",工资性费用预算!Y153=0),"",ROUND($E151*$F151,2))</f>
        <v/>
      </c>
      <c r="S151" s="193">
        <f t="shared" si="71"/>
        <v>0</v>
      </c>
      <c r="T151" s="199" t="str">
        <f>IF($B151="","",VLOOKUP($B151,工资性费用预算!$B$7:$AF$206,30,0))</f>
        <v/>
      </c>
      <c r="U151" s="197" t="str">
        <f>IF($B151="","",VLOOKUP($B151,工资性费用预算!$B$7:$AF$206,31,0))</f>
        <v/>
      </c>
      <c r="V151" s="191" t="str">
        <f>IF(OR(工资性费用预算!N153="",工资性费用预算!N153=0),"",$T151*$U151)</f>
        <v/>
      </c>
      <c r="W151" s="191" t="str">
        <f>IF(OR(工资性费用预算!O153="",工资性费用预算!O153=0),"",$T151*$U151)</f>
        <v/>
      </c>
      <c r="X151" s="191" t="str">
        <f>IF(OR(工资性费用预算!P153="",工资性费用预算!P153=0),"",$T151*$U151)</f>
        <v/>
      </c>
      <c r="Y151" s="191" t="str">
        <f>IF(OR(工资性费用预算!Q153="",工资性费用预算!Q153=0),"",$T151*$U151)</f>
        <v/>
      </c>
      <c r="Z151" s="191" t="str">
        <f>IF(OR(工资性费用预算!R153="",工资性费用预算!R153=0),"",$T151*$U151)</f>
        <v/>
      </c>
      <c r="AA151" s="191" t="str">
        <f>IF(OR(工资性费用预算!S153="",工资性费用预算!S153=0),"",$T151*$U151)</f>
        <v/>
      </c>
      <c r="AB151" s="191" t="str">
        <f>IF(OR(工资性费用预算!T153="",工资性费用预算!T153=0),"",$T151*$U151)</f>
        <v/>
      </c>
      <c r="AC151" s="191" t="str">
        <f>IF(OR(工资性费用预算!U153="",工资性费用预算!U153=0),"",$T151*$U151)</f>
        <v/>
      </c>
      <c r="AD151" s="191" t="str">
        <f>IF(OR(工资性费用预算!V153="",工资性费用预算!V153=0),"",$T151*$U151)</f>
        <v/>
      </c>
      <c r="AE151" s="191" t="str">
        <f>IF(OR(工资性费用预算!W153="",工资性费用预算!W153=0),"",$T151*$U151)</f>
        <v/>
      </c>
      <c r="AF151" s="191" t="str">
        <f>IF(OR(工资性费用预算!X153="",工资性费用预算!X153=0),"",$T151*$U151)</f>
        <v/>
      </c>
      <c r="AG151" s="191" t="str">
        <f>IF(OR(工资性费用预算!Y153="",工资性费用预算!Y153=0),"",$T151*$U151)</f>
        <v/>
      </c>
      <c r="AH151" s="193">
        <f t="shared" si="72"/>
        <v>0</v>
      </c>
      <c r="AI151" s="217" t="str">
        <f>IF($B151="","",VLOOKUP($B151,工资性费用预算!$B$7:$AJ$206,33,0))</f>
        <v/>
      </c>
      <c r="AJ151" s="218" t="str">
        <f>IF($B151="","",VLOOKUP($B151,工资性费用预算!$B$7:$AJ$206,35,0))</f>
        <v/>
      </c>
      <c r="AK151" s="215" t="str">
        <f>IF($B151="","",VLOOKUP($B151,工资性费用预算!$B$7:$AL$206,37,0))</f>
        <v/>
      </c>
      <c r="AL151" s="270" t="str">
        <f>IF(OR(工资性费用预算!N153="",工资性费用预算!N153=0),"",$AK151)</f>
        <v/>
      </c>
      <c r="AM151" s="201" t="str">
        <f>IF(OR(工资性费用预算!O153="",工资性费用预算!O153=0),"",$AK151)</f>
        <v/>
      </c>
      <c r="AN151" s="201" t="str">
        <f>IF(OR(工资性费用预算!P153="",工资性费用预算!P153=0),"",$AK151)</f>
        <v/>
      </c>
      <c r="AO151" s="201" t="str">
        <f>IF(OR(工资性费用预算!Q153="",工资性费用预算!Q153=0),"",$AK151)</f>
        <v/>
      </c>
      <c r="AP151" s="201" t="str">
        <f>IF(OR(工资性费用预算!R153="",工资性费用预算!R153=0),"",$AK151)</f>
        <v/>
      </c>
      <c r="AQ151" s="201" t="str">
        <f>IF(OR(工资性费用预算!S153="",工资性费用预算!S153=0),"",$AK151)</f>
        <v/>
      </c>
      <c r="AR151" s="201" t="str">
        <f>IF(OR(工资性费用预算!T153="",工资性费用预算!T153=0),"",$AK151)</f>
        <v/>
      </c>
      <c r="AS151" s="201" t="str">
        <f>IF(OR(工资性费用预算!U153="",工资性费用预算!U153=0),"",$AK151)</f>
        <v/>
      </c>
      <c r="AT151" s="201" t="str">
        <f>IF(OR(工资性费用预算!V153="",工资性费用预算!V153=0),"",$AK151)</f>
        <v/>
      </c>
      <c r="AU151" s="201" t="str">
        <f>IF(OR(工资性费用预算!W153="",工资性费用预算!W153=0),"",$AK151)</f>
        <v/>
      </c>
      <c r="AV151" s="201" t="str">
        <f>IF(OR(工资性费用预算!X153="",工资性费用预算!X153=0),"",$AK151)</f>
        <v/>
      </c>
      <c r="AW151" s="201" t="str">
        <f>IF(OR(工资性费用预算!Y153="",工资性费用预算!Y153=0),"",$AK151)</f>
        <v/>
      </c>
      <c r="AX151" s="220">
        <f t="shared" si="73"/>
        <v>0</v>
      </c>
      <c r="AY151" s="215" t="str">
        <f>IF($B151="","",VLOOKUP($B151,工资性费用预算!$B$7:$AN$206,39,0))</f>
        <v/>
      </c>
      <c r="AZ151" s="204"/>
      <c r="BA151" s="204"/>
      <c r="BB151" s="204"/>
      <c r="BC151" s="204"/>
      <c r="BD151" s="201"/>
      <c r="BE151" s="201" t="str">
        <f>IF(OR(工资性费用预算!S153="",工资性费用预算!S153=0),"",$AY151)</f>
        <v/>
      </c>
      <c r="BF151" s="201" t="str">
        <f>IF(OR(工资性费用预算!T153="",工资性费用预算!T153=0),"",$AY151)</f>
        <v/>
      </c>
      <c r="BG151" s="201" t="str">
        <f>IF(OR(工资性费用预算!U153="",工资性费用预算!U153=0),"",$AY151)</f>
        <v/>
      </c>
      <c r="BH151" s="201" t="str">
        <f>IF(OR(工资性费用预算!V153="",工资性费用预算!V153=0),"",$AY151)</f>
        <v/>
      </c>
      <c r="BI151" s="201" t="str">
        <f>IF(OR(工资性费用预算!W153="",工资性费用预算!W153=0),"",$AY151)</f>
        <v/>
      </c>
      <c r="BJ151" s="219"/>
      <c r="BK151" s="219"/>
      <c r="BL151" s="219">
        <f t="shared" si="74"/>
        <v>0</v>
      </c>
      <c r="BM151" s="215" t="str">
        <f>IF($B151="","",VLOOKUP($B151,工资性费用预算!$B$7:$AP$206,41,0))</f>
        <v/>
      </c>
      <c r="BN151" s="201" t="str">
        <f>IF(OR(工资性费用预算!N153="",工资性费用预算!N153=0),"",$BM151)</f>
        <v/>
      </c>
      <c r="BO151" s="201" t="str">
        <f>IF(OR(工资性费用预算!O153="",工资性费用预算!O153=0),"",$BM151)</f>
        <v/>
      </c>
      <c r="BP151" s="201" t="str">
        <f>IF(OR(工资性费用预算!P153="",工资性费用预算!P153=0),"",$BM151)</f>
        <v/>
      </c>
      <c r="BQ151" s="201"/>
      <c r="BR151" s="201" t="str">
        <f>IF(OR(工资性费用预算!Q153="",工资性费用预算!Q153=0),"",$BM151)</f>
        <v/>
      </c>
      <c r="BS151" s="201" t="str">
        <f>IF(OR(工资性费用预算!R153="",工资性费用预算!R153=0),"",$BM151)</f>
        <v/>
      </c>
      <c r="BT151" s="201" t="str">
        <f>IF(OR(工资性费用预算!S153="",工资性费用预算!S153=0),"",$BM151)</f>
        <v/>
      </c>
      <c r="BU151" s="201"/>
      <c r="BV151" s="201" t="str">
        <f>IF(OR(工资性费用预算!T153="",工资性费用预算!T153=0),"",$BM151)</f>
        <v/>
      </c>
      <c r="BW151" s="201" t="str">
        <f>IF(OR(工资性费用预算!U153="",工资性费用预算!U153=0),"",$BM151)</f>
        <v/>
      </c>
      <c r="BX151" s="201" t="str">
        <f>IF(OR(工资性费用预算!V153="",工资性费用预算!V153=0),"",$BM151)</f>
        <v/>
      </c>
      <c r="BY151" s="201"/>
      <c r="BZ151" s="201" t="str">
        <f>IF(OR(工资性费用预算!W153="",工资性费用预算!W153=0),"",$BM151)</f>
        <v/>
      </c>
      <c r="CA151" s="201" t="str">
        <f>IF(OR(工资性费用预算!X153="",工资性费用预算!X153=0),"",$BM151)</f>
        <v/>
      </c>
      <c r="CB151" s="201" t="str">
        <f>IF(OR(工资性费用预算!Y153="",工资性费用预算!Y153=0),"",$BM151)</f>
        <v/>
      </c>
      <c r="CC151" s="193">
        <f t="shared" si="75"/>
        <v>0</v>
      </c>
      <c r="CD151" s="215" t="str">
        <f>IF($B151="","",VLOOKUP($B151,工资性费用预算!$B$7:$AT$206,45,0))</f>
        <v/>
      </c>
      <c r="CE151" s="201" t="str">
        <f>IF(OR(工资性费用预算!N153="",工资性费用预算!N153=0),"",$CD151)</f>
        <v/>
      </c>
      <c r="CF151" s="201" t="str">
        <f>IF(OR(工资性费用预算!O153="",工资性费用预算!O153=0),"",$CD151)</f>
        <v/>
      </c>
      <c r="CG151" s="201" t="str">
        <f>IF(OR(工资性费用预算!P153="",工资性费用预算!P153=0),"",$CD151)</f>
        <v/>
      </c>
      <c r="CH151" s="201" t="str">
        <f>IF(OR(工资性费用预算!Q153="",工资性费用预算!Q153=0),"",$CD151)</f>
        <v/>
      </c>
      <c r="CI151" s="201" t="str">
        <f>IF(OR(工资性费用预算!R153="",工资性费用预算!R153=0),"",$CD151)</f>
        <v/>
      </c>
      <c r="CJ151" s="201" t="str">
        <f>IF(OR(工资性费用预算!S153="",工资性费用预算!S153=0),"",$CD151)</f>
        <v/>
      </c>
      <c r="CK151" s="201" t="str">
        <f>IF(OR(工资性费用预算!T153="",工资性费用预算!T153=0),"",$CD151)</f>
        <v/>
      </c>
      <c r="CL151" s="201" t="str">
        <f>IF(OR(工资性费用预算!U153="",工资性费用预算!U153=0),"",$CD151)</f>
        <v/>
      </c>
      <c r="CM151" s="201" t="str">
        <f>IF(OR(工资性费用预算!V153="",工资性费用预算!V153=0),"",$CD151)</f>
        <v/>
      </c>
      <c r="CN151" s="201" t="str">
        <f>IF(OR(工资性费用预算!W153="",工资性费用预算!W153=0),"",$CD151)</f>
        <v/>
      </c>
      <c r="CO151" s="201" t="str">
        <f>IF(OR(工资性费用预算!X153="",工资性费用预算!X153=0),"",$CD151)</f>
        <v/>
      </c>
      <c r="CP151" s="201" t="str">
        <f>IF(OR(工资性费用预算!Y153="",工资性费用预算!Y153=0),"",$CD151)</f>
        <v/>
      </c>
      <c r="CQ151" s="193">
        <f t="shared" si="76"/>
        <v>0</v>
      </c>
      <c r="CR151" s="215" t="str">
        <f>IF($B151="","",VLOOKUP($B151,工资性费用预算!$B$7:$AV$206,47,0))</f>
        <v/>
      </c>
      <c r="CS151" s="201" t="str">
        <f>IF(OR(工资性费用预算!N153="",工资性费用预算!N153=0),"",$CR151)</f>
        <v/>
      </c>
      <c r="CT151" s="201" t="str">
        <f>IF(OR(工资性费用预算!O153="",工资性费用预算!O153=0),"",$CR151)</f>
        <v/>
      </c>
      <c r="CU151" s="201" t="str">
        <f>IF(OR(工资性费用预算!P153="",工资性费用预算!P153=0),"",$CR151)</f>
        <v/>
      </c>
      <c r="CV151" s="201" t="str">
        <f>IF(OR(工资性费用预算!Q153="",工资性费用预算!Q153=0),"",$CR151)</f>
        <v/>
      </c>
      <c r="CW151" s="201" t="str">
        <f>IF(OR(工资性费用预算!R153="",工资性费用预算!R153=0),"",$CR151)</f>
        <v/>
      </c>
      <c r="CX151" s="201" t="str">
        <f>IF(OR(工资性费用预算!S153="",工资性费用预算!S153=0),"",$CR151)</f>
        <v/>
      </c>
      <c r="CY151" s="201" t="str">
        <f>IF(OR(工资性费用预算!T153="",工资性费用预算!T153=0),"",$CR151)</f>
        <v/>
      </c>
      <c r="CZ151" s="201" t="str">
        <f>IF(OR(工资性费用预算!U153="",工资性费用预算!U153=0),"",$CR151)</f>
        <v/>
      </c>
      <c r="DA151" s="201" t="str">
        <f>IF(OR(工资性费用预算!V153="",工资性费用预算!V153=0),"",$CR151)</f>
        <v/>
      </c>
      <c r="DB151" s="201" t="str">
        <f>IF(OR(工资性费用预算!W153="",工资性费用预算!W153=0),"",$CR151)</f>
        <v/>
      </c>
      <c r="DC151" s="201" t="str">
        <f>IF(OR(工资性费用预算!X153="",工资性费用预算!X153=0),"",$CR151)</f>
        <v/>
      </c>
      <c r="DD151" s="201" t="str">
        <f>IF(OR(工资性费用预算!Y153="",工资性费用预算!Y153=0),"",$CR151)</f>
        <v/>
      </c>
      <c r="DE151" s="193">
        <f t="shared" si="77"/>
        <v>0</v>
      </c>
      <c r="DF151" s="215" t="str">
        <f>IF($B151="","",VLOOKUP($B151,工资性费用预算!$B$7:$AR$206,43,0))</f>
        <v/>
      </c>
      <c r="DG151" s="215" t="str">
        <f>IF($B151="","",VLOOKUP($B151,工资性费用预算!$B$7:$AS$206,44,0))</f>
        <v/>
      </c>
      <c r="DH151" s="215" t="str">
        <f>IF($B151="","",VLOOKUP($B151,工资性费用预算!$B$7:$AX$206,49,0))</f>
        <v/>
      </c>
      <c r="DI151" s="215" t="str">
        <f>IF($B151="","",VLOOKUP($B151,工资性费用预算!$B$7:$AY$206,50,0))</f>
        <v/>
      </c>
      <c r="DJ151" s="215" t="str">
        <f>IF($B151="","",VLOOKUP($B151,工资性费用预算!$B$7:$BB$206,51,0))</f>
        <v/>
      </c>
      <c r="DK151" s="215" t="str">
        <f>IF($B151="","",VLOOKUP($B151,工资性费用预算!$B$7:$BB$206,52,0))</f>
        <v/>
      </c>
      <c r="DL151" s="225" t="str">
        <f>IF($B151="","",VLOOKUP($B151,工资性费用预算!$B$7:$BB$206,53,0))</f>
        <v/>
      </c>
      <c r="DM151" s="222">
        <f t="shared" si="78"/>
        <v>0</v>
      </c>
      <c r="DN151" s="191">
        <f t="shared" si="79"/>
        <v>0</v>
      </c>
      <c r="DO151" s="191">
        <f t="shared" si="80"/>
        <v>0</v>
      </c>
      <c r="DP151" s="191">
        <f t="shared" si="81"/>
        <v>0</v>
      </c>
      <c r="DQ151" s="191">
        <f t="shared" si="82"/>
        <v>0</v>
      </c>
      <c r="DR151" s="191">
        <f t="shared" si="83"/>
        <v>0</v>
      </c>
      <c r="DS151" s="191">
        <f t="shared" si="84"/>
        <v>0</v>
      </c>
      <c r="DT151" s="191">
        <f t="shared" si="85"/>
        <v>0</v>
      </c>
      <c r="DU151" s="191">
        <f t="shared" si="86"/>
        <v>0</v>
      </c>
      <c r="DV151" s="191">
        <f t="shared" si="87"/>
        <v>0</v>
      </c>
      <c r="DW151" s="191">
        <f t="shared" si="88"/>
        <v>0</v>
      </c>
      <c r="DX151" s="191">
        <f t="shared" si="89"/>
        <v>0</v>
      </c>
      <c r="DY151" s="227">
        <f t="shared" si="90"/>
        <v>0</v>
      </c>
      <c r="DZ151" s="191">
        <f t="shared" si="91"/>
        <v>0</v>
      </c>
      <c r="EA151" s="193">
        <f t="shared" si="92"/>
        <v>0</v>
      </c>
    </row>
    <row r="152" spans="1:131">
      <c r="A152" s="200" t="str">
        <f t="shared" si="70"/>
        <v/>
      </c>
      <c r="B152" s="191" t="str">
        <f>IF(工资性费用预算!A154="","",工资性费用预算!B154)</f>
        <v/>
      </c>
      <c r="C152" s="195" t="str">
        <f>IF(B152="","",VLOOKUP(B152,工资性费用预算!$B$7:$C$206,2,0))</f>
        <v/>
      </c>
      <c r="D152" s="276" t="str">
        <f>IF(工资性费用预算!BH154&gt;0,IF(工资性费用预算!BE154&gt;0,工资性费用预算!$BE$6,IF(工资性费用预算!BF154&gt;0,工资性费用预算!$BF$6,工资性费用预算!$BG$6)),"")</f>
        <v/>
      </c>
      <c r="E152" s="194" t="str">
        <f>IF($B152="","",VLOOKUP($B152,工资性费用预算!$B$7:$AC$206,27,0))</f>
        <v/>
      </c>
      <c r="F152" s="519">
        <f>IF($B152="",0,VLOOKUP($B152,社保费!$B$5:$Q$15,16,0))</f>
        <v>0</v>
      </c>
      <c r="G152" s="201" t="str">
        <f>IF(OR(工资性费用预算!N154="",工资性费用预算!N154=0),"",ROUND($E152*$F152,2))</f>
        <v/>
      </c>
      <c r="H152" s="201" t="str">
        <f>IF(OR(工资性费用预算!O154="",工资性费用预算!O154=0),"",ROUND($E152*$F152,2))</f>
        <v/>
      </c>
      <c r="I152" s="201" t="str">
        <f>IF(OR(工资性费用预算!P154="",工资性费用预算!P154=0),"",ROUND($E152*$F152,2))</f>
        <v/>
      </c>
      <c r="J152" s="201" t="str">
        <f>IF(OR(工资性费用预算!Q154="",工资性费用预算!Q154=0),"",ROUND($E152*$F152,2))</f>
        <v/>
      </c>
      <c r="K152" s="201" t="str">
        <f>IF(OR(工资性费用预算!R154="",工资性费用预算!R154=0),"",ROUND($E152*$F152,2))</f>
        <v/>
      </c>
      <c r="L152" s="201" t="str">
        <f>IF(OR(工资性费用预算!S154="",工资性费用预算!S154=0),"",ROUND($E152*$F152,2))</f>
        <v/>
      </c>
      <c r="M152" s="201" t="str">
        <f>IF(OR(工资性费用预算!T154="",工资性费用预算!T154=0),"",ROUND($E152*$F152,2))</f>
        <v/>
      </c>
      <c r="N152" s="201" t="str">
        <f>IF(OR(工资性费用预算!U154="",工资性费用预算!U154=0),"",ROUND($E152*$F152,2))</f>
        <v/>
      </c>
      <c r="O152" s="201" t="str">
        <f>IF(OR(工资性费用预算!V154="",工资性费用预算!V154=0),"",ROUND($E152*$F152,2))</f>
        <v/>
      </c>
      <c r="P152" s="201" t="str">
        <f>IF(OR(工资性费用预算!W154="",工资性费用预算!W154=0),"",ROUND($E152*$F152,2))</f>
        <v/>
      </c>
      <c r="Q152" s="201" t="str">
        <f>IF(OR(工资性费用预算!X154="",工资性费用预算!X154=0),"",ROUND($E152*$F152,2))</f>
        <v/>
      </c>
      <c r="R152" s="201" t="str">
        <f>IF(OR(工资性费用预算!Y154="",工资性费用预算!Y154=0),"",ROUND($E152*$F152,2))</f>
        <v/>
      </c>
      <c r="S152" s="193">
        <f t="shared" si="71"/>
        <v>0</v>
      </c>
      <c r="T152" s="199" t="str">
        <f>IF($B152="","",VLOOKUP($B152,工资性费用预算!$B$7:$AF$206,30,0))</f>
        <v/>
      </c>
      <c r="U152" s="197" t="str">
        <f>IF($B152="","",VLOOKUP($B152,工资性费用预算!$B$7:$AF$206,31,0))</f>
        <v/>
      </c>
      <c r="V152" s="191" t="str">
        <f>IF(OR(工资性费用预算!N154="",工资性费用预算!N154=0),"",$T152*$U152)</f>
        <v/>
      </c>
      <c r="W152" s="191" t="str">
        <f>IF(OR(工资性费用预算!O154="",工资性费用预算!O154=0),"",$T152*$U152)</f>
        <v/>
      </c>
      <c r="X152" s="191" t="str">
        <f>IF(OR(工资性费用预算!P154="",工资性费用预算!P154=0),"",$T152*$U152)</f>
        <v/>
      </c>
      <c r="Y152" s="191" t="str">
        <f>IF(OR(工资性费用预算!Q154="",工资性费用预算!Q154=0),"",$T152*$U152)</f>
        <v/>
      </c>
      <c r="Z152" s="191" t="str">
        <f>IF(OR(工资性费用预算!R154="",工资性费用预算!R154=0),"",$T152*$U152)</f>
        <v/>
      </c>
      <c r="AA152" s="191" t="str">
        <f>IF(OR(工资性费用预算!S154="",工资性费用预算!S154=0),"",$T152*$U152)</f>
        <v/>
      </c>
      <c r="AB152" s="191" t="str">
        <f>IF(OR(工资性费用预算!T154="",工资性费用预算!T154=0),"",$T152*$U152)</f>
        <v/>
      </c>
      <c r="AC152" s="191" t="str">
        <f>IF(OR(工资性费用预算!U154="",工资性费用预算!U154=0),"",$T152*$U152)</f>
        <v/>
      </c>
      <c r="AD152" s="191" t="str">
        <f>IF(OR(工资性费用预算!V154="",工资性费用预算!V154=0),"",$T152*$U152)</f>
        <v/>
      </c>
      <c r="AE152" s="191" t="str">
        <f>IF(OR(工资性费用预算!W154="",工资性费用预算!W154=0),"",$T152*$U152)</f>
        <v/>
      </c>
      <c r="AF152" s="191" t="str">
        <f>IF(OR(工资性费用预算!X154="",工资性费用预算!X154=0),"",$T152*$U152)</f>
        <v/>
      </c>
      <c r="AG152" s="191" t="str">
        <f>IF(OR(工资性费用预算!Y154="",工资性费用预算!Y154=0),"",$T152*$U152)</f>
        <v/>
      </c>
      <c r="AH152" s="193">
        <f t="shared" si="72"/>
        <v>0</v>
      </c>
      <c r="AI152" s="217" t="str">
        <f>IF($B152="","",VLOOKUP($B152,工资性费用预算!$B$7:$AJ$206,33,0))</f>
        <v/>
      </c>
      <c r="AJ152" s="218" t="str">
        <f>IF($B152="","",VLOOKUP($B152,工资性费用预算!$B$7:$AJ$206,35,0))</f>
        <v/>
      </c>
      <c r="AK152" s="215" t="str">
        <f>IF($B152="","",VLOOKUP($B152,工资性费用预算!$B$7:$AL$206,37,0))</f>
        <v/>
      </c>
      <c r="AL152" s="270" t="str">
        <f>IF(OR(工资性费用预算!N154="",工资性费用预算!N154=0),"",$AK152)</f>
        <v/>
      </c>
      <c r="AM152" s="201" t="str">
        <f>IF(OR(工资性费用预算!O154="",工资性费用预算!O154=0),"",$AK152)</f>
        <v/>
      </c>
      <c r="AN152" s="201" t="str">
        <f>IF(OR(工资性费用预算!P154="",工资性费用预算!P154=0),"",$AK152)</f>
        <v/>
      </c>
      <c r="AO152" s="201" t="str">
        <f>IF(OR(工资性费用预算!Q154="",工资性费用预算!Q154=0),"",$AK152)</f>
        <v/>
      </c>
      <c r="AP152" s="201" t="str">
        <f>IF(OR(工资性费用预算!R154="",工资性费用预算!R154=0),"",$AK152)</f>
        <v/>
      </c>
      <c r="AQ152" s="201" t="str">
        <f>IF(OR(工资性费用预算!S154="",工资性费用预算!S154=0),"",$AK152)</f>
        <v/>
      </c>
      <c r="AR152" s="201" t="str">
        <f>IF(OR(工资性费用预算!T154="",工资性费用预算!T154=0),"",$AK152)</f>
        <v/>
      </c>
      <c r="AS152" s="201" t="str">
        <f>IF(OR(工资性费用预算!U154="",工资性费用预算!U154=0),"",$AK152)</f>
        <v/>
      </c>
      <c r="AT152" s="201" t="str">
        <f>IF(OR(工资性费用预算!V154="",工资性费用预算!V154=0),"",$AK152)</f>
        <v/>
      </c>
      <c r="AU152" s="201" t="str">
        <f>IF(OR(工资性费用预算!W154="",工资性费用预算!W154=0),"",$AK152)</f>
        <v/>
      </c>
      <c r="AV152" s="201" t="str">
        <f>IF(OR(工资性费用预算!X154="",工资性费用预算!X154=0),"",$AK152)</f>
        <v/>
      </c>
      <c r="AW152" s="201" t="str">
        <f>IF(OR(工资性费用预算!Y154="",工资性费用预算!Y154=0),"",$AK152)</f>
        <v/>
      </c>
      <c r="AX152" s="220">
        <f t="shared" si="73"/>
        <v>0</v>
      </c>
      <c r="AY152" s="215" t="str">
        <f>IF($B152="","",VLOOKUP($B152,工资性费用预算!$B$7:$AN$206,39,0))</f>
        <v/>
      </c>
      <c r="AZ152" s="204"/>
      <c r="BA152" s="204"/>
      <c r="BB152" s="204"/>
      <c r="BC152" s="204"/>
      <c r="BD152" s="201"/>
      <c r="BE152" s="201" t="str">
        <f>IF(OR(工资性费用预算!S154="",工资性费用预算!S154=0),"",$AY152)</f>
        <v/>
      </c>
      <c r="BF152" s="201" t="str">
        <f>IF(OR(工资性费用预算!T154="",工资性费用预算!T154=0),"",$AY152)</f>
        <v/>
      </c>
      <c r="BG152" s="201" t="str">
        <f>IF(OR(工资性费用预算!U154="",工资性费用预算!U154=0),"",$AY152)</f>
        <v/>
      </c>
      <c r="BH152" s="201" t="str">
        <f>IF(OR(工资性费用预算!V154="",工资性费用预算!V154=0),"",$AY152)</f>
        <v/>
      </c>
      <c r="BI152" s="201" t="str">
        <f>IF(OR(工资性费用预算!W154="",工资性费用预算!W154=0),"",$AY152)</f>
        <v/>
      </c>
      <c r="BJ152" s="219"/>
      <c r="BK152" s="219"/>
      <c r="BL152" s="219">
        <f t="shared" si="74"/>
        <v>0</v>
      </c>
      <c r="BM152" s="215" t="str">
        <f>IF($B152="","",VLOOKUP($B152,工资性费用预算!$B$7:$AP$206,41,0))</f>
        <v/>
      </c>
      <c r="BN152" s="201" t="str">
        <f>IF(OR(工资性费用预算!N154="",工资性费用预算!N154=0),"",$BM152)</f>
        <v/>
      </c>
      <c r="BO152" s="201" t="str">
        <f>IF(OR(工资性费用预算!O154="",工资性费用预算!O154=0),"",$BM152)</f>
        <v/>
      </c>
      <c r="BP152" s="201" t="str">
        <f>IF(OR(工资性费用预算!P154="",工资性费用预算!P154=0),"",$BM152)</f>
        <v/>
      </c>
      <c r="BQ152" s="201"/>
      <c r="BR152" s="201" t="str">
        <f>IF(OR(工资性费用预算!Q154="",工资性费用预算!Q154=0),"",$BM152)</f>
        <v/>
      </c>
      <c r="BS152" s="201" t="str">
        <f>IF(OR(工资性费用预算!R154="",工资性费用预算!R154=0),"",$BM152)</f>
        <v/>
      </c>
      <c r="BT152" s="201" t="str">
        <f>IF(OR(工资性费用预算!S154="",工资性费用预算!S154=0),"",$BM152)</f>
        <v/>
      </c>
      <c r="BU152" s="201"/>
      <c r="BV152" s="201" t="str">
        <f>IF(OR(工资性费用预算!T154="",工资性费用预算!T154=0),"",$BM152)</f>
        <v/>
      </c>
      <c r="BW152" s="201" t="str">
        <f>IF(OR(工资性费用预算!U154="",工资性费用预算!U154=0),"",$BM152)</f>
        <v/>
      </c>
      <c r="BX152" s="201" t="str">
        <f>IF(OR(工资性费用预算!V154="",工资性费用预算!V154=0),"",$BM152)</f>
        <v/>
      </c>
      <c r="BY152" s="201"/>
      <c r="BZ152" s="201" t="str">
        <f>IF(OR(工资性费用预算!W154="",工资性费用预算!W154=0),"",$BM152)</f>
        <v/>
      </c>
      <c r="CA152" s="201" t="str">
        <f>IF(OR(工资性费用预算!X154="",工资性费用预算!X154=0),"",$BM152)</f>
        <v/>
      </c>
      <c r="CB152" s="201" t="str">
        <f>IF(OR(工资性费用预算!Y154="",工资性费用预算!Y154=0),"",$BM152)</f>
        <v/>
      </c>
      <c r="CC152" s="193">
        <f t="shared" si="75"/>
        <v>0</v>
      </c>
      <c r="CD152" s="215" t="str">
        <f>IF($B152="","",VLOOKUP($B152,工资性费用预算!$B$7:$AT$206,45,0))</f>
        <v/>
      </c>
      <c r="CE152" s="201" t="str">
        <f>IF(OR(工资性费用预算!N154="",工资性费用预算!N154=0),"",$CD152)</f>
        <v/>
      </c>
      <c r="CF152" s="201" t="str">
        <f>IF(OR(工资性费用预算!O154="",工资性费用预算!O154=0),"",$CD152)</f>
        <v/>
      </c>
      <c r="CG152" s="201" t="str">
        <f>IF(OR(工资性费用预算!P154="",工资性费用预算!P154=0),"",$CD152)</f>
        <v/>
      </c>
      <c r="CH152" s="201" t="str">
        <f>IF(OR(工资性费用预算!Q154="",工资性费用预算!Q154=0),"",$CD152)</f>
        <v/>
      </c>
      <c r="CI152" s="201" t="str">
        <f>IF(OR(工资性费用预算!R154="",工资性费用预算!R154=0),"",$CD152)</f>
        <v/>
      </c>
      <c r="CJ152" s="201" t="str">
        <f>IF(OR(工资性费用预算!S154="",工资性费用预算!S154=0),"",$CD152)</f>
        <v/>
      </c>
      <c r="CK152" s="201" t="str">
        <f>IF(OR(工资性费用预算!T154="",工资性费用预算!T154=0),"",$CD152)</f>
        <v/>
      </c>
      <c r="CL152" s="201" t="str">
        <f>IF(OR(工资性费用预算!U154="",工资性费用预算!U154=0),"",$CD152)</f>
        <v/>
      </c>
      <c r="CM152" s="201" t="str">
        <f>IF(OR(工资性费用预算!V154="",工资性费用预算!V154=0),"",$CD152)</f>
        <v/>
      </c>
      <c r="CN152" s="201" t="str">
        <f>IF(OR(工资性费用预算!W154="",工资性费用预算!W154=0),"",$CD152)</f>
        <v/>
      </c>
      <c r="CO152" s="201" t="str">
        <f>IF(OR(工资性费用预算!X154="",工资性费用预算!X154=0),"",$CD152)</f>
        <v/>
      </c>
      <c r="CP152" s="201" t="str">
        <f>IF(OR(工资性费用预算!Y154="",工资性费用预算!Y154=0),"",$CD152)</f>
        <v/>
      </c>
      <c r="CQ152" s="193">
        <f t="shared" si="76"/>
        <v>0</v>
      </c>
      <c r="CR152" s="215" t="str">
        <f>IF($B152="","",VLOOKUP($B152,工资性费用预算!$B$7:$AV$206,47,0))</f>
        <v/>
      </c>
      <c r="CS152" s="201" t="str">
        <f>IF(OR(工资性费用预算!N154="",工资性费用预算!N154=0),"",$CR152)</f>
        <v/>
      </c>
      <c r="CT152" s="201" t="str">
        <f>IF(OR(工资性费用预算!O154="",工资性费用预算!O154=0),"",$CR152)</f>
        <v/>
      </c>
      <c r="CU152" s="201" t="str">
        <f>IF(OR(工资性费用预算!P154="",工资性费用预算!P154=0),"",$CR152)</f>
        <v/>
      </c>
      <c r="CV152" s="201" t="str">
        <f>IF(OR(工资性费用预算!Q154="",工资性费用预算!Q154=0),"",$CR152)</f>
        <v/>
      </c>
      <c r="CW152" s="201" t="str">
        <f>IF(OR(工资性费用预算!R154="",工资性费用预算!R154=0),"",$CR152)</f>
        <v/>
      </c>
      <c r="CX152" s="201" t="str">
        <f>IF(OR(工资性费用预算!S154="",工资性费用预算!S154=0),"",$CR152)</f>
        <v/>
      </c>
      <c r="CY152" s="201" t="str">
        <f>IF(OR(工资性费用预算!T154="",工资性费用预算!T154=0),"",$CR152)</f>
        <v/>
      </c>
      <c r="CZ152" s="201" t="str">
        <f>IF(OR(工资性费用预算!U154="",工资性费用预算!U154=0),"",$CR152)</f>
        <v/>
      </c>
      <c r="DA152" s="201" t="str">
        <f>IF(OR(工资性费用预算!V154="",工资性费用预算!V154=0),"",$CR152)</f>
        <v/>
      </c>
      <c r="DB152" s="201" t="str">
        <f>IF(OR(工资性费用预算!W154="",工资性费用预算!W154=0),"",$CR152)</f>
        <v/>
      </c>
      <c r="DC152" s="201" t="str">
        <f>IF(OR(工资性费用预算!X154="",工资性费用预算!X154=0),"",$CR152)</f>
        <v/>
      </c>
      <c r="DD152" s="201" t="str">
        <f>IF(OR(工资性费用预算!Y154="",工资性费用预算!Y154=0),"",$CR152)</f>
        <v/>
      </c>
      <c r="DE152" s="193">
        <f t="shared" si="77"/>
        <v>0</v>
      </c>
      <c r="DF152" s="215" t="str">
        <f>IF($B152="","",VLOOKUP($B152,工资性费用预算!$B$7:$AR$206,43,0))</f>
        <v/>
      </c>
      <c r="DG152" s="215" t="str">
        <f>IF($B152="","",VLOOKUP($B152,工资性费用预算!$B$7:$AS$206,44,0))</f>
        <v/>
      </c>
      <c r="DH152" s="215" t="str">
        <f>IF($B152="","",VLOOKUP($B152,工资性费用预算!$B$7:$AX$206,49,0))</f>
        <v/>
      </c>
      <c r="DI152" s="215" t="str">
        <f>IF($B152="","",VLOOKUP($B152,工资性费用预算!$B$7:$AY$206,50,0))</f>
        <v/>
      </c>
      <c r="DJ152" s="215" t="str">
        <f>IF($B152="","",VLOOKUP($B152,工资性费用预算!$B$7:$BB$206,51,0))</f>
        <v/>
      </c>
      <c r="DK152" s="215" t="str">
        <f>IF($B152="","",VLOOKUP($B152,工资性费用预算!$B$7:$BB$206,52,0))</f>
        <v/>
      </c>
      <c r="DL152" s="225" t="str">
        <f>IF($B152="","",VLOOKUP($B152,工资性费用预算!$B$7:$BB$206,53,0))</f>
        <v/>
      </c>
      <c r="DM152" s="222">
        <f t="shared" si="78"/>
        <v>0</v>
      </c>
      <c r="DN152" s="191">
        <f t="shared" si="79"/>
        <v>0</v>
      </c>
      <c r="DO152" s="191">
        <f t="shared" si="80"/>
        <v>0</v>
      </c>
      <c r="DP152" s="191">
        <f t="shared" si="81"/>
        <v>0</v>
      </c>
      <c r="DQ152" s="191">
        <f t="shared" si="82"/>
        <v>0</v>
      </c>
      <c r="DR152" s="191">
        <f t="shared" si="83"/>
        <v>0</v>
      </c>
      <c r="DS152" s="191">
        <f t="shared" si="84"/>
        <v>0</v>
      </c>
      <c r="DT152" s="191">
        <f t="shared" si="85"/>
        <v>0</v>
      </c>
      <c r="DU152" s="191">
        <f t="shared" si="86"/>
        <v>0</v>
      </c>
      <c r="DV152" s="191">
        <f t="shared" si="87"/>
        <v>0</v>
      </c>
      <c r="DW152" s="191">
        <f t="shared" si="88"/>
        <v>0</v>
      </c>
      <c r="DX152" s="191">
        <f t="shared" si="89"/>
        <v>0</v>
      </c>
      <c r="DY152" s="227">
        <f t="shared" si="90"/>
        <v>0</v>
      </c>
      <c r="DZ152" s="191">
        <f t="shared" si="91"/>
        <v>0</v>
      </c>
      <c r="EA152" s="193">
        <f t="shared" si="92"/>
        <v>0</v>
      </c>
    </row>
    <row r="153" spans="1:131">
      <c r="A153" s="200" t="str">
        <f t="shared" si="70"/>
        <v/>
      </c>
      <c r="B153" s="191" t="str">
        <f>IF(工资性费用预算!A155="","",工资性费用预算!B155)</f>
        <v/>
      </c>
      <c r="C153" s="195" t="str">
        <f>IF(B153="","",VLOOKUP(B153,工资性费用预算!$B$7:$C$206,2,0))</f>
        <v/>
      </c>
      <c r="D153" s="276" t="str">
        <f>IF(工资性费用预算!BH155&gt;0,IF(工资性费用预算!BE155&gt;0,工资性费用预算!$BE$6,IF(工资性费用预算!BF155&gt;0,工资性费用预算!$BF$6,工资性费用预算!$BG$6)),"")</f>
        <v/>
      </c>
      <c r="E153" s="194" t="str">
        <f>IF($B153="","",VLOOKUP($B153,工资性费用预算!$B$7:$AC$206,27,0))</f>
        <v/>
      </c>
      <c r="F153" s="519">
        <f>IF($B153="",0,VLOOKUP($B153,社保费!$B$5:$Q$15,16,0))</f>
        <v>0</v>
      </c>
      <c r="G153" s="201" t="str">
        <f>IF(OR(工资性费用预算!N155="",工资性费用预算!N155=0),"",ROUND($E153*$F153,2))</f>
        <v/>
      </c>
      <c r="H153" s="201" t="str">
        <f>IF(OR(工资性费用预算!O155="",工资性费用预算!O155=0),"",ROUND($E153*$F153,2))</f>
        <v/>
      </c>
      <c r="I153" s="201" t="str">
        <f>IF(OR(工资性费用预算!P155="",工资性费用预算!P155=0),"",ROUND($E153*$F153,2))</f>
        <v/>
      </c>
      <c r="J153" s="201" t="str">
        <f>IF(OR(工资性费用预算!Q155="",工资性费用预算!Q155=0),"",ROUND($E153*$F153,2))</f>
        <v/>
      </c>
      <c r="K153" s="201" t="str">
        <f>IF(OR(工资性费用预算!R155="",工资性费用预算!R155=0),"",ROUND($E153*$F153,2))</f>
        <v/>
      </c>
      <c r="L153" s="201" t="str">
        <f>IF(OR(工资性费用预算!S155="",工资性费用预算!S155=0),"",ROUND($E153*$F153,2))</f>
        <v/>
      </c>
      <c r="M153" s="201" t="str">
        <f>IF(OR(工资性费用预算!T155="",工资性费用预算!T155=0),"",ROUND($E153*$F153,2))</f>
        <v/>
      </c>
      <c r="N153" s="201" t="str">
        <f>IF(OR(工资性费用预算!U155="",工资性费用预算!U155=0),"",ROUND($E153*$F153,2))</f>
        <v/>
      </c>
      <c r="O153" s="201" t="str">
        <f>IF(OR(工资性费用预算!V155="",工资性费用预算!V155=0),"",ROUND($E153*$F153,2))</f>
        <v/>
      </c>
      <c r="P153" s="201" t="str">
        <f>IF(OR(工资性费用预算!W155="",工资性费用预算!W155=0),"",ROUND($E153*$F153,2))</f>
        <v/>
      </c>
      <c r="Q153" s="201" t="str">
        <f>IF(OR(工资性费用预算!X155="",工资性费用预算!X155=0),"",ROUND($E153*$F153,2))</f>
        <v/>
      </c>
      <c r="R153" s="201" t="str">
        <f>IF(OR(工资性费用预算!Y155="",工资性费用预算!Y155=0),"",ROUND($E153*$F153,2))</f>
        <v/>
      </c>
      <c r="S153" s="193">
        <f t="shared" si="71"/>
        <v>0</v>
      </c>
      <c r="T153" s="199" t="str">
        <f>IF($B153="","",VLOOKUP($B153,工资性费用预算!$B$7:$AF$206,30,0))</f>
        <v/>
      </c>
      <c r="U153" s="197" t="str">
        <f>IF($B153="","",VLOOKUP($B153,工资性费用预算!$B$7:$AF$206,31,0))</f>
        <v/>
      </c>
      <c r="V153" s="191" t="str">
        <f>IF(OR(工资性费用预算!N155="",工资性费用预算!N155=0),"",$T153*$U153)</f>
        <v/>
      </c>
      <c r="W153" s="191" t="str">
        <f>IF(OR(工资性费用预算!O155="",工资性费用预算!O155=0),"",$T153*$U153)</f>
        <v/>
      </c>
      <c r="X153" s="191" t="str">
        <f>IF(OR(工资性费用预算!P155="",工资性费用预算!P155=0),"",$T153*$U153)</f>
        <v/>
      </c>
      <c r="Y153" s="191" t="str">
        <f>IF(OR(工资性费用预算!Q155="",工资性费用预算!Q155=0),"",$T153*$U153)</f>
        <v/>
      </c>
      <c r="Z153" s="191" t="str">
        <f>IF(OR(工资性费用预算!R155="",工资性费用预算!R155=0),"",$T153*$U153)</f>
        <v/>
      </c>
      <c r="AA153" s="191" t="str">
        <f>IF(OR(工资性费用预算!S155="",工资性费用预算!S155=0),"",$T153*$U153)</f>
        <v/>
      </c>
      <c r="AB153" s="191" t="str">
        <f>IF(OR(工资性费用预算!T155="",工资性费用预算!T155=0),"",$T153*$U153)</f>
        <v/>
      </c>
      <c r="AC153" s="191" t="str">
        <f>IF(OR(工资性费用预算!U155="",工资性费用预算!U155=0),"",$T153*$U153)</f>
        <v/>
      </c>
      <c r="AD153" s="191" t="str">
        <f>IF(OR(工资性费用预算!V155="",工资性费用预算!V155=0),"",$T153*$U153)</f>
        <v/>
      </c>
      <c r="AE153" s="191" t="str">
        <f>IF(OR(工资性费用预算!W155="",工资性费用预算!W155=0),"",$T153*$U153)</f>
        <v/>
      </c>
      <c r="AF153" s="191" t="str">
        <f>IF(OR(工资性费用预算!X155="",工资性费用预算!X155=0),"",$T153*$U153)</f>
        <v/>
      </c>
      <c r="AG153" s="191" t="str">
        <f>IF(OR(工资性费用预算!Y155="",工资性费用预算!Y155=0),"",$T153*$U153)</f>
        <v/>
      </c>
      <c r="AH153" s="193">
        <f t="shared" si="72"/>
        <v>0</v>
      </c>
      <c r="AI153" s="217" t="str">
        <f>IF($B153="","",VLOOKUP($B153,工资性费用预算!$B$7:$AJ$206,33,0))</f>
        <v/>
      </c>
      <c r="AJ153" s="218" t="str">
        <f>IF($B153="","",VLOOKUP($B153,工资性费用预算!$B$7:$AJ$206,35,0))</f>
        <v/>
      </c>
      <c r="AK153" s="215" t="str">
        <f>IF($B153="","",VLOOKUP($B153,工资性费用预算!$B$7:$AL$206,37,0))</f>
        <v/>
      </c>
      <c r="AL153" s="270" t="str">
        <f>IF(OR(工资性费用预算!N155="",工资性费用预算!N155=0),"",$AK153)</f>
        <v/>
      </c>
      <c r="AM153" s="201" t="str">
        <f>IF(OR(工资性费用预算!O155="",工资性费用预算!O155=0),"",$AK153)</f>
        <v/>
      </c>
      <c r="AN153" s="201" t="str">
        <f>IF(OR(工资性费用预算!P155="",工资性费用预算!P155=0),"",$AK153)</f>
        <v/>
      </c>
      <c r="AO153" s="201" t="str">
        <f>IF(OR(工资性费用预算!Q155="",工资性费用预算!Q155=0),"",$AK153)</f>
        <v/>
      </c>
      <c r="AP153" s="201" t="str">
        <f>IF(OR(工资性费用预算!R155="",工资性费用预算!R155=0),"",$AK153)</f>
        <v/>
      </c>
      <c r="AQ153" s="201" t="str">
        <f>IF(OR(工资性费用预算!S155="",工资性费用预算!S155=0),"",$AK153)</f>
        <v/>
      </c>
      <c r="AR153" s="201" t="str">
        <f>IF(OR(工资性费用预算!T155="",工资性费用预算!T155=0),"",$AK153)</f>
        <v/>
      </c>
      <c r="AS153" s="201" t="str">
        <f>IF(OR(工资性费用预算!U155="",工资性费用预算!U155=0),"",$AK153)</f>
        <v/>
      </c>
      <c r="AT153" s="201" t="str">
        <f>IF(OR(工资性费用预算!V155="",工资性费用预算!V155=0),"",$AK153)</f>
        <v/>
      </c>
      <c r="AU153" s="201" t="str">
        <f>IF(OR(工资性费用预算!W155="",工资性费用预算!W155=0),"",$AK153)</f>
        <v/>
      </c>
      <c r="AV153" s="201" t="str">
        <f>IF(OR(工资性费用预算!X155="",工资性费用预算!X155=0),"",$AK153)</f>
        <v/>
      </c>
      <c r="AW153" s="201" t="str">
        <f>IF(OR(工资性费用预算!Y155="",工资性费用预算!Y155=0),"",$AK153)</f>
        <v/>
      </c>
      <c r="AX153" s="220">
        <f t="shared" si="73"/>
        <v>0</v>
      </c>
      <c r="AY153" s="215" t="str">
        <f>IF($B153="","",VLOOKUP($B153,工资性费用预算!$B$7:$AN$206,39,0))</f>
        <v/>
      </c>
      <c r="AZ153" s="204"/>
      <c r="BA153" s="204"/>
      <c r="BB153" s="204"/>
      <c r="BC153" s="204"/>
      <c r="BD153" s="201"/>
      <c r="BE153" s="201" t="str">
        <f>IF(OR(工资性费用预算!S155="",工资性费用预算!S155=0),"",$AY153)</f>
        <v/>
      </c>
      <c r="BF153" s="201" t="str">
        <f>IF(OR(工资性费用预算!T155="",工资性费用预算!T155=0),"",$AY153)</f>
        <v/>
      </c>
      <c r="BG153" s="201" t="str">
        <f>IF(OR(工资性费用预算!U155="",工资性费用预算!U155=0),"",$AY153)</f>
        <v/>
      </c>
      <c r="BH153" s="201" t="str">
        <f>IF(OR(工资性费用预算!V155="",工资性费用预算!V155=0),"",$AY153)</f>
        <v/>
      </c>
      <c r="BI153" s="201" t="str">
        <f>IF(OR(工资性费用预算!W155="",工资性费用预算!W155=0),"",$AY153)</f>
        <v/>
      </c>
      <c r="BJ153" s="219"/>
      <c r="BK153" s="219"/>
      <c r="BL153" s="219">
        <f t="shared" si="74"/>
        <v>0</v>
      </c>
      <c r="BM153" s="215" t="str">
        <f>IF($B153="","",VLOOKUP($B153,工资性费用预算!$B$7:$AP$206,41,0))</f>
        <v/>
      </c>
      <c r="BN153" s="201" t="str">
        <f>IF(OR(工资性费用预算!N155="",工资性费用预算!N155=0),"",$BM153)</f>
        <v/>
      </c>
      <c r="BO153" s="201" t="str">
        <f>IF(OR(工资性费用预算!O155="",工资性费用预算!O155=0),"",$BM153)</f>
        <v/>
      </c>
      <c r="BP153" s="201" t="str">
        <f>IF(OR(工资性费用预算!P155="",工资性费用预算!P155=0),"",$BM153)</f>
        <v/>
      </c>
      <c r="BQ153" s="201"/>
      <c r="BR153" s="201" t="str">
        <f>IF(OR(工资性费用预算!Q155="",工资性费用预算!Q155=0),"",$BM153)</f>
        <v/>
      </c>
      <c r="BS153" s="201" t="str">
        <f>IF(OR(工资性费用预算!R155="",工资性费用预算!R155=0),"",$BM153)</f>
        <v/>
      </c>
      <c r="BT153" s="201" t="str">
        <f>IF(OR(工资性费用预算!S155="",工资性费用预算!S155=0),"",$BM153)</f>
        <v/>
      </c>
      <c r="BU153" s="201"/>
      <c r="BV153" s="201" t="str">
        <f>IF(OR(工资性费用预算!T155="",工资性费用预算!T155=0),"",$BM153)</f>
        <v/>
      </c>
      <c r="BW153" s="201" t="str">
        <f>IF(OR(工资性费用预算!U155="",工资性费用预算!U155=0),"",$BM153)</f>
        <v/>
      </c>
      <c r="BX153" s="201" t="str">
        <f>IF(OR(工资性费用预算!V155="",工资性费用预算!V155=0),"",$BM153)</f>
        <v/>
      </c>
      <c r="BY153" s="201"/>
      <c r="BZ153" s="201" t="str">
        <f>IF(OR(工资性费用预算!W155="",工资性费用预算!W155=0),"",$BM153)</f>
        <v/>
      </c>
      <c r="CA153" s="201" t="str">
        <f>IF(OR(工资性费用预算!X155="",工资性费用预算!X155=0),"",$BM153)</f>
        <v/>
      </c>
      <c r="CB153" s="201" t="str">
        <f>IF(OR(工资性费用预算!Y155="",工资性费用预算!Y155=0),"",$BM153)</f>
        <v/>
      </c>
      <c r="CC153" s="193">
        <f t="shared" si="75"/>
        <v>0</v>
      </c>
      <c r="CD153" s="215" t="str">
        <f>IF($B153="","",VLOOKUP($B153,工资性费用预算!$B$7:$AT$206,45,0))</f>
        <v/>
      </c>
      <c r="CE153" s="201" t="str">
        <f>IF(OR(工资性费用预算!N155="",工资性费用预算!N155=0),"",$CD153)</f>
        <v/>
      </c>
      <c r="CF153" s="201" t="str">
        <f>IF(OR(工资性费用预算!O155="",工资性费用预算!O155=0),"",$CD153)</f>
        <v/>
      </c>
      <c r="CG153" s="201" t="str">
        <f>IF(OR(工资性费用预算!P155="",工资性费用预算!P155=0),"",$CD153)</f>
        <v/>
      </c>
      <c r="CH153" s="201" t="str">
        <f>IF(OR(工资性费用预算!Q155="",工资性费用预算!Q155=0),"",$CD153)</f>
        <v/>
      </c>
      <c r="CI153" s="201" t="str">
        <f>IF(OR(工资性费用预算!R155="",工资性费用预算!R155=0),"",$CD153)</f>
        <v/>
      </c>
      <c r="CJ153" s="201" t="str">
        <f>IF(OR(工资性费用预算!S155="",工资性费用预算!S155=0),"",$CD153)</f>
        <v/>
      </c>
      <c r="CK153" s="201" t="str">
        <f>IF(OR(工资性费用预算!T155="",工资性费用预算!T155=0),"",$CD153)</f>
        <v/>
      </c>
      <c r="CL153" s="201" t="str">
        <f>IF(OR(工资性费用预算!U155="",工资性费用预算!U155=0),"",$CD153)</f>
        <v/>
      </c>
      <c r="CM153" s="201" t="str">
        <f>IF(OR(工资性费用预算!V155="",工资性费用预算!V155=0),"",$CD153)</f>
        <v/>
      </c>
      <c r="CN153" s="201" t="str">
        <f>IF(OR(工资性费用预算!W155="",工资性费用预算!W155=0),"",$CD153)</f>
        <v/>
      </c>
      <c r="CO153" s="201" t="str">
        <f>IF(OR(工资性费用预算!X155="",工资性费用预算!X155=0),"",$CD153)</f>
        <v/>
      </c>
      <c r="CP153" s="201" t="str">
        <f>IF(OR(工资性费用预算!Y155="",工资性费用预算!Y155=0),"",$CD153)</f>
        <v/>
      </c>
      <c r="CQ153" s="193">
        <f t="shared" si="76"/>
        <v>0</v>
      </c>
      <c r="CR153" s="215" t="str">
        <f>IF($B153="","",VLOOKUP($B153,工资性费用预算!$B$7:$AV$206,47,0))</f>
        <v/>
      </c>
      <c r="CS153" s="201" t="str">
        <f>IF(OR(工资性费用预算!N155="",工资性费用预算!N155=0),"",$CR153)</f>
        <v/>
      </c>
      <c r="CT153" s="201" t="str">
        <f>IF(OR(工资性费用预算!O155="",工资性费用预算!O155=0),"",$CR153)</f>
        <v/>
      </c>
      <c r="CU153" s="201" t="str">
        <f>IF(OR(工资性费用预算!P155="",工资性费用预算!P155=0),"",$CR153)</f>
        <v/>
      </c>
      <c r="CV153" s="201" t="str">
        <f>IF(OR(工资性费用预算!Q155="",工资性费用预算!Q155=0),"",$CR153)</f>
        <v/>
      </c>
      <c r="CW153" s="201" t="str">
        <f>IF(OR(工资性费用预算!R155="",工资性费用预算!R155=0),"",$CR153)</f>
        <v/>
      </c>
      <c r="CX153" s="201" t="str">
        <f>IF(OR(工资性费用预算!S155="",工资性费用预算!S155=0),"",$CR153)</f>
        <v/>
      </c>
      <c r="CY153" s="201" t="str">
        <f>IF(OR(工资性费用预算!T155="",工资性费用预算!T155=0),"",$CR153)</f>
        <v/>
      </c>
      <c r="CZ153" s="201" t="str">
        <f>IF(OR(工资性费用预算!U155="",工资性费用预算!U155=0),"",$CR153)</f>
        <v/>
      </c>
      <c r="DA153" s="201" t="str">
        <f>IF(OR(工资性费用预算!V155="",工资性费用预算!V155=0),"",$CR153)</f>
        <v/>
      </c>
      <c r="DB153" s="201" t="str">
        <f>IF(OR(工资性费用预算!W155="",工资性费用预算!W155=0),"",$CR153)</f>
        <v/>
      </c>
      <c r="DC153" s="201" t="str">
        <f>IF(OR(工资性费用预算!X155="",工资性费用预算!X155=0),"",$CR153)</f>
        <v/>
      </c>
      <c r="DD153" s="201" t="str">
        <f>IF(OR(工资性费用预算!Y155="",工资性费用预算!Y155=0),"",$CR153)</f>
        <v/>
      </c>
      <c r="DE153" s="193">
        <f t="shared" si="77"/>
        <v>0</v>
      </c>
      <c r="DF153" s="215" t="str">
        <f>IF($B153="","",VLOOKUP($B153,工资性费用预算!$B$7:$AR$206,43,0))</f>
        <v/>
      </c>
      <c r="DG153" s="215" t="str">
        <f>IF($B153="","",VLOOKUP($B153,工资性费用预算!$B$7:$AS$206,44,0))</f>
        <v/>
      </c>
      <c r="DH153" s="215" t="str">
        <f>IF($B153="","",VLOOKUP($B153,工资性费用预算!$B$7:$AX$206,49,0))</f>
        <v/>
      </c>
      <c r="DI153" s="215" t="str">
        <f>IF($B153="","",VLOOKUP($B153,工资性费用预算!$B$7:$AY$206,50,0))</f>
        <v/>
      </c>
      <c r="DJ153" s="215" t="str">
        <f>IF($B153="","",VLOOKUP($B153,工资性费用预算!$B$7:$BB$206,51,0))</f>
        <v/>
      </c>
      <c r="DK153" s="215" t="str">
        <f>IF($B153="","",VLOOKUP($B153,工资性费用预算!$B$7:$BB$206,52,0))</f>
        <v/>
      </c>
      <c r="DL153" s="225" t="str">
        <f>IF($B153="","",VLOOKUP($B153,工资性费用预算!$B$7:$BB$206,53,0))</f>
        <v/>
      </c>
      <c r="DM153" s="222">
        <f t="shared" si="78"/>
        <v>0</v>
      </c>
      <c r="DN153" s="191">
        <f t="shared" si="79"/>
        <v>0</v>
      </c>
      <c r="DO153" s="191">
        <f t="shared" si="80"/>
        <v>0</v>
      </c>
      <c r="DP153" s="191">
        <f t="shared" si="81"/>
        <v>0</v>
      </c>
      <c r="DQ153" s="191">
        <f t="shared" si="82"/>
        <v>0</v>
      </c>
      <c r="DR153" s="191">
        <f t="shared" si="83"/>
        <v>0</v>
      </c>
      <c r="DS153" s="191">
        <f t="shared" si="84"/>
        <v>0</v>
      </c>
      <c r="DT153" s="191">
        <f t="shared" si="85"/>
        <v>0</v>
      </c>
      <c r="DU153" s="191">
        <f t="shared" si="86"/>
        <v>0</v>
      </c>
      <c r="DV153" s="191">
        <f t="shared" si="87"/>
        <v>0</v>
      </c>
      <c r="DW153" s="191">
        <f t="shared" si="88"/>
        <v>0</v>
      </c>
      <c r="DX153" s="191">
        <f t="shared" si="89"/>
        <v>0</v>
      </c>
      <c r="DY153" s="227">
        <f t="shared" si="90"/>
        <v>0</v>
      </c>
      <c r="DZ153" s="191">
        <f t="shared" si="91"/>
        <v>0</v>
      </c>
      <c r="EA153" s="193">
        <f t="shared" si="92"/>
        <v>0</v>
      </c>
    </row>
    <row r="154" spans="1:131">
      <c r="A154" s="200" t="str">
        <f t="shared" si="70"/>
        <v/>
      </c>
      <c r="B154" s="191" t="str">
        <f>IF(工资性费用预算!A156="","",工资性费用预算!B156)</f>
        <v/>
      </c>
      <c r="C154" s="195" t="str">
        <f>IF(B154="","",VLOOKUP(B154,工资性费用预算!$B$7:$C$206,2,0))</f>
        <v/>
      </c>
      <c r="D154" s="276" t="str">
        <f>IF(工资性费用预算!BH156&gt;0,IF(工资性费用预算!BE156&gt;0,工资性费用预算!$BE$6,IF(工资性费用预算!BF156&gt;0,工资性费用预算!$BF$6,工资性费用预算!$BG$6)),"")</f>
        <v/>
      </c>
      <c r="E154" s="194" t="str">
        <f>IF($B154="","",VLOOKUP($B154,工资性费用预算!$B$7:$AC$206,27,0))</f>
        <v/>
      </c>
      <c r="F154" s="519">
        <f>IF($B154="",0,VLOOKUP($B154,社保费!$B$5:$Q$15,16,0))</f>
        <v>0</v>
      </c>
      <c r="G154" s="201" t="str">
        <f>IF(OR(工资性费用预算!N156="",工资性费用预算!N156=0),"",ROUND($E154*$F154,2))</f>
        <v/>
      </c>
      <c r="H154" s="201" t="str">
        <f>IF(OR(工资性费用预算!O156="",工资性费用预算!O156=0),"",ROUND($E154*$F154,2))</f>
        <v/>
      </c>
      <c r="I154" s="201" t="str">
        <f>IF(OR(工资性费用预算!P156="",工资性费用预算!P156=0),"",ROUND($E154*$F154,2))</f>
        <v/>
      </c>
      <c r="J154" s="201" t="str">
        <f>IF(OR(工资性费用预算!Q156="",工资性费用预算!Q156=0),"",ROUND($E154*$F154,2))</f>
        <v/>
      </c>
      <c r="K154" s="201" t="str">
        <f>IF(OR(工资性费用预算!R156="",工资性费用预算!R156=0),"",ROUND($E154*$F154,2))</f>
        <v/>
      </c>
      <c r="L154" s="201" t="str">
        <f>IF(OR(工资性费用预算!S156="",工资性费用预算!S156=0),"",ROUND($E154*$F154,2))</f>
        <v/>
      </c>
      <c r="M154" s="201" t="str">
        <f>IF(OR(工资性费用预算!T156="",工资性费用预算!T156=0),"",ROUND($E154*$F154,2))</f>
        <v/>
      </c>
      <c r="N154" s="201" t="str">
        <f>IF(OR(工资性费用预算!U156="",工资性费用预算!U156=0),"",ROUND($E154*$F154,2))</f>
        <v/>
      </c>
      <c r="O154" s="201" t="str">
        <f>IF(OR(工资性费用预算!V156="",工资性费用预算!V156=0),"",ROUND($E154*$F154,2))</f>
        <v/>
      </c>
      <c r="P154" s="201" t="str">
        <f>IF(OR(工资性费用预算!W156="",工资性费用预算!W156=0),"",ROUND($E154*$F154,2))</f>
        <v/>
      </c>
      <c r="Q154" s="201" t="str">
        <f>IF(OR(工资性费用预算!X156="",工资性费用预算!X156=0),"",ROUND($E154*$F154,2))</f>
        <v/>
      </c>
      <c r="R154" s="201" t="str">
        <f>IF(OR(工资性费用预算!Y156="",工资性费用预算!Y156=0),"",ROUND($E154*$F154,2))</f>
        <v/>
      </c>
      <c r="S154" s="193">
        <f t="shared" si="71"/>
        <v>0</v>
      </c>
      <c r="T154" s="199" t="str">
        <f>IF($B154="","",VLOOKUP($B154,工资性费用预算!$B$7:$AF$206,30,0))</f>
        <v/>
      </c>
      <c r="U154" s="197" t="str">
        <f>IF($B154="","",VLOOKUP($B154,工资性费用预算!$B$7:$AF$206,31,0))</f>
        <v/>
      </c>
      <c r="V154" s="191" t="str">
        <f>IF(OR(工资性费用预算!N156="",工资性费用预算!N156=0),"",$T154*$U154)</f>
        <v/>
      </c>
      <c r="W154" s="191" t="str">
        <f>IF(OR(工资性费用预算!O156="",工资性费用预算!O156=0),"",$T154*$U154)</f>
        <v/>
      </c>
      <c r="X154" s="191" t="str">
        <f>IF(OR(工资性费用预算!P156="",工资性费用预算!P156=0),"",$T154*$U154)</f>
        <v/>
      </c>
      <c r="Y154" s="191" t="str">
        <f>IF(OR(工资性费用预算!Q156="",工资性费用预算!Q156=0),"",$T154*$U154)</f>
        <v/>
      </c>
      <c r="Z154" s="191" t="str">
        <f>IF(OR(工资性费用预算!R156="",工资性费用预算!R156=0),"",$T154*$U154)</f>
        <v/>
      </c>
      <c r="AA154" s="191" t="str">
        <f>IF(OR(工资性费用预算!S156="",工资性费用预算!S156=0),"",$T154*$U154)</f>
        <v/>
      </c>
      <c r="AB154" s="191" t="str">
        <f>IF(OR(工资性费用预算!T156="",工资性费用预算!T156=0),"",$T154*$U154)</f>
        <v/>
      </c>
      <c r="AC154" s="191" t="str">
        <f>IF(OR(工资性费用预算!U156="",工资性费用预算!U156=0),"",$T154*$U154)</f>
        <v/>
      </c>
      <c r="AD154" s="191" t="str">
        <f>IF(OR(工资性费用预算!V156="",工资性费用预算!V156=0),"",$T154*$U154)</f>
        <v/>
      </c>
      <c r="AE154" s="191" t="str">
        <f>IF(OR(工资性费用预算!W156="",工资性费用预算!W156=0),"",$T154*$U154)</f>
        <v/>
      </c>
      <c r="AF154" s="191" t="str">
        <f>IF(OR(工资性费用预算!X156="",工资性费用预算!X156=0),"",$T154*$U154)</f>
        <v/>
      </c>
      <c r="AG154" s="191" t="str">
        <f>IF(OR(工资性费用预算!Y156="",工资性费用预算!Y156=0),"",$T154*$U154)</f>
        <v/>
      </c>
      <c r="AH154" s="193">
        <f t="shared" si="72"/>
        <v>0</v>
      </c>
      <c r="AI154" s="217" t="str">
        <f>IF($B154="","",VLOOKUP($B154,工资性费用预算!$B$7:$AJ$206,33,0))</f>
        <v/>
      </c>
      <c r="AJ154" s="218" t="str">
        <f>IF($B154="","",VLOOKUP($B154,工资性费用预算!$B$7:$AJ$206,35,0))</f>
        <v/>
      </c>
      <c r="AK154" s="215" t="str">
        <f>IF($B154="","",VLOOKUP($B154,工资性费用预算!$B$7:$AL$206,37,0))</f>
        <v/>
      </c>
      <c r="AL154" s="270" t="str">
        <f>IF(OR(工资性费用预算!N156="",工资性费用预算!N156=0),"",$AK154)</f>
        <v/>
      </c>
      <c r="AM154" s="201" t="str">
        <f>IF(OR(工资性费用预算!O156="",工资性费用预算!O156=0),"",$AK154)</f>
        <v/>
      </c>
      <c r="AN154" s="201" t="str">
        <f>IF(OR(工资性费用预算!P156="",工资性费用预算!P156=0),"",$AK154)</f>
        <v/>
      </c>
      <c r="AO154" s="201" t="str">
        <f>IF(OR(工资性费用预算!Q156="",工资性费用预算!Q156=0),"",$AK154)</f>
        <v/>
      </c>
      <c r="AP154" s="201" t="str">
        <f>IF(OR(工资性费用预算!R156="",工资性费用预算!R156=0),"",$AK154)</f>
        <v/>
      </c>
      <c r="AQ154" s="201" t="str">
        <f>IF(OR(工资性费用预算!S156="",工资性费用预算!S156=0),"",$AK154)</f>
        <v/>
      </c>
      <c r="AR154" s="201" t="str">
        <f>IF(OR(工资性费用预算!T156="",工资性费用预算!T156=0),"",$AK154)</f>
        <v/>
      </c>
      <c r="AS154" s="201" t="str">
        <f>IF(OR(工资性费用预算!U156="",工资性费用预算!U156=0),"",$AK154)</f>
        <v/>
      </c>
      <c r="AT154" s="201" t="str">
        <f>IF(OR(工资性费用预算!V156="",工资性费用预算!V156=0),"",$AK154)</f>
        <v/>
      </c>
      <c r="AU154" s="201" t="str">
        <f>IF(OR(工资性费用预算!W156="",工资性费用预算!W156=0),"",$AK154)</f>
        <v/>
      </c>
      <c r="AV154" s="201" t="str">
        <f>IF(OR(工资性费用预算!X156="",工资性费用预算!X156=0),"",$AK154)</f>
        <v/>
      </c>
      <c r="AW154" s="201" t="str">
        <f>IF(OR(工资性费用预算!Y156="",工资性费用预算!Y156=0),"",$AK154)</f>
        <v/>
      </c>
      <c r="AX154" s="220">
        <f t="shared" si="73"/>
        <v>0</v>
      </c>
      <c r="AY154" s="215" t="str">
        <f>IF($B154="","",VLOOKUP($B154,工资性费用预算!$B$7:$AN$206,39,0))</f>
        <v/>
      </c>
      <c r="AZ154" s="204"/>
      <c r="BA154" s="204"/>
      <c r="BB154" s="204"/>
      <c r="BC154" s="204"/>
      <c r="BD154" s="201"/>
      <c r="BE154" s="201" t="str">
        <f>IF(OR(工资性费用预算!S156="",工资性费用预算!S156=0),"",$AY154)</f>
        <v/>
      </c>
      <c r="BF154" s="201" t="str">
        <f>IF(OR(工资性费用预算!T156="",工资性费用预算!T156=0),"",$AY154)</f>
        <v/>
      </c>
      <c r="BG154" s="201" t="str">
        <f>IF(OR(工资性费用预算!U156="",工资性费用预算!U156=0),"",$AY154)</f>
        <v/>
      </c>
      <c r="BH154" s="201" t="str">
        <f>IF(OR(工资性费用预算!V156="",工资性费用预算!V156=0),"",$AY154)</f>
        <v/>
      </c>
      <c r="BI154" s="201" t="str">
        <f>IF(OR(工资性费用预算!W156="",工资性费用预算!W156=0),"",$AY154)</f>
        <v/>
      </c>
      <c r="BJ154" s="219"/>
      <c r="BK154" s="219"/>
      <c r="BL154" s="219">
        <f t="shared" si="74"/>
        <v>0</v>
      </c>
      <c r="BM154" s="215" t="str">
        <f>IF($B154="","",VLOOKUP($B154,工资性费用预算!$B$7:$AP$206,41,0))</f>
        <v/>
      </c>
      <c r="BN154" s="201" t="str">
        <f>IF(OR(工资性费用预算!N156="",工资性费用预算!N156=0),"",$BM154)</f>
        <v/>
      </c>
      <c r="BO154" s="201" t="str">
        <f>IF(OR(工资性费用预算!O156="",工资性费用预算!O156=0),"",$BM154)</f>
        <v/>
      </c>
      <c r="BP154" s="201" t="str">
        <f>IF(OR(工资性费用预算!P156="",工资性费用预算!P156=0),"",$BM154)</f>
        <v/>
      </c>
      <c r="BQ154" s="201"/>
      <c r="BR154" s="201" t="str">
        <f>IF(OR(工资性费用预算!Q156="",工资性费用预算!Q156=0),"",$BM154)</f>
        <v/>
      </c>
      <c r="BS154" s="201" t="str">
        <f>IF(OR(工资性费用预算!R156="",工资性费用预算!R156=0),"",$BM154)</f>
        <v/>
      </c>
      <c r="BT154" s="201" t="str">
        <f>IF(OR(工资性费用预算!S156="",工资性费用预算!S156=0),"",$BM154)</f>
        <v/>
      </c>
      <c r="BU154" s="201"/>
      <c r="BV154" s="201" t="str">
        <f>IF(OR(工资性费用预算!T156="",工资性费用预算!T156=0),"",$BM154)</f>
        <v/>
      </c>
      <c r="BW154" s="201" t="str">
        <f>IF(OR(工资性费用预算!U156="",工资性费用预算!U156=0),"",$BM154)</f>
        <v/>
      </c>
      <c r="BX154" s="201" t="str">
        <f>IF(OR(工资性费用预算!V156="",工资性费用预算!V156=0),"",$BM154)</f>
        <v/>
      </c>
      <c r="BY154" s="201"/>
      <c r="BZ154" s="201" t="str">
        <f>IF(OR(工资性费用预算!W156="",工资性费用预算!W156=0),"",$BM154)</f>
        <v/>
      </c>
      <c r="CA154" s="201" t="str">
        <f>IF(OR(工资性费用预算!X156="",工资性费用预算!X156=0),"",$BM154)</f>
        <v/>
      </c>
      <c r="CB154" s="201" t="str">
        <f>IF(OR(工资性费用预算!Y156="",工资性费用预算!Y156=0),"",$BM154)</f>
        <v/>
      </c>
      <c r="CC154" s="193">
        <f t="shared" si="75"/>
        <v>0</v>
      </c>
      <c r="CD154" s="215" t="str">
        <f>IF($B154="","",VLOOKUP($B154,工资性费用预算!$B$7:$AT$206,45,0))</f>
        <v/>
      </c>
      <c r="CE154" s="201" t="str">
        <f>IF(OR(工资性费用预算!N156="",工资性费用预算!N156=0),"",$CD154)</f>
        <v/>
      </c>
      <c r="CF154" s="201" t="str">
        <f>IF(OR(工资性费用预算!O156="",工资性费用预算!O156=0),"",$CD154)</f>
        <v/>
      </c>
      <c r="CG154" s="201" t="str">
        <f>IF(OR(工资性费用预算!P156="",工资性费用预算!P156=0),"",$CD154)</f>
        <v/>
      </c>
      <c r="CH154" s="201" t="str">
        <f>IF(OR(工资性费用预算!Q156="",工资性费用预算!Q156=0),"",$CD154)</f>
        <v/>
      </c>
      <c r="CI154" s="201" t="str">
        <f>IF(OR(工资性费用预算!R156="",工资性费用预算!R156=0),"",$CD154)</f>
        <v/>
      </c>
      <c r="CJ154" s="201" t="str">
        <f>IF(OR(工资性费用预算!S156="",工资性费用预算!S156=0),"",$CD154)</f>
        <v/>
      </c>
      <c r="CK154" s="201" t="str">
        <f>IF(OR(工资性费用预算!T156="",工资性费用预算!T156=0),"",$CD154)</f>
        <v/>
      </c>
      <c r="CL154" s="201" t="str">
        <f>IF(OR(工资性费用预算!U156="",工资性费用预算!U156=0),"",$CD154)</f>
        <v/>
      </c>
      <c r="CM154" s="201" t="str">
        <f>IF(OR(工资性费用预算!V156="",工资性费用预算!V156=0),"",$CD154)</f>
        <v/>
      </c>
      <c r="CN154" s="201" t="str">
        <f>IF(OR(工资性费用预算!W156="",工资性费用预算!W156=0),"",$CD154)</f>
        <v/>
      </c>
      <c r="CO154" s="201" t="str">
        <f>IF(OR(工资性费用预算!X156="",工资性费用预算!X156=0),"",$CD154)</f>
        <v/>
      </c>
      <c r="CP154" s="201" t="str">
        <f>IF(OR(工资性费用预算!Y156="",工资性费用预算!Y156=0),"",$CD154)</f>
        <v/>
      </c>
      <c r="CQ154" s="193">
        <f t="shared" si="76"/>
        <v>0</v>
      </c>
      <c r="CR154" s="215" t="str">
        <f>IF($B154="","",VLOOKUP($B154,工资性费用预算!$B$7:$AV$206,47,0))</f>
        <v/>
      </c>
      <c r="CS154" s="201" t="str">
        <f>IF(OR(工资性费用预算!N156="",工资性费用预算!N156=0),"",$CR154)</f>
        <v/>
      </c>
      <c r="CT154" s="201" t="str">
        <f>IF(OR(工资性费用预算!O156="",工资性费用预算!O156=0),"",$CR154)</f>
        <v/>
      </c>
      <c r="CU154" s="201" t="str">
        <f>IF(OR(工资性费用预算!P156="",工资性费用预算!P156=0),"",$CR154)</f>
        <v/>
      </c>
      <c r="CV154" s="201" t="str">
        <f>IF(OR(工资性费用预算!Q156="",工资性费用预算!Q156=0),"",$CR154)</f>
        <v/>
      </c>
      <c r="CW154" s="201" t="str">
        <f>IF(OR(工资性费用预算!R156="",工资性费用预算!R156=0),"",$CR154)</f>
        <v/>
      </c>
      <c r="CX154" s="201" t="str">
        <f>IF(OR(工资性费用预算!S156="",工资性费用预算!S156=0),"",$CR154)</f>
        <v/>
      </c>
      <c r="CY154" s="201" t="str">
        <f>IF(OR(工资性费用预算!T156="",工资性费用预算!T156=0),"",$CR154)</f>
        <v/>
      </c>
      <c r="CZ154" s="201" t="str">
        <f>IF(OR(工资性费用预算!U156="",工资性费用预算!U156=0),"",$CR154)</f>
        <v/>
      </c>
      <c r="DA154" s="201" t="str">
        <f>IF(OR(工资性费用预算!V156="",工资性费用预算!V156=0),"",$CR154)</f>
        <v/>
      </c>
      <c r="DB154" s="201" t="str">
        <f>IF(OR(工资性费用预算!W156="",工资性费用预算!W156=0),"",$CR154)</f>
        <v/>
      </c>
      <c r="DC154" s="201" t="str">
        <f>IF(OR(工资性费用预算!X156="",工资性费用预算!X156=0),"",$CR154)</f>
        <v/>
      </c>
      <c r="DD154" s="201" t="str">
        <f>IF(OR(工资性费用预算!Y156="",工资性费用预算!Y156=0),"",$CR154)</f>
        <v/>
      </c>
      <c r="DE154" s="193">
        <f t="shared" si="77"/>
        <v>0</v>
      </c>
      <c r="DF154" s="215" t="str">
        <f>IF($B154="","",VLOOKUP($B154,工资性费用预算!$B$7:$AR$206,43,0))</f>
        <v/>
      </c>
      <c r="DG154" s="215" t="str">
        <f>IF($B154="","",VLOOKUP($B154,工资性费用预算!$B$7:$AS$206,44,0))</f>
        <v/>
      </c>
      <c r="DH154" s="215" t="str">
        <f>IF($B154="","",VLOOKUP($B154,工资性费用预算!$B$7:$AX$206,49,0))</f>
        <v/>
      </c>
      <c r="DI154" s="215" t="str">
        <f>IF($B154="","",VLOOKUP($B154,工资性费用预算!$B$7:$AY$206,50,0))</f>
        <v/>
      </c>
      <c r="DJ154" s="215" t="str">
        <f>IF($B154="","",VLOOKUP($B154,工资性费用预算!$B$7:$BB$206,51,0))</f>
        <v/>
      </c>
      <c r="DK154" s="215" t="str">
        <f>IF($B154="","",VLOOKUP($B154,工资性费用预算!$B$7:$BB$206,52,0))</f>
        <v/>
      </c>
      <c r="DL154" s="225" t="str">
        <f>IF($B154="","",VLOOKUP($B154,工资性费用预算!$B$7:$BB$206,53,0))</f>
        <v/>
      </c>
      <c r="DM154" s="222">
        <f t="shared" si="78"/>
        <v>0</v>
      </c>
      <c r="DN154" s="191">
        <f t="shared" si="79"/>
        <v>0</v>
      </c>
      <c r="DO154" s="191">
        <f t="shared" si="80"/>
        <v>0</v>
      </c>
      <c r="DP154" s="191">
        <f t="shared" si="81"/>
        <v>0</v>
      </c>
      <c r="DQ154" s="191">
        <f t="shared" si="82"/>
        <v>0</v>
      </c>
      <c r="DR154" s="191">
        <f t="shared" si="83"/>
        <v>0</v>
      </c>
      <c r="DS154" s="191">
        <f t="shared" si="84"/>
        <v>0</v>
      </c>
      <c r="DT154" s="191">
        <f t="shared" si="85"/>
        <v>0</v>
      </c>
      <c r="DU154" s="191">
        <f t="shared" si="86"/>
        <v>0</v>
      </c>
      <c r="DV154" s="191">
        <f t="shared" si="87"/>
        <v>0</v>
      </c>
      <c r="DW154" s="191">
        <f t="shared" si="88"/>
        <v>0</v>
      </c>
      <c r="DX154" s="191">
        <f t="shared" si="89"/>
        <v>0</v>
      </c>
      <c r="DY154" s="227">
        <f t="shared" si="90"/>
        <v>0</v>
      </c>
      <c r="DZ154" s="191">
        <f t="shared" si="91"/>
        <v>0</v>
      </c>
      <c r="EA154" s="193">
        <f t="shared" si="92"/>
        <v>0</v>
      </c>
    </row>
    <row r="155" spans="1:131">
      <c r="A155" s="200">
        <f t="shared" si="70"/>
        <v>151</v>
      </c>
      <c r="B155" s="191" t="str">
        <f>IF(工资性费用预算!A157="","",工资性费用预算!B157)</f>
        <v>新增1</v>
      </c>
      <c r="C155" s="195">
        <f>IF(B155="","",VLOOKUP(B155,工资性费用预算!$B$7:$C$206,2,0))</f>
        <v>0</v>
      </c>
      <c r="D155" s="276" t="str">
        <f>IF(工资性费用预算!BH157&gt;0,IF(工资性费用预算!BE157&gt;0,工资性费用预算!$BE$6,IF(工资性费用预算!BF157&gt;0,工资性费用预算!$BF$6,工资性费用预算!$BG$6)),"")</f>
        <v/>
      </c>
      <c r="E155" s="194">
        <f>IF($B155="","",VLOOKUP($B155,工资性费用预算!$B$7:$AC$206,27,0))</f>
        <v>0</v>
      </c>
      <c r="F155" s="519" t="e">
        <f>IF($B155="",0,VLOOKUP($B155,社保费!$B$5:$Q$15,16,0))</f>
        <v>#N/A</v>
      </c>
      <c r="G155" s="201" t="str">
        <f>IF(OR(工资性费用预算!N157="",工资性费用预算!N157=0),"",ROUND($E155*$F155,2))</f>
        <v/>
      </c>
      <c r="H155" s="201" t="str">
        <f>IF(OR(工资性费用预算!O157="",工资性费用预算!O157=0),"",ROUND($E155*$F155,2))</f>
        <v/>
      </c>
      <c r="I155" s="201" t="str">
        <f>IF(OR(工资性费用预算!P157="",工资性费用预算!P157=0),"",ROUND($E155*$F155,2))</f>
        <v/>
      </c>
      <c r="J155" s="201" t="str">
        <f>IF(OR(工资性费用预算!Q157="",工资性费用预算!Q157=0),"",ROUND($E155*$F155,2))</f>
        <v/>
      </c>
      <c r="K155" s="201" t="str">
        <f>IF(OR(工资性费用预算!R157="",工资性费用预算!R157=0),"",ROUND($E155*$F155,2))</f>
        <v/>
      </c>
      <c r="L155" s="201" t="str">
        <f>IF(OR(工资性费用预算!S157="",工资性费用预算!S157=0),"",ROUND($E155*$F155,2))</f>
        <v/>
      </c>
      <c r="M155" s="201" t="str">
        <f>IF(OR(工资性费用预算!T157="",工资性费用预算!T157=0),"",ROUND($E155*$F155,2))</f>
        <v/>
      </c>
      <c r="N155" s="201" t="str">
        <f>IF(OR(工资性费用预算!U157="",工资性费用预算!U157=0),"",ROUND($E155*$F155,2))</f>
        <v/>
      </c>
      <c r="O155" s="201" t="str">
        <f>IF(OR(工资性费用预算!V157="",工资性费用预算!V157=0),"",ROUND($E155*$F155,2))</f>
        <v/>
      </c>
      <c r="P155" s="201" t="str">
        <f>IF(OR(工资性费用预算!W157="",工资性费用预算!W157=0),"",ROUND($E155*$F155,2))</f>
        <v/>
      </c>
      <c r="Q155" s="201" t="str">
        <f>IF(OR(工资性费用预算!X157="",工资性费用预算!X157=0),"",ROUND($E155*$F155,2))</f>
        <v/>
      </c>
      <c r="R155" s="201" t="str">
        <f>IF(OR(工资性费用预算!Y157="",工资性费用预算!Y157=0),"",ROUND($E155*$F155,2))</f>
        <v/>
      </c>
      <c r="S155" s="193">
        <f t="shared" si="71"/>
        <v>0</v>
      </c>
      <c r="T155" s="199">
        <f>IF($B155="","",VLOOKUP($B155,工资性费用预算!$B$7:$AF$206,30,0))</f>
        <v>0</v>
      </c>
      <c r="U155" s="197">
        <f>IF($B155="","",VLOOKUP($B155,工资性费用预算!$B$7:$AF$206,31,0))</f>
        <v>0</v>
      </c>
      <c r="V155" s="191" t="str">
        <f>IF(OR(工资性费用预算!N157="",工资性费用预算!N157=0),"",$T155*$U155)</f>
        <v/>
      </c>
      <c r="W155" s="191" t="str">
        <f>IF(OR(工资性费用预算!O157="",工资性费用预算!O157=0),"",$T155*$U155)</f>
        <v/>
      </c>
      <c r="X155" s="191" t="str">
        <f>IF(OR(工资性费用预算!P157="",工资性费用预算!P157=0),"",$T155*$U155)</f>
        <v/>
      </c>
      <c r="Y155" s="191" t="str">
        <f>IF(OR(工资性费用预算!Q157="",工资性费用预算!Q157=0),"",$T155*$U155)</f>
        <v/>
      </c>
      <c r="Z155" s="191" t="str">
        <f>IF(OR(工资性费用预算!R157="",工资性费用预算!R157=0),"",$T155*$U155)</f>
        <v/>
      </c>
      <c r="AA155" s="191" t="str">
        <f>IF(OR(工资性费用预算!S157="",工资性费用预算!S157=0),"",$T155*$U155)</f>
        <v/>
      </c>
      <c r="AB155" s="191" t="str">
        <f>IF(OR(工资性费用预算!T157="",工资性费用预算!T157=0),"",$T155*$U155)</f>
        <v/>
      </c>
      <c r="AC155" s="191" t="str">
        <f>IF(OR(工资性费用预算!U157="",工资性费用预算!U157=0),"",$T155*$U155)</f>
        <v/>
      </c>
      <c r="AD155" s="191" t="str">
        <f>IF(OR(工资性费用预算!V157="",工资性费用预算!V157=0),"",$T155*$U155)</f>
        <v/>
      </c>
      <c r="AE155" s="191" t="str">
        <f>IF(OR(工资性费用预算!W157="",工资性费用预算!W157=0),"",$T155*$U155)</f>
        <v/>
      </c>
      <c r="AF155" s="191" t="str">
        <f>IF(OR(工资性费用预算!X157="",工资性费用预算!X157=0),"",$T155*$U155)</f>
        <v/>
      </c>
      <c r="AG155" s="191" t="str">
        <f>IF(OR(工资性费用预算!Y157="",工资性费用预算!Y157=0),"",$T155*$U155)</f>
        <v/>
      </c>
      <c r="AH155" s="193">
        <f t="shared" si="72"/>
        <v>0</v>
      </c>
      <c r="AI155" s="217">
        <f>IF($B155="","",VLOOKUP($B155,工资性费用预算!$B$7:$AJ$206,33,0))</f>
        <v>0</v>
      </c>
      <c r="AJ155" s="218">
        <f>IF($B155="","",VLOOKUP($B155,工资性费用预算!$B$7:$AJ$206,35,0))</f>
        <v>0</v>
      </c>
      <c r="AK155" s="215">
        <f>IF($B155="","",VLOOKUP($B155,工资性费用预算!$B$7:$AL$206,37,0))</f>
        <v>0</v>
      </c>
      <c r="AL155" s="270" t="str">
        <f>IF(OR(工资性费用预算!N157="",工资性费用预算!N157=0),"",$AK155)</f>
        <v/>
      </c>
      <c r="AM155" s="201" t="str">
        <f>IF(OR(工资性费用预算!O157="",工资性费用预算!O157=0),"",$AK155)</f>
        <v/>
      </c>
      <c r="AN155" s="201" t="str">
        <f>IF(OR(工资性费用预算!P157="",工资性费用预算!P157=0),"",$AK155)</f>
        <v/>
      </c>
      <c r="AO155" s="201" t="str">
        <f>IF(OR(工资性费用预算!Q157="",工资性费用预算!Q157=0),"",$AK155)</f>
        <v/>
      </c>
      <c r="AP155" s="201" t="str">
        <f>IF(OR(工资性费用预算!R157="",工资性费用预算!R157=0),"",$AK155)</f>
        <v/>
      </c>
      <c r="AQ155" s="201" t="str">
        <f>IF(OR(工资性费用预算!S157="",工资性费用预算!S157=0),"",$AK155)</f>
        <v/>
      </c>
      <c r="AR155" s="201" t="str">
        <f>IF(OR(工资性费用预算!T157="",工资性费用预算!T157=0),"",$AK155)</f>
        <v/>
      </c>
      <c r="AS155" s="201" t="str">
        <f>IF(OR(工资性费用预算!U157="",工资性费用预算!U157=0),"",$AK155)</f>
        <v/>
      </c>
      <c r="AT155" s="201" t="str">
        <f>IF(OR(工资性费用预算!V157="",工资性费用预算!V157=0),"",$AK155)</f>
        <v/>
      </c>
      <c r="AU155" s="201" t="str">
        <f>IF(OR(工资性费用预算!W157="",工资性费用预算!W157=0),"",$AK155)</f>
        <v/>
      </c>
      <c r="AV155" s="201" t="str">
        <f>IF(OR(工资性费用预算!X157="",工资性费用预算!X157=0),"",$AK155)</f>
        <v/>
      </c>
      <c r="AW155" s="201" t="str">
        <f>IF(OR(工资性费用预算!Y157="",工资性费用预算!Y157=0),"",$AK155)</f>
        <v/>
      </c>
      <c r="AX155" s="220">
        <f t="shared" si="73"/>
        <v>0</v>
      </c>
      <c r="AY155" s="215">
        <f>IF($B155="","",VLOOKUP($B155,工资性费用预算!$B$7:$AN$206,39,0))</f>
        <v>0</v>
      </c>
      <c r="AZ155" s="204"/>
      <c r="BA155" s="204"/>
      <c r="BB155" s="204"/>
      <c r="BC155" s="204"/>
      <c r="BD155" s="201"/>
      <c r="BE155" s="201" t="str">
        <f>IF(OR(工资性费用预算!S157="",工资性费用预算!S157=0),"",$AY155)</f>
        <v/>
      </c>
      <c r="BF155" s="201" t="str">
        <f>IF(OR(工资性费用预算!T157="",工资性费用预算!T157=0),"",$AY155)</f>
        <v/>
      </c>
      <c r="BG155" s="201" t="str">
        <f>IF(OR(工资性费用预算!U157="",工资性费用预算!U157=0),"",$AY155)</f>
        <v/>
      </c>
      <c r="BH155" s="201" t="str">
        <f>IF(OR(工资性费用预算!V157="",工资性费用预算!V157=0),"",$AY155)</f>
        <v/>
      </c>
      <c r="BI155" s="201" t="str">
        <f>IF(OR(工资性费用预算!W157="",工资性费用预算!W157=0),"",$AY155)</f>
        <v/>
      </c>
      <c r="BJ155" s="219"/>
      <c r="BK155" s="219"/>
      <c r="BL155" s="219">
        <f t="shared" si="74"/>
        <v>0</v>
      </c>
      <c r="BM155" s="215">
        <f>IF($B155="","",VLOOKUP($B155,工资性费用预算!$B$7:$AP$206,41,0))</f>
        <v>0</v>
      </c>
      <c r="BN155" s="201" t="str">
        <f>IF(OR(工资性费用预算!N157="",工资性费用预算!N157=0),"",$BM155)</f>
        <v/>
      </c>
      <c r="BO155" s="201" t="str">
        <f>IF(OR(工资性费用预算!O157="",工资性费用预算!O157=0),"",$BM155)</f>
        <v/>
      </c>
      <c r="BP155" s="201" t="str">
        <f>IF(OR(工资性费用预算!P157="",工资性费用预算!P157=0),"",$BM155)</f>
        <v/>
      </c>
      <c r="BQ155" s="201"/>
      <c r="BR155" s="201" t="str">
        <f>IF(OR(工资性费用预算!Q157="",工资性费用预算!Q157=0),"",$BM155)</f>
        <v/>
      </c>
      <c r="BS155" s="201" t="str">
        <f>IF(OR(工资性费用预算!R157="",工资性费用预算!R157=0),"",$BM155)</f>
        <v/>
      </c>
      <c r="BT155" s="201" t="str">
        <f>IF(OR(工资性费用预算!S157="",工资性费用预算!S157=0),"",$BM155)</f>
        <v/>
      </c>
      <c r="BU155" s="201"/>
      <c r="BV155" s="201" t="str">
        <f>IF(OR(工资性费用预算!T157="",工资性费用预算!T157=0),"",$BM155)</f>
        <v/>
      </c>
      <c r="BW155" s="201" t="str">
        <f>IF(OR(工资性费用预算!U157="",工资性费用预算!U157=0),"",$BM155)</f>
        <v/>
      </c>
      <c r="BX155" s="201" t="str">
        <f>IF(OR(工资性费用预算!V157="",工资性费用预算!V157=0),"",$BM155)</f>
        <v/>
      </c>
      <c r="BY155" s="201"/>
      <c r="BZ155" s="201" t="str">
        <f>IF(OR(工资性费用预算!W157="",工资性费用预算!W157=0),"",$BM155)</f>
        <v/>
      </c>
      <c r="CA155" s="201" t="str">
        <f>IF(OR(工资性费用预算!X157="",工资性费用预算!X157=0),"",$BM155)</f>
        <v/>
      </c>
      <c r="CB155" s="201" t="str">
        <f>IF(OR(工资性费用预算!Y157="",工资性费用预算!Y157=0),"",$BM155)</f>
        <v/>
      </c>
      <c r="CC155" s="193">
        <f t="shared" si="75"/>
        <v>0</v>
      </c>
      <c r="CD155" s="215">
        <f>IF($B155="","",VLOOKUP($B155,工资性费用预算!$B$7:$AT$206,45,0))</f>
        <v>0</v>
      </c>
      <c r="CE155" s="201" t="str">
        <f>IF(OR(工资性费用预算!N157="",工资性费用预算!N157=0),"",$CD155)</f>
        <v/>
      </c>
      <c r="CF155" s="201" t="str">
        <f>IF(OR(工资性费用预算!O157="",工资性费用预算!O157=0),"",$CD155)</f>
        <v/>
      </c>
      <c r="CG155" s="201" t="str">
        <f>IF(OR(工资性费用预算!P157="",工资性费用预算!P157=0),"",$CD155)</f>
        <v/>
      </c>
      <c r="CH155" s="201" t="str">
        <f>IF(OR(工资性费用预算!Q157="",工资性费用预算!Q157=0),"",$CD155)</f>
        <v/>
      </c>
      <c r="CI155" s="201" t="str">
        <f>IF(OR(工资性费用预算!R157="",工资性费用预算!R157=0),"",$CD155)</f>
        <v/>
      </c>
      <c r="CJ155" s="201" t="str">
        <f>IF(OR(工资性费用预算!S157="",工资性费用预算!S157=0),"",$CD155)</f>
        <v/>
      </c>
      <c r="CK155" s="201" t="str">
        <f>IF(OR(工资性费用预算!T157="",工资性费用预算!T157=0),"",$CD155)</f>
        <v/>
      </c>
      <c r="CL155" s="201" t="str">
        <f>IF(OR(工资性费用预算!U157="",工资性费用预算!U157=0),"",$CD155)</f>
        <v/>
      </c>
      <c r="CM155" s="201" t="str">
        <f>IF(OR(工资性费用预算!V157="",工资性费用预算!V157=0),"",$CD155)</f>
        <v/>
      </c>
      <c r="CN155" s="201" t="str">
        <f>IF(OR(工资性费用预算!W157="",工资性费用预算!W157=0),"",$CD155)</f>
        <v/>
      </c>
      <c r="CO155" s="201" t="str">
        <f>IF(OR(工资性费用预算!X157="",工资性费用预算!X157=0),"",$CD155)</f>
        <v/>
      </c>
      <c r="CP155" s="201" t="str">
        <f>IF(OR(工资性费用预算!Y157="",工资性费用预算!Y157=0),"",$CD155)</f>
        <v/>
      </c>
      <c r="CQ155" s="193">
        <f t="shared" si="76"/>
        <v>0</v>
      </c>
      <c r="CR155" s="215">
        <f>IF($B155="","",VLOOKUP($B155,工资性费用预算!$B$7:$AV$206,47,0))</f>
        <v>0</v>
      </c>
      <c r="CS155" s="201" t="str">
        <f>IF(OR(工资性费用预算!N157="",工资性费用预算!N157=0),"",$CR155)</f>
        <v/>
      </c>
      <c r="CT155" s="201" t="str">
        <f>IF(OR(工资性费用预算!O157="",工资性费用预算!O157=0),"",$CR155)</f>
        <v/>
      </c>
      <c r="CU155" s="201" t="str">
        <f>IF(OR(工资性费用预算!P157="",工资性费用预算!P157=0),"",$CR155)</f>
        <v/>
      </c>
      <c r="CV155" s="201" t="str">
        <f>IF(OR(工资性费用预算!Q157="",工资性费用预算!Q157=0),"",$CR155)</f>
        <v/>
      </c>
      <c r="CW155" s="201" t="str">
        <f>IF(OR(工资性费用预算!R157="",工资性费用预算!R157=0),"",$CR155)</f>
        <v/>
      </c>
      <c r="CX155" s="201" t="str">
        <f>IF(OR(工资性费用预算!S157="",工资性费用预算!S157=0),"",$CR155)</f>
        <v/>
      </c>
      <c r="CY155" s="201" t="str">
        <f>IF(OR(工资性费用预算!T157="",工资性费用预算!T157=0),"",$CR155)</f>
        <v/>
      </c>
      <c r="CZ155" s="201" t="str">
        <f>IF(OR(工资性费用预算!U157="",工资性费用预算!U157=0),"",$CR155)</f>
        <v/>
      </c>
      <c r="DA155" s="201" t="str">
        <f>IF(OR(工资性费用预算!V157="",工资性费用预算!V157=0),"",$CR155)</f>
        <v/>
      </c>
      <c r="DB155" s="201" t="str">
        <f>IF(OR(工资性费用预算!W157="",工资性费用预算!W157=0),"",$CR155)</f>
        <v/>
      </c>
      <c r="DC155" s="201" t="str">
        <f>IF(OR(工资性费用预算!X157="",工资性费用预算!X157=0),"",$CR155)</f>
        <v/>
      </c>
      <c r="DD155" s="201" t="str">
        <f>IF(OR(工资性费用预算!Y157="",工资性费用预算!Y157=0),"",$CR155)</f>
        <v/>
      </c>
      <c r="DE155" s="193">
        <f t="shared" si="77"/>
        <v>0</v>
      </c>
      <c r="DF155" s="215">
        <f>IF($B155="","",VLOOKUP($B155,工资性费用预算!$B$7:$AR$206,43,0))</f>
        <v>0</v>
      </c>
      <c r="DG155" s="215">
        <f>IF($B155="","",VLOOKUP($B155,工资性费用预算!$B$7:$AS$206,44,0))</f>
        <v>0</v>
      </c>
      <c r="DH155" s="215">
        <f>IF($B155="","",VLOOKUP($B155,工资性费用预算!$B$7:$AX$206,49,0))</f>
        <v>0</v>
      </c>
      <c r="DI155" s="215">
        <f>IF($B155="","",VLOOKUP($B155,工资性费用预算!$B$7:$AY$206,50,0))</f>
        <v>0</v>
      </c>
      <c r="DJ155" s="215">
        <f>IF($B155="","",VLOOKUP($B155,工资性费用预算!$B$7:$BB$206,51,0))</f>
        <v>0</v>
      </c>
      <c r="DK155" s="215">
        <f>IF($B155="","",VLOOKUP($B155,工资性费用预算!$B$7:$BB$206,52,0))</f>
        <v>0</v>
      </c>
      <c r="DL155" s="225">
        <f>IF($B155="","",VLOOKUP($B155,工资性费用预算!$B$7:$BB$206,53,0))</f>
        <v>0</v>
      </c>
      <c r="DM155" s="222">
        <f t="shared" si="78"/>
        <v>0</v>
      </c>
      <c r="DN155" s="191">
        <f t="shared" si="79"/>
        <v>0</v>
      </c>
      <c r="DO155" s="191">
        <f t="shared" si="80"/>
        <v>0</v>
      </c>
      <c r="DP155" s="191">
        <f t="shared" si="81"/>
        <v>0</v>
      </c>
      <c r="DQ155" s="191">
        <f t="shared" si="82"/>
        <v>0</v>
      </c>
      <c r="DR155" s="191">
        <f t="shared" si="83"/>
        <v>0</v>
      </c>
      <c r="DS155" s="191">
        <f t="shared" si="84"/>
        <v>0</v>
      </c>
      <c r="DT155" s="191">
        <f t="shared" si="85"/>
        <v>0</v>
      </c>
      <c r="DU155" s="191">
        <f t="shared" si="86"/>
        <v>0</v>
      </c>
      <c r="DV155" s="191">
        <f t="shared" si="87"/>
        <v>0</v>
      </c>
      <c r="DW155" s="191">
        <f t="shared" si="88"/>
        <v>0</v>
      </c>
      <c r="DX155" s="191">
        <f t="shared" si="89"/>
        <v>0</v>
      </c>
      <c r="DY155" s="227">
        <f t="shared" si="90"/>
        <v>0</v>
      </c>
      <c r="DZ155" s="191">
        <f t="shared" si="91"/>
        <v>0</v>
      </c>
      <c r="EA155" s="193">
        <f t="shared" si="92"/>
        <v>0</v>
      </c>
    </row>
    <row r="156" spans="1:131">
      <c r="A156" s="200">
        <f t="shared" si="70"/>
        <v>152</v>
      </c>
      <c r="B156" s="191" t="str">
        <f>IF(工资性费用预算!A158="","",工资性费用预算!B158)</f>
        <v>新增2</v>
      </c>
      <c r="C156" s="195">
        <f>IF(B156="","",VLOOKUP(B156,工资性费用预算!$B$7:$C$206,2,0))</f>
        <v>0</v>
      </c>
      <c r="D156" s="276" t="str">
        <f>IF(工资性费用预算!BH158&gt;0,IF(工资性费用预算!BE158&gt;0,工资性费用预算!$BE$6,IF(工资性费用预算!BF158&gt;0,工资性费用预算!$BF$6,工资性费用预算!$BG$6)),"")</f>
        <v/>
      </c>
      <c r="E156" s="194">
        <f>IF($B156="","",VLOOKUP($B156,工资性费用预算!$B$7:$AC$206,27,0))</f>
        <v>0</v>
      </c>
      <c r="F156" s="519" t="e">
        <f>IF($B156="",0,VLOOKUP($B156,社保费!$B$5:$Q$15,16,0))</f>
        <v>#N/A</v>
      </c>
      <c r="G156" s="201" t="str">
        <f>IF(OR(工资性费用预算!N158="",工资性费用预算!N158=0),"",ROUND($E156*$F156,2))</f>
        <v/>
      </c>
      <c r="H156" s="201" t="str">
        <f>IF(OR(工资性费用预算!O158="",工资性费用预算!O158=0),"",ROUND($E156*$F156,2))</f>
        <v/>
      </c>
      <c r="I156" s="201" t="str">
        <f>IF(OR(工资性费用预算!P158="",工资性费用预算!P158=0),"",ROUND($E156*$F156,2))</f>
        <v/>
      </c>
      <c r="J156" s="201" t="str">
        <f>IF(OR(工资性费用预算!Q158="",工资性费用预算!Q158=0),"",ROUND($E156*$F156,2))</f>
        <v/>
      </c>
      <c r="K156" s="201" t="str">
        <f>IF(OR(工资性费用预算!R158="",工资性费用预算!R158=0),"",ROUND($E156*$F156,2))</f>
        <v/>
      </c>
      <c r="L156" s="201" t="str">
        <f>IF(OR(工资性费用预算!S158="",工资性费用预算!S158=0),"",ROUND($E156*$F156,2))</f>
        <v/>
      </c>
      <c r="M156" s="201" t="str">
        <f>IF(OR(工资性费用预算!T158="",工资性费用预算!T158=0),"",ROUND($E156*$F156,2))</f>
        <v/>
      </c>
      <c r="N156" s="201" t="str">
        <f>IF(OR(工资性费用预算!U158="",工资性费用预算!U158=0),"",ROUND($E156*$F156,2))</f>
        <v/>
      </c>
      <c r="O156" s="201" t="str">
        <f>IF(OR(工资性费用预算!V158="",工资性费用预算!V158=0),"",ROUND($E156*$F156,2))</f>
        <v/>
      </c>
      <c r="P156" s="201" t="str">
        <f>IF(OR(工资性费用预算!W158="",工资性费用预算!W158=0),"",ROUND($E156*$F156,2))</f>
        <v/>
      </c>
      <c r="Q156" s="201" t="str">
        <f>IF(OR(工资性费用预算!X158="",工资性费用预算!X158=0),"",ROUND($E156*$F156,2))</f>
        <v/>
      </c>
      <c r="R156" s="201" t="str">
        <f>IF(OR(工资性费用预算!Y158="",工资性费用预算!Y158=0),"",ROUND($E156*$F156,2))</f>
        <v/>
      </c>
      <c r="S156" s="193">
        <f t="shared" si="71"/>
        <v>0</v>
      </c>
      <c r="T156" s="199">
        <f>IF($B156="","",VLOOKUP($B156,工资性费用预算!$B$7:$AF$206,30,0))</f>
        <v>0</v>
      </c>
      <c r="U156" s="197">
        <f>IF($B156="","",VLOOKUP($B156,工资性费用预算!$B$7:$AF$206,31,0))</f>
        <v>0</v>
      </c>
      <c r="V156" s="191" t="str">
        <f>IF(OR(工资性费用预算!N158="",工资性费用预算!N158=0),"",$T156*$U156)</f>
        <v/>
      </c>
      <c r="W156" s="191" t="str">
        <f>IF(OR(工资性费用预算!O158="",工资性费用预算!O158=0),"",$T156*$U156)</f>
        <v/>
      </c>
      <c r="X156" s="191" t="str">
        <f>IF(OR(工资性费用预算!P158="",工资性费用预算!P158=0),"",$T156*$U156)</f>
        <v/>
      </c>
      <c r="Y156" s="191" t="str">
        <f>IF(OR(工资性费用预算!Q158="",工资性费用预算!Q158=0),"",$T156*$U156)</f>
        <v/>
      </c>
      <c r="Z156" s="191" t="str">
        <f>IF(OR(工资性费用预算!R158="",工资性费用预算!R158=0),"",$T156*$U156)</f>
        <v/>
      </c>
      <c r="AA156" s="191" t="str">
        <f>IF(OR(工资性费用预算!S158="",工资性费用预算!S158=0),"",$T156*$U156)</f>
        <v/>
      </c>
      <c r="AB156" s="191" t="str">
        <f>IF(OR(工资性费用预算!T158="",工资性费用预算!T158=0),"",$T156*$U156)</f>
        <v/>
      </c>
      <c r="AC156" s="191" t="str">
        <f>IF(OR(工资性费用预算!U158="",工资性费用预算!U158=0),"",$T156*$U156)</f>
        <v/>
      </c>
      <c r="AD156" s="191" t="str">
        <f>IF(OR(工资性费用预算!V158="",工资性费用预算!V158=0),"",$T156*$U156)</f>
        <v/>
      </c>
      <c r="AE156" s="191" t="str">
        <f>IF(OR(工资性费用预算!W158="",工资性费用预算!W158=0),"",$T156*$U156)</f>
        <v/>
      </c>
      <c r="AF156" s="191" t="str">
        <f>IF(OR(工资性费用预算!X158="",工资性费用预算!X158=0),"",$T156*$U156)</f>
        <v/>
      </c>
      <c r="AG156" s="191" t="str">
        <f>IF(OR(工资性费用预算!Y158="",工资性费用预算!Y158=0),"",$T156*$U156)</f>
        <v/>
      </c>
      <c r="AH156" s="193">
        <f t="shared" si="72"/>
        <v>0</v>
      </c>
      <c r="AI156" s="217">
        <f>IF($B156="","",VLOOKUP($B156,工资性费用预算!$B$7:$AJ$206,33,0))</f>
        <v>0</v>
      </c>
      <c r="AJ156" s="218">
        <f>IF($B156="","",VLOOKUP($B156,工资性费用预算!$B$7:$AJ$206,35,0))</f>
        <v>0</v>
      </c>
      <c r="AK156" s="215">
        <f>IF($B156="","",VLOOKUP($B156,工资性费用预算!$B$7:$AL$206,37,0))</f>
        <v>0</v>
      </c>
      <c r="AL156" s="270" t="str">
        <f>IF(OR(工资性费用预算!N158="",工资性费用预算!N158=0),"",$AK156)</f>
        <v/>
      </c>
      <c r="AM156" s="201" t="str">
        <f>IF(OR(工资性费用预算!O158="",工资性费用预算!O158=0),"",$AK156)</f>
        <v/>
      </c>
      <c r="AN156" s="201" t="str">
        <f>IF(OR(工资性费用预算!P158="",工资性费用预算!P158=0),"",$AK156)</f>
        <v/>
      </c>
      <c r="AO156" s="201" t="str">
        <f>IF(OR(工资性费用预算!Q158="",工资性费用预算!Q158=0),"",$AK156)</f>
        <v/>
      </c>
      <c r="AP156" s="201" t="str">
        <f>IF(OR(工资性费用预算!R158="",工资性费用预算!R158=0),"",$AK156)</f>
        <v/>
      </c>
      <c r="AQ156" s="201" t="str">
        <f>IF(OR(工资性费用预算!S158="",工资性费用预算!S158=0),"",$AK156)</f>
        <v/>
      </c>
      <c r="AR156" s="201" t="str">
        <f>IF(OR(工资性费用预算!T158="",工资性费用预算!T158=0),"",$AK156)</f>
        <v/>
      </c>
      <c r="AS156" s="201" t="str">
        <f>IF(OR(工资性费用预算!U158="",工资性费用预算!U158=0),"",$AK156)</f>
        <v/>
      </c>
      <c r="AT156" s="201" t="str">
        <f>IF(OR(工资性费用预算!V158="",工资性费用预算!V158=0),"",$AK156)</f>
        <v/>
      </c>
      <c r="AU156" s="201" t="str">
        <f>IF(OR(工资性费用预算!W158="",工资性费用预算!W158=0),"",$AK156)</f>
        <v/>
      </c>
      <c r="AV156" s="201" t="str">
        <f>IF(OR(工资性费用预算!X158="",工资性费用预算!X158=0),"",$AK156)</f>
        <v/>
      </c>
      <c r="AW156" s="201" t="str">
        <f>IF(OR(工资性费用预算!Y158="",工资性费用预算!Y158=0),"",$AK156)</f>
        <v/>
      </c>
      <c r="AX156" s="220">
        <f t="shared" si="73"/>
        <v>0</v>
      </c>
      <c r="AY156" s="215">
        <f>IF($B156="","",VLOOKUP($B156,工资性费用预算!$B$7:$AN$206,39,0))</f>
        <v>0</v>
      </c>
      <c r="AZ156" s="204"/>
      <c r="BA156" s="204"/>
      <c r="BB156" s="204"/>
      <c r="BC156" s="204"/>
      <c r="BD156" s="201"/>
      <c r="BE156" s="201" t="str">
        <f>IF(OR(工资性费用预算!S158="",工资性费用预算!S158=0),"",$AY156)</f>
        <v/>
      </c>
      <c r="BF156" s="201" t="str">
        <f>IF(OR(工资性费用预算!T158="",工资性费用预算!T158=0),"",$AY156)</f>
        <v/>
      </c>
      <c r="BG156" s="201" t="str">
        <f>IF(OR(工资性费用预算!U158="",工资性费用预算!U158=0),"",$AY156)</f>
        <v/>
      </c>
      <c r="BH156" s="201" t="str">
        <f>IF(OR(工资性费用预算!V158="",工资性费用预算!V158=0),"",$AY156)</f>
        <v/>
      </c>
      <c r="BI156" s="201" t="str">
        <f>IF(OR(工资性费用预算!W158="",工资性费用预算!W158=0),"",$AY156)</f>
        <v/>
      </c>
      <c r="BJ156" s="219"/>
      <c r="BK156" s="219"/>
      <c r="BL156" s="219">
        <f t="shared" si="74"/>
        <v>0</v>
      </c>
      <c r="BM156" s="215">
        <f>IF($B156="","",VLOOKUP($B156,工资性费用预算!$B$7:$AP$206,41,0))</f>
        <v>0</v>
      </c>
      <c r="BN156" s="201" t="str">
        <f>IF(OR(工资性费用预算!N158="",工资性费用预算!N158=0),"",$BM156)</f>
        <v/>
      </c>
      <c r="BO156" s="201" t="str">
        <f>IF(OR(工资性费用预算!O158="",工资性费用预算!O158=0),"",$BM156)</f>
        <v/>
      </c>
      <c r="BP156" s="201" t="str">
        <f>IF(OR(工资性费用预算!P158="",工资性费用预算!P158=0),"",$BM156)</f>
        <v/>
      </c>
      <c r="BQ156" s="201"/>
      <c r="BR156" s="201" t="str">
        <f>IF(OR(工资性费用预算!Q158="",工资性费用预算!Q158=0),"",$BM156)</f>
        <v/>
      </c>
      <c r="BS156" s="201" t="str">
        <f>IF(OR(工资性费用预算!R158="",工资性费用预算!R158=0),"",$BM156)</f>
        <v/>
      </c>
      <c r="BT156" s="201" t="str">
        <f>IF(OR(工资性费用预算!S158="",工资性费用预算!S158=0),"",$BM156)</f>
        <v/>
      </c>
      <c r="BU156" s="201"/>
      <c r="BV156" s="201" t="str">
        <f>IF(OR(工资性费用预算!T158="",工资性费用预算!T158=0),"",$BM156)</f>
        <v/>
      </c>
      <c r="BW156" s="201" t="str">
        <f>IF(OR(工资性费用预算!U158="",工资性费用预算!U158=0),"",$BM156)</f>
        <v/>
      </c>
      <c r="BX156" s="201" t="str">
        <f>IF(OR(工资性费用预算!V158="",工资性费用预算!V158=0),"",$BM156)</f>
        <v/>
      </c>
      <c r="BY156" s="201"/>
      <c r="BZ156" s="201" t="str">
        <f>IF(OR(工资性费用预算!W158="",工资性费用预算!W158=0),"",$BM156)</f>
        <v/>
      </c>
      <c r="CA156" s="201" t="str">
        <f>IF(OR(工资性费用预算!X158="",工资性费用预算!X158=0),"",$BM156)</f>
        <v/>
      </c>
      <c r="CB156" s="201" t="str">
        <f>IF(OR(工资性费用预算!Y158="",工资性费用预算!Y158=0),"",$BM156)</f>
        <v/>
      </c>
      <c r="CC156" s="193">
        <f t="shared" si="75"/>
        <v>0</v>
      </c>
      <c r="CD156" s="215">
        <f>IF($B156="","",VLOOKUP($B156,工资性费用预算!$B$7:$AT$206,45,0))</f>
        <v>0</v>
      </c>
      <c r="CE156" s="201" t="str">
        <f>IF(OR(工资性费用预算!N158="",工资性费用预算!N158=0),"",$CD156)</f>
        <v/>
      </c>
      <c r="CF156" s="201" t="str">
        <f>IF(OR(工资性费用预算!O158="",工资性费用预算!O158=0),"",$CD156)</f>
        <v/>
      </c>
      <c r="CG156" s="201" t="str">
        <f>IF(OR(工资性费用预算!P158="",工资性费用预算!P158=0),"",$CD156)</f>
        <v/>
      </c>
      <c r="CH156" s="201" t="str">
        <f>IF(OR(工资性费用预算!Q158="",工资性费用预算!Q158=0),"",$CD156)</f>
        <v/>
      </c>
      <c r="CI156" s="201" t="str">
        <f>IF(OR(工资性费用预算!R158="",工资性费用预算!R158=0),"",$CD156)</f>
        <v/>
      </c>
      <c r="CJ156" s="201" t="str">
        <f>IF(OR(工资性费用预算!S158="",工资性费用预算!S158=0),"",$CD156)</f>
        <v/>
      </c>
      <c r="CK156" s="201" t="str">
        <f>IF(OR(工资性费用预算!T158="",工资性费用预算!T158=0),"",$CD156)</f>
        <v/>
      </c>
      <c r="CL156" s="201" t="str">
        <f>IF(OR(工资性费用预算!U158="",工资性费用预算!U158=0),"",$CD156)</f>
        <v/>
      </c>
      <c r="CM156" s="201" t="str">
        <f>IF(OR(工资性费用预算!V158="",工资性费用预算!V158=0),"",$CD156)</f>
        <v/>
      </c>
      <c r="CN156" s="201" t="str">
        <f>IF(OR(工资性费用预算!W158="",工资性费用预算!W158=0),"",$CD156)</f>
        <v/>
      </c>
      <c r="CO156" s="201" t="str">
        <f>IF(OR(工资性费用预算!X158="",工资性费用预算!X158=0),"",$CD156)</f>
        <v/>
      </c>
      <c r="CP156" s="201" t="str">
        <f>IF(OR(工资性费用预算!Y158="",工资性费用预算!Y158=0),"",$CD156)</f>
        <v/>
      </c>
      <c r="CQ156" s="193">
        <f t="shared" si="76"/>
        <v>0</v>
      </c>
      <c r="CR156" s="215">
        <f>IF($B156="","",VLOOKUP($B156,工资性费用预算!$B$7:$AV$206,47,0))</f>
        <v>0</v>
      </c>
      <c r="CS156" s="201" t="str">
        <f>IF(OR(工资性费用预算!N158="",工资性费用预算!N158=0),"",$CR156)</f>
        <v/>
      </c>
      <c r="CT156" s="201" t="str">
        <f>IF(OR(工资性费用预算!O158="",工资性费用预算!O158=0),"",$CR156)</f>
        <v/>
      </c>
      <c r="CU156" s="201" t="str">
        <f>IF(OR(工资性费用预算!P158="",工资性费用预算!P158=0),"",$CR156)</f>
        <v/>
      </c>
      <c r="CV156" s="201" t="str">
        <f>IF(OR(工资性费用预算!Q158="",工资性费用预算!Q158=0),"",$CR156)</f>
        <v/>
      </c>
      <c r="CW156" s="201" t="str">
        <f>IF(OR(工资性费用预算!R158="",工资性费用预算!R158=0),"",$CR156)</f>
        <v/>
      </c>
      <c r="CX156" s="201" t="str">
        <f>IF(OR(工资性费用预算!S158="",工资性费用预算!S158=0),"",$CR156)</f>
        <v/>
      </c>
      <c r="CY156" s="201" t="str">
        <f>IF(OR(工资性费用预算!T158="",工资性费用预算!T158=0),"",$CR156)</f>
        <v/>
      </c>
      <c r="CZ156" s="201" t="str">
        <f>IF(OR(工资性费用预算!U158="",工资性费用预算!U158=0),"",$CR156)</f>
        <v/>
      </c>
      <c r="DA156" s="201" t="str">
        <f>IF(OR(工资性费用预算!V158="",工资性费用预算!V158=0),"",$CR156)</f>
        <v/>
      </c>
      <c r="DB156" s="201" t="str">
        <f>IF(OR(工资性费用预算!W158="",工资性费用预算!W158=0),"",$CR156)</f>
        <v/>
      </c>
      <c r="DC156" s="201" t="str">
        <f>IF(OR(工资性费用预算!X158="",工资性费用预算!X158=0),"",$CR156)</f>
        <v/>
      </c>
      <c r="DD156" s="201" t="str">
        <f>IF(OR(工资性费用预算!Y158="",工资性费用预算!Y158=0),"",$CR156)</f>
        <v/>
      </c>
      <c r="DE156" s="193">
        <f t="shared" si="77"/>
        <v>0</v>
      </c>
      <c r="DF156" s="215">
        <f>IF($B156="","",VLOOKUP($B156,工资性费用预算!$B$7:$AR$206,43,0))</f>
        <v>0</v>
      </c>
      <c r="DG156" s="215">
        <f>IF($B156="","",VLOOKUP($B156,工资性费用预算!$B$7:$AS$206,44,0))</f>
        <v>0</v>
      </c>
      <c r="DH156" s="215">
        <f>IF($B156="","",VLOOKUP($B156,工资性费用预算!$B$7:$AX$206,49,0))</f>
        <v>0</v>
      </c>
      <c r="DI156" s="215">
        <f>IF($B156="","",VLOOKUP($B156,工资性费用预算!$B$7:$AY$206,50,0))</f>
        <v>0</v>
      </c>
      <c r="DJ156" s="215">
        <f>IF($B156="","",VLOOKUP($B156,工资性费用预算!$B$7:$BB$206,51,0))</f>
        <v>0</v>
      </c>
      <c r="DK156" s="215">
        <f>IF($B156="","",VLOOKUP($B156,工资性费用预算!$B$7:$BB$206,52,0))</f>
        <v>0</v>
      </c>
      <c r="DL156" s="225">
        <f>IF($B156="","",VLOOKUP($B156,工资性费用预算!$B$7:$BB$206,53,0))</f>
        <v>0</v>
      </c>
      <c r="DM156" s="222">
        <f t="shared" si="78"/>
        <v>0</v>
      </c>
      <c r="DN156" s="191">
        <f t="shared" si="79"/>
        <v>0</v>
      </c>
      <c r="DO156" s="191">
        <f t="shared" si="80"/>
        <v>0</v>
      </c>
      <c r="DP156" s="191">
        <f t="shared" si="81"/>
        <v>0</v>
      </c>
      <c r="DQ156" s="191">
        <f t="shared" si="82"/>
        <v>0</v>
      </c>
      <c r="DR156" s="191">
        <f t="shared" si="83"/>
        <v>0</v>
      </c>
      <c r="DS156" s="191">
        <f t="shared" si="84"/>
        <v>0</v>
      </c>
      <c r="DT156" s="191">
        <f t="shared" si="85"/>
        <v>0</v>
      </c>
      <c r="DU156" s="191">
        <f t="shared" si="86"/>
        <v>0</v>
      </c>
      <c r="DV156" s="191">
        <f t="shared" si="87"/>
        <v>0</v>
      </c>
      <c r="DW156" s="191">
        <f t="shared" si="88"/>
        <v>0</v>
      </c>
      <c r="DX156" s="191">
        <f t="shared" si="89"/>
        <v>0</v>
      </c>
      <c r="DY156" s="227">
        <f t="shared" si="90"/>
        <v>0</v>
      </c>
      <c r="DZ156" s="191">
        <f t="shared" si="91"/>
        <v>0</v>
      </c>
      <c r="EA156" s="193">
        <f t="shared" si="92"/>
        <v>0</v>
      </c>
    </row>
    <row r="157" spans="1:131">
      <c r="A157" s="200">
        <f t="shared" si="70"/>
        <v>153</v>
      </c>
      <c r="B157" s="191" t="str">
        <f>IF(工资性费用预算!A159="","",工资性费用预算!B159)</f>
        <v>新增3</v>
      </c>
      <c r="C157" s="195">
        <f>IF(B157="","",VLOOKUP(B157,工资性费用预算!$B$7:$C$206,2,0))</f>
        <v>0</v>
      </c>
      <c r="D157" s="276" t="str">
        <f>IF(工资性费用预算!BH159&gt;0,IF(工资性费用预算!BE159&gt;0,工资性费用预算!$BE$6,IF(工资性费用预算!BF159&gt;0,工资性费用预算!$BF$6,工资性费用预算!$BG$6)),"")</f>
        <v/>
      </c>
      <c r="E157" s="194">
        <f>IF($B157="","",VLOOKUP($B157,工资性费用预算!$B$7:$AC$206,27,0))</f>
        <v>0</v>
      </c>
      <c r="F157" s="519" t="e">
        <f>IF($B157="",0,VLOOKUP($B157,社保费!$B$5:$Q$15,16,0))</f>
        <v>#N/A</v>
      </c>
      <c r="G157" s="201" t="str">
        <f>IF(OR(工资性费用预算!N159="",工资性费用预算!N159=0),"",ROUND($E157*$F157,2))</f>
        <v/>
      </c>
      <c r="H157" s="201" t="str">
        <f>IF(OR(工资性费用预算!O159="",工资性费用预算!O159=0),"",ROUND($E157*$F157,2))</f>
        <v/>
      </c>
      <c r="I157" s="201" t="str">
        <f>IF(OR(工资性费用预算!P159="",工资性费用预算!P159=0),"",ROUND($E157*$F157,2))</f>
        <v/>
      </c>
      <c r="J157" s="201" t="str">
        <f>IF(OR(工资性费用预算!Q159="",工资性费用预算!Q159=0),"",ROUND($E157*$F157,2))</f>
        <v/>
      </c>
      <c r="K157" s="201" t="str">
        <f>IF(OR(工资性费用预算!R159="",工资性费用预算!R159=0),"",ROUND($E157*$F157,2))</f>
        <v/>
      </c>
      <c r="L157" s="201" t="str">
        <f>IF(OR(工资性费用预算!S159="",工资性费用预算!S159=0),"",ROUND($E157*$F157,2))</f>
        <v/>
      </c>
      <c r="M157" s="201" t="str">
        <f>IF(OR(工资性费用预算!T159="",工资性费用预算!T159=0),"",ROUND($E157*$F157,2))</f>
        <v/>
      </c>
      <c r="N157" s="201" t="str">
        <f>IF(OR(工资性费用预算!U159="",工资性费用预算!U159=0),"",ROUND($E157*$F157,2))</f>
        <v/>
      </c>
      <c r="O157" s="201" t="str">
        <f>IF(OR(工资性费用预算!V159="",工资性费用预算!V159=0),"",ROUND($E157*$F157,2))</f>
        <v/>
      </c>
      <c r="P157" s="201" t="str">
        <f>IF(OR(工资性费用预算!W159="",工资性费用预算!W159=0),"",ROUND($E157*$F157,2))</f>
        <v/>
      </c>
      <c r="Q157" s="201" t="str">
        <f>IF(OR(工资性费用预算!X159="",工资性费用预算!X159=0),"",ROUND($E157*$F157,2))</f>
        <v/>
      </c>
      <c r="R157" s="201" t="str">
        <f>IF(OR(工资性费用预算!Y159="",工资性费用预算!Y159=0),"",ROUND($E157*$F157,2))</f>
        <v/>
      </c>
      <c r="S157" s="193">
        <f t="shared" si="71"/>
        <v>0</v>
      </c>
      <c r="T157" s="199">
        <f>IF($B157="","",VLOOKUP($B157,工资性费用预算!$B$7:$AF$206,30,0))</f>
        <v>0</v>
      </c>
      <c r="U157" s="197">
        <f>IF($B157="","",VLOOKUP($B157,工资性费用预算!$B$7:$AF$206,31,0))</f>
        <v>0</v>
      </c>
      <c r="V157" s="191" t="str">
        <f>IF(OR(工资性费用预算!N159="",工资性费用预算!N159=0),"",$T157*$U157)</f>
        <v/>
      </c>
      <c r="W157" s="191" t="str">
        <f>IF(OR(工资性费用预算!O159="",工资性费用预算!O159=0),"",$T157*$U157)</f>
        <v/>
      </c>
      <c r="X157" s="191" t="str">
        <f>IF(OR(工资性费用预算!P159="",工资性费用预算!P159=0),"",$T157*$U157)</f>
        <v/>
      </c>
      <c r="Y157" s="191" t="str">
        <f>IF(OR(工资性费用预算!Q159="",工资性费用预算!Q159=0),"",$T157*$U157)</f>
        <v/>
      </c>
      <c r="Z157" s="191" t="str">
        <f>IF(OR(工资性费用预算!R159="",工资性费用预算!R159=0),"",$T157*$U157)</f>
        <v/>
      </c>
      <c r="AA157" s="191" t="str">
        <f>IF(OR(工资性费用预算!S159="",工资性费用预算!S159=0),"",$T157*$U157)</f>
        <v/>
      </c>
      <c r="AB157" s="191" t="str">
        <f>IF(OR(工资性费用预算!T159="",工资性费用预算!T159=0),"",$T157*$U157)</f>
        <v/>
      </c>
      <c r="AC157" s="191" t="str">
        <f>IF(OR(工资性费用预算!U159="",工资性费用预算!U159=0),"",$T157*$U157)</f>
        <v/>
      </c>
      <c r="AD157" s="191" t="str">
        <f>IF(OR(工资性费用预算!V159="",工资性费用预算!V159=0),"",$T157*$U157)</f>
        <v/>
      </c>
      <c r="AE157" s="191" t="str">
        <f>IF(OR(工资性费用预算!W159="",工资性费用预算!W159=0),"",$T157*$U157)</f>
        <v/>
      </c>
      <c r="AF157" s="191" t="str">
        <f>IF(OR(工资性费用预算!X159="",工资性费用预算!X159=0),"",$T157*$U157)</f>
        <v/>
      </c>
      <c r="AG157" s="191" t="str">
        <f>IF(OR(工资性费用预算!Y159="",工资性费用预算!Y159=0),"",$T157*$U157)</f>
        <v/>
      </c>
      <c r="AH157" s="193">
        <f t="shared" si="72"/>
        <v>0</v>
      </c>
      <c r="AI157" s="217">
        <f>IF($B157="","",VLOOKUP($B157,工资性费用预算!$B$7:$AJ$206,33,0))</f>
        <v>0</v>
      </c>
      <c r="AJ157" s="218">
        <f>IF($B157="","",VLOOKUP($B157,工资性费用预算!$B$7:$AJ$206,35,0))</f>
        <v>0</v>
      </c>
      <c r="AK157" s="215">
        <f>IF($B157="","",VLOOKUP($B157,工资性费用预算!$B$7:$AL$206,37,0))</f>
        <v>0</v>
      </c>
      <c r="AL157" s="270" t="str">
        <f>IF(OR(工资性费用预算!N159="",工资性费用预算!N159=0),"",$AK157)</f>
        <v/>
      </c>
      <c r="AM157" s="201" t="str">
        <f>IF(OR(工资性费用预算!O159="",工资性费用预算!O159=0),"",$AK157)</f>
        <v/>
      </c>
      <c r="AN157" s="201" t="str">
        <f>IF(OR(工资性费用预算!P159="",工资性费用预算!P159=0),"",$AK157)</f>
        <v/>
      </c>
      <c r="AO157" s="201" t="str">
        <f>IF(OR(工资性费用预算!Q159="",工资性费用预算!Q159=0),"",$AK157)</f>
        <v/>
      </c>
      <c r="AP157" s="201" t="str">
        <f>IF(OR(工资性费用预算!R159="",工资性费用预算!R159=0),"",$AK157)</f>
        <v/>
      </c>
      <c r="AQ157" s="201" t="str">
        <f>IF(OR(工资性费用预算!S159="",工资性费用预算!S159=0),"",$AK157)</f>
        <v/>
      </c>
      <c r="AR157" s="201" t="str">
        <f>IF(OR(工资性费用预算!T159="",工资性费用预算!T159=0),"",$AK157)</f>
        <v/>
      </c>
      <c r="AS157" s="201" t="str">
        <f>IF(OR(工资性费用预算!U159="",工资性费用预算!U159=0),"",$AK157)</f>
        <v/>
      </c>
      <c r="AT157" s="201" t="str">
        <f>IF(OR(工资性费用预算!V159="",工资性费用预算!V159=0),"",$AK157)</f>
        <v/>
      </c>
      <c r="AU157" s="201" t="str">
        <f>IF(OR(工资性费用预算!W159="",工资性费用预算!W159=0),"",$AK157)</f>
        <v/>
      </c>
      <c r="AV157" s="201" t="str">
        <f>IF(OR(工资性费用预算!X159="",工资性费用预算!X159=0),"",$AK157)</f>
        <v/>
      </c>
      <c r="AW157" s="201" t="str">
        <f>IF(OR(工资性费用预算!Y159="",工资性费用预算!Y159=0),"",$AK157)</f>
        <v/>
      </c>
      <c r="AX157" s="220">
        <f t="shared" si="73"/>
        <v>0</v>
      </c>
      <c r="AY157" s="215">
        <f>IF($B157="","",VLOOKUP($B157,工资性费用预算!$B$7:$AN$206,39,0))</f>
        <v>0</v>
      </c>
      <c r="AZ157" s="204"/>
      <c r="BA157" s="204"/>
      <c r="BB157" s="204"/>
      <c r="BC157" s="204"/>
      <c r="BD157" s="201"/>
      <c r="BE157" s="201" t="str">
        <f>IF(OR(工资性费用预算!S159="",工资性费用预算!S159=0),"",$AY157)</f>
        <v/>
      </c>
      <c r="BF157" s="201" t="str">
        <f>IF(OR(工资性费用预算!T159="",工资性费用预算!T159=0),"",$AY157)</f>
        <v/>
      </c>
      <c r="BG157" s="201" t="str">
        <f>IF(OR(工资性费用预算!U159="",工资性费用预算!U159=0),"",$AY157)</f>
        <v/>
      </c>
      <c r="BH157" s="201" t="str">
        <f>IF(OR(工资性费用预算!V159="",工资性费用预算!V159=0),"",$AY157)</f>
        <v/>
      </c>
      <c r="BI157" s="201" t="str">
        <f>IF(OR(工资性费用预算!W159="",工资性费用预算!W159=0),"",$AY157)</f>
        <v/>
      </c>
      <c r="BJ157" s="219"/>
      <c r="BK157" s="219"/>
      <c r="BL157" s="219">
        <f t="shared" si="74"/>
        <v>0</v>
      </c>
      <c r="BM157" s="215">
        <f>IF($B157="","",VLOOKUP($B157,工资性费用预算!$B$7:$AP$206,41,0))</f>
        <v>0</v>
      </c>
      <c r="BN157" s="201" t="str">
        <f>IF(OR(工资性费用预算!N159="",工资性费用预算!N159=0),"",$BM157)</f>
        <v/>
      </c>
      <c r="BO157" s="201" t="str">
        <f>IF(OR(工资性费用预算!O159="",工资性费用预算!O159=0),"",$BM157)</f>
        <v/>
      </c>
      <c r="BP157" s="201" t="str">
        <f>IF(OR(工资性费用预算!P159="",工资性费用预算!P159=0),"",$BM157)</f>
        <v/>
      </c>
      <c r="BQ157" s="201"/>
      <c r="BR157" s="201" t="str">
        <f>IF(OR(工资性费用预算!Q159="",工资性费用预算!Q159=0),"",$BM157)</f>
        <v/>
      </c>
      <c r="BS157" s="201" t="str">
        <f>IF(OR(工资性费用预算!R159="",工资性费用预算!R159=0),"",$BM157)</f>
        <v/>
      </c>
      <c r="BT157" s="201" t="str">
        <f>IF(OR(工资性费用预算!S159="",工资性费用预算!S159=0),"",$BM157)</f>
        <v/>
      </c>
      <c r="BU157" s="201"/>
      <c r="BV157" s="201" t="str">
        <f>IF(OR(工资性费用预算!T159="",工资性费用预算!T159=0),"",$BM157)</f>
        <v/>
      </c>
      <c r="BW157" s="201" t="str">
        <f>IF(OR(工资性费用预算!U159="",工资性费用预算!U159=0),"",$BM157)</f>
        <v/>
      </c>
      <c r="BX157" s="201" t="str">
        <f>IF(OR(工资性费用预算!V159="",工资性费用预算!V159=0),"",$BM157)</f>
        <v/>
      </c>
      <c r="BY157" s="201"/>
      <c r="BZ157" s="201" t="str">
        <f>IF(OR(工资性费用预算!W159="",工资性费用预算!W159=0),"",$BM157)</f>
        <v/>
      </c>
      <c r="CA157" s="201" t="str">
        <f>IF(OR(工资性费用预算!X159="",工资性费用预算!X159=0),"",$BM157)</f>
        <v/>
      </c>
      <c r="CB157" s="201" t="str">
        <f>IF(OR(工资性费用预算!Y159="",工资性费用预算!Y159=0),"",$BM157)</f>
        <v/>
      </c>
      <c r="CC157" s="193">
        <f t="shared" si="75"/>
        <v>0</v>
      </c>
      <c r="CD157" s="215">
        <f>IF($B157="","",VLOOKUP($B157,工资性费用预算!$B$7:$AT$206,45,0))</f>
        <v>0</v>
      </c>
      <c r="CE157" s="201" t="str">
        <f>IF(OR(工资性费用预算!N159="",工资性费用预算!N159=0),"",$CD157)</f>
        <v/>
      </c>
      <c r="CF157" s="201" t="str">
        <f>IF(OR(工资性费用预算!O159="",工资性费用预算!O159=0),"",$CD157)</f>
        <v/>
      </c>
      <c r="CG157" s="201" t="str">
        <f>IF(OR(工资性费用预算!P159="",工资性费用预算!P159=0),"",$CD157)</f>
        <v/>
      </c>
      <c r="CH157" s="201" t="str">
        <f>IF(OR(工资性费用预算!Q159="",工资性费用预算!Q159=0),"",$CD157)</f>
        <v/>
      </c>
      <c r="CI157" s="201" t="str">
        <f>IF(OR(工资性费用预算!R159="",工资性费用预算!R159=0),"",$CD157)</f>
        <v/>
      </c>
      <c r="CJ157" s="201" t="str">
        <f>IF(OR(工资性费用预算!S159="",工资性费用预算!S159=0),"",$CD157)</f>
        <v/>
      </c>
      <c r="CK157" s="201" t="str">
        <f>IF(OR(工资性费用预算!T159="",工资性费用预算!T159=0),"",$CD157)</f>
        <v/>
      </c>
      <c r="CL157" s="201" t="str">
        <f>IF(OR(工资性费用预算!U159="",工资性费用预算!U159=0),"",$CD157)</f>
        <v/>
      </c>
      <c r="CM157" s="201" t="str">
        <f>IF(OR(工资性费用预算!V159="",工资性费用预算!V159=0),"",$CD157)</f>
        <v/>
      </c>
      <c r="CN157" s="201" t="str">
        <f>IF(OR(工资性费用预算!W159="",工资性费用预算!W159=0),"",$CD157)</f>
        <v/>
      </c>
      <c r="CO157" s="201" t="str">
        <f>IF(OR(工资性费用预算!X159="",工资性费用预算!X159=0),"",$CD157)</f>
        <v/>
      </c>
      <c r="CP157" s="201" t="str">
        <f>IF(OR(工资性费用预算!Y159="",工资性费用预算!Y159=0),"",$CD157)</f>
        <v/>
      </c>
      <c r="CQ157" s="193">
        <f t="shared" si="76"/>
        <v>0</v>
      </c>
      <c r="CR157" s="215">
        <f>IF($B157="","",VLOOKUP($B157,工资性费用预算!$B$7:$AV$206,47,0))</f>
        <v>0</v>
      </c>
      <c r="CS157" s="201" t="str">
        <f>IF(OR(工资性费用预算!N159="",工资性费用预算!N159=0),"",$CR157)</f>
        <v/>
      </c>
      <c r="CT157" s="201" t="str">
        <f>IF(OR(工资性费用预算!O159="",工资性费用预算!O159=0),"",$CR157)</f>
        <v/>
      </c>
      <c r="CU157" s="201" t="str">
        <f>IF(OR(工资性费用预算!P159="",工资性费用预算!P159=0),"",$CR157)</f>
        <v/>
      </c>
      <c r="CV157" s="201" t="str">
        <f>IF(OR(工资性费用预算!Q159="",工资性费用预算!Q159=0),"",$CR157)</f>
        <v/>
      </c>
      <c r="CW157" s="201" t="str">
        <f>IF(OR(工资性费用预算!R159="",工资性费用预算!R159=0),"",$CR157)</f>
        <v/>
      </c>
      <c r="CX157" s="201" t="str">
        <f>IF(OR(工资性费用预算!S159="",工资性费用预算!S159=0),"",$CR157)</f>
        <v/>
      </c>
      <c r="CY157" s="201" t="str">
        <f>IF(OR(工资性费用预算!T159="",工资性费用预算!T159=0),"",$CR157)</f>
        <v/>
      </c>
      <c r="CZ157" s="201" t="str">
        <f>IF(OR(工资性费用预算!U159="",工资性费用预算!U159=0),"",$CR157)</f>
        <v/>
      </c>
      <c r="DA157" s="201" t="str">
        <f>IF(OR(工资性费用预算!V159="",工资性费用预算!V159=0),"",$CR157)</f>
        <v/>
      </c>
      <c r="DB157" s="201" t="str">
        <f>IF(OR(工资性费用预算!W159="",工资性费用预算!W159=0),"",$CR157)</f>
        <v/>
      </c>
      <c r="DC157" s="201" t="str">
        <f>IF(OR(工资性费用预算!X159="",工资性费用预算!X159=0),"",$CR157)</f>
        <v/>
      </c>
      <c r="DD157" s="201" t="str">
        <f>IF(OR(工资性费用预算!Y159="",工资性费用预算!Y159=0),"",$CR157)</f>
        <v/>
      </c>
      <c r="DE157" s="193">
        <f t="shared" si="77"/>
        <v>0</v>
      </c>
      <c r="DF157" s="215">
        <f>IF($B157="","",VLOOKUP($B157,工资性费用预算!$B$7:$AR$206,43,0))</f>
        <v>0</v>
      </c>
      <c r="DG157" s="215">
        <f>IF($B157="","",VLOOKUP($B157,工资性费用预算!$B$7:$AS$206,44,0))</f>
        <v>0</v>
      </c>
      <c r="DH157" s="215">
        <f>IF($B157="","",VLOOKUP($B157,工资性费用预算!$B$7:$AX$206,49,0))</f>
        <v>0</v>
      </c>
      <c r="DI157" s="215">
        <f>IF($B157="","",VLOOKUP($B157,工资性费用预算!$B$7:$AY$206,50,0))</f>
        <v>0</v>
      </c>
      <c r="DJ157" s="215">
        <f>IF($B157="","",VLOOKUP($B157,工资性费用预算!$B$7:$BB$206,51,0))</f>
        <v>0</v>
      </c>
      <c r="DK157" s="215">
        <f>IF($B157="","",VLOOKUP($B157,工资性费用预算!$B$7:$BB$206,52,0))</f>
        <v>0</v>
      </c>
      <c r="DL157" s="225">
        <f>IF($B157="","",VLOOKUP($B157,工资性费用预算!$B$7:$BB$206,53,0))</f>
        <v>0</v>
      </c>
      <c r="DM157" s="222">
        <f t="shared" si="78"/>
        <v>0</v>
      </c>
      <c r="DN157" s="191">
        <f t="shared" si="79"/>
        <v>0</v>
      </c>
      <c r="DO157" s="191">
        <f t="shared" si="80"/>
        <v>0</v>
      </c>
      <c r="DP157" s="191">
        <f t="shared" si="81"/>
        <v>0</v>
      </c>
      <c r="DQ157" s="191">
        <f t="shared" si="82"/>
        <v>0</v>
      </c>
      <c r="DR157" s="191">
        <f t="shared" si="83"/>
        <v>0</v>
      </c>
      <c r="DS157" s="191">
        <f t="shared" si="84"/>
        <v>0</v>
      </c>
      <c r="DT157" s="191">
        <f t="shared" si="85"/>
        <v>0</v>
      </c>
      <c r="DU157" s="191">
        <f t="shared" si="86"/>
        <v>0</v>
      </c>
      <c r="DV157" s="191">
        <f t="shared" si="87"/>
        <v>0</v>
      </c>
      <c r="DW157" s="191">
        <f t="shared" si="88"/>
        <v>0</v>
      </c>
      <c r="DX157" s="191">
        <f t="shared" si="89"/>
        <v>0</v>
      </c>
      <c r="DY157" s="227">
        <f t="shared" si="90"/>
        <v>0</v>
      </c>
      <c r="DZ157" s="191">
        <f t="shared" si="91"/>
        <v>0</v>
      </c>
      <c r="EA157" s="193">
        <f t="shared" si="92"/>
        <v>0</v>
      </c>
    </row>
    <row r="158" spans="1:131">
      <c r="A158" s="200">
        <f t="shared" si="70"/>
        <v>154</v>
      </c>
      <c r="B158" s="191" t="str">
        <f>IF(工资性费用预算!A160="","",工资性费用预算!B160)</f>
        <v>新增4</v>
      </c>
      <c r="C158" s="195">
        <f>IF(B158="","",VLOOKUP(B158,工资性费用预算!$B$7:$C$206,2,0))</f>
        <v>0</v>
      </c>
      <c r="D158" s="276" t="str">
        <f>IF(工资性费用预算!BH160&gt;0,IF(工资性费用预算!BE160&gt;0,工资性费用预算!$BE$6,IF(工资性费用预算!BF160&gt;0,工资性费用预算!$BF$6,工资性费用预算!$BG$6)),"")</f>
        <v/>
      </c>
      <c r="E158" s="194">
        <f>IF($B158="","",VLOOKUP($B158,工资性费用预算!$B$7:$AC$206,27,0))</f>
        <v>0</v>
      </c>
      <c r="F158" s="519" t="e">
        <f>IF($B158="",0,VLOOKUP($B158,社保费!$B$5:$Q$15,16,0))</f>
        <v>#N/A</v>
      </c>
      <c r="G158" s="201" t="str">
        <f>IF(OR(工资性费用预算!N160="",工资性费用预算!N160=0),"",ROUND($E158*$F158,2))</f>
        <v/>
      </c>
      <c r="H158" s="201" t="str">
        <f>IF(OR(工资性费用预算!O160="",工资性费用预算!O160=0),"",ROUND($E158*$F158,2))</f>
        <v/>
      </c>
      <c r="I158" s="201" t="str">
        <f>IF(OR(工资性费用预算!P160="",工资性费用预算!P160=0),"",ROUND($E158*$F158,2))</f>
        <v/>
      </c>
      <c r="J158" s="201" t="str">
        <f>IF(OR(工资性费用预算!Q160="",工资性费用预算!Q160=0),"",ROUND($E158*$F158,2))</f>
        <v/>
      </c>
      <c r="K158" s="201" t="str">
        <f>IF(OR(工资性费用预算!R160="",工资性费用预算!R160=0),"",ROUND($E158*$F158,2))</f>
        <v/>
      </c>
      <c r="L158" s="201" t="str">
        <f>IF(OR(工资性费用预算!S160="",工资性费用预算!S160=0),"",ROUND($E158*$F158,2))</f>
        <v/>
      </c>
      <c r="M158" s="201" t="str">
        <f>IF(OR(工资性费用预算!T160="",工资性费用预算!T160=0),"",ROUND($E158*$F158,2))</f>
        <v/>
      </c>
      <c r="N158" s="201" t="str">
        <f>IF(OR(工资性费用预算!U160="",工资性费用预算!U160=0),"",ROUND($E158*$F158,2))</f>
        <v/>
      </c>
      <c r="O158" s="201" t="str">
        <f>IF(OR(工资性费用预算!V160="",工资性费用预算!V160=0),"",ROUND($E158*$F158,2))</f>
        <v/>
      </c>
      <c r="P158" s="201" t="str">
        <f>IF(OR(工资性费用预算!W160="",工资性费用预算!W160=0),"",ROUND($E158*$F158,2))</f>
        <v/>
      </c>
      <c r="Q158" s="201" t="str">
        <f>IF(OR(工资性费用预算!X160="",工资性费用预算!X160=0),"",ROUND($E158*$F158,2))</f>
        <v/>
      </c>
      <c r="R158" s="201" t="str">
        <f>IF(OR(工资性费用预算!Y160="",工资性费用预算!Y160=0),"",ROUND($E158*$F158,2))</f>
        <v/>
      </c>
      <c r="S158" s="193">
        <f t="shared" si="71"/>
        <v>0</v>
      </c>
      <c r="T158" s="199">
        <f>IF($B158="","",VLOOKUP($B158,工资性费用预算!$B$7:$AF$206,30,0))</f>
        <v>0</v>
      </c>
      <c r="U158" s="197">
        <f>IF($B158="","",VLOOKUP($B158,工资性费用预算!$B$7:$AF$206,31,0))</f>
        <v>0</v>
      </c>
      <c r="V158" s="191" t="str">
        <f>IF(OR(工资性费用预算!N160="",工资性费用预算!N160=0),"",$T158*$U158)</f>
        <v/>
      </c>
      <c r="W158" s="191" t="str">
        <f>IF(OR(工资性费用预算!O160="",工资性费用预算!O160=0),"",$T158*$U158)</f>
        <v/>
      </c>
      <c r="X158" s="191" t="str">
        <f>IF(OR(工资性费用预算!P160="",工资性费用预算!P160=0),"",$T158*$U158)</f>
        <v/>
      </c>
      <c r="Y158" s="191" t="str">
        <f>IF(OR(工资性费用预算!Q160="",工资性费用预算!Q160=0),"",$T158*$U158)</f>
        <v/>
      </c>
      <c r="Z158" s="191" t="str">
        <f>IF(OR(工资性费用预算!R160="",工资性费用预算!R160=0),"",$T158*$U158)</f>
        <v/>
      </c>
      <c r="AA158" s="191" t="str">
        <f>IF(OR(工资性费用预算!S160="",工资性费用预算!S160=0),"",$T158*$U158)</f>
        <v/>
      </c>
      <c r="AB158" s="191" t="str">
        <f>IF(OR(工资性费用预算!T160="",工资性费用预算!T160=0),"",$T158*$U158)</f>
        <v/>
      </c>
      <c r="AC158" s="191" t="str">
        <f>IF(OR(工资性费用预算!U160="",工资性费用预算!U160=0),"",$T158*$U158)</f>
        <v/>
      </c>
      <c r="AD158" s="191" t="str">
        <f>IF(OR(工资性费用预算!V160="",工资性费用预算!V160=0),"",$T158*$U158)</f>
        <v/>
      </c>
      <c r="AE158" s="191" t="str">
        <f>IF(OR(工资性费用预算!W160="",工资性费用预算!W160=0),"",$T158*$U158)</f>
        <v/>
      </c>
      <c r="AF158" s="191" t="str">
        <f>IF(OR(工资性费用预算!X160="",工资性费用预算!X160=0),"",$T158*$U158)</f>
        <v/>
      </c>
      <c r="AG158" s="191" t="str">
        <f>IF(OR(工资性费用预算!Y160="",工资性费用预算!Y160=0),"",$T158*$U158)</f>
        <v/>
      </c>
      <c r="AH158" s="193">
        <f t="shared" si="72"/>
        <v>0</v>
      </c>
      <c r="AI158" s="217">
        <f>IF($B158="","",VLOOKUP($B158,工资性费用预算!$B$7:$AJ$206,33,0))</f>
        <v>0</v>
      </c>
      <c r="AJ158" s="218">
        <f>IF($B158="","",VLOOKUP($B158,工资性费用预算!$B$7:$AJ$206,35,0))</f>
        <v>0</v>
      </c>
      <c r="AK158" s="215">
        <f>IF($B158="","",VLOOKUP($B158,工资性费用预算!$B$7:$AL$206,37,0))</f>
        <v>0</v>
      </c>
      <c r="AL158" s="270" t="str">
        <f>IF(OR(工资性费用预算!N160="",工资性费用预算!N160=0),"",$AK158)</f>
        <v/>
      </c>
      <c r="AM158" s="201" t="str">
        <f>IF(OR(工资性费用预算!O160="",工资性费用预算!O160=0),"",$AK158)</f>
        <v/>
      </c>
      <c r="AN158" s="201" t="str">
        <f>IF(OR(工资性费用预算!P160="",工资性费用预算!P160=0),"",$AK158)</f>
        <v/>
      </c>
      <c r="AO158" s="201" t="str">
        <f>IF(OR(工资性费用预算!Q160="",工资性费用预算!Q160=0),"",$AK158)</f>
        <v/>
      </c>
      <c r="AP158" s="201" t="str">
        <f>IF(OR(工资性费用预算!R160="",工资性费用预算!R160=0),"",$AK158)</f>
        <v/>
      </c>
      <c r="AQ158" s="201" t="str">
        <f>IF(OR(工资性费用预算!S160="",工资性费用预算!S160=0),"",$AK158)</f>
        <v/>
      </c>
      <c r="AR158" s="201" t="str">
        <f>IF(OR(工资性费用预算!T160="",工资性费用预算!T160=0),"",$AK158)</f>
        <v/>
      </c>
      <c r="AS158" s="201" t="str">
        <f>IF(OR(工资性费用预算!U160="",工资性费用预算!U160=0),"",$AK158)</f>
        <v/>
      </c>
      <c r="AT158" s="201" t="str">
        <f>IF(OR(工资性费用预算!V160="",工资性费用预算!V160=0),"",$AK158)</f>
        <v/>
      </c>
      <c r="AU158" s="201" t="str">
        <f>IF(OR(工资性费用预算!W160="",工资性费用预算!W160=0),"",$AK158)</f>
        <v/>
      </c>
      <c r="AV158" s="201" t="str">
        <f>IF(OR(工资性费用预算!X160="",工资性费用预算!X160=0),"",$AK158)</f>
        <v/>
      </c>
      <c r="AW158" s="201" t="str">
        <f>IF(OR(工资性费用预算!Y160="",工资性费用预算!Y160=0),"",$AK158)</f>
        <v/>
      </c>
      <c r="AX158" s="220">
        <f t="shared" si="73"/>
        <v>0</v>
      </c>
      <c r="AY158" s="215">
        <f>IF($B158="","",VLOOKUP($B158,工资性费用预算!$B$7:$AN$206,39,0))</f>
        <v>0</v>
      </c>
      <c r="AZ158" s="204"/>
      <c r="BA158" s="204"/>
      <c r="BB158" s="204"/>
      <c r="BC158" s="204"/>
      <c r="BD158" s="201"/>
      <c r="BE158" s="201" t="str">
        <f>IF(OR(工资性费用预算!S160="",工资性费用预算!S160=0),"",$AY158)</f>
        <v/>
      </c>
      <c r="BF158" s="201" t="str">
        <f>IF(OR(工资性费用预算!T160="",工资性费用预算!T160=0),"",$AY158)</f>
        <v/>
      </c>
      <c r="BG158" s="201" t="str">
        <f>IF(OR(工资性费用预算!U160="",工资性费用预算!U160=0),"",$AY158)</f>
        <v/>
      </c>
      <c r="BH158" s="201" t="str">
        <f>IF(OR(工资性费用预算!V160="",工资性费用预算!V160=0),"",$AY158)</f>
        <v/>
      </c>
      <c r="BI158" s="201" t="str">
        <f>IF(OR(工资性费用预算!W160="",工资性费用预算!W160=0),"",$AY158)</f>
        <v/>
      </c>
      <c r="BJ158" s="219"/>
      <c r="BK158" s="219"/>
      <c r="BL158" s="219">
        <f t="shared" si="74"/>
        <v>0</v>
      </c>
      <c r="BM158" s="215">
        <f>IF($B158="","",VLOOKUP($B158,工资性费用预算!$B$7:$AP$206,41,0))</f>
        <v>0</v>
      </c>
      <c r="BN158" s="201" t="str">
        <f>IF(OR(工资性费用预算!N160="",工资性费用预算!N160=0),"",$BM158)</f>
        <v/>
      </c>
      <c r="BO158" s="201" t="str">
        <f>IF(OR(工资性费用预算!O160="",工资性费用预算!O160=0),"",$BM158)</f>
        <v/>
      </c>
      <c r="BP158" s="201" t="str">
        <f>IF(OR(工资性费用预算!P160="",工资性费用预算!P160=0),"",$BM158)</f>
        <v/>
      </c>
      <c r="BQ158" s="201"/>
      <c r="BR158" s="201" t="str">
        <f>IF(OR(工资性费用预算!Q160="",工资性费用预算!Q160=0),"",$BM158)</f>
        <v/>
      </c>
      <c r="BS158" s="201" t="str">
        <f>IF(OR(工资性费用预算!R160="",工资性费用预算!R160=0),"",$BM158)</f>
        <v/>
      </c>
      <c r="BT158" s="201" t="str">
        <f>IF(OR(工资性费用预算!S160="",工资性费用预算!S160=0),"",$BM158)</f>
        <v/>
      </c>
      <c r="BU158" s="201"/>
      <c r="BV158" s="201" t="str">
        <f>IF(OR(工资性费用预算!T160="",工资性费用预算!T160=0),"",$BM158)</f>
        <v/>
      </c>
      <c r="BW158" s="201" t="str">
        <f>IF(OR(工资性费用预算!U160="",工资性费用预算!U160=0),"",$BM158)</f>
        <v/>
      </c>
      <c r="BX158" s="201" t="str">
        <f>IF(OR(工资性费用预算!V160="",工资性费用预算!V160=0),"",$BM158)</f>
        <v/>
      </c>
      <c r="BY158" s="201"/>
      <c r="BZ158" s="201" t="str">
        <f>IF(OR(工资性费用预算!W160="",工资性费用预算!W160=0),"",$BM158)</f>
        <v/>
      </c>
      <c r="CA158" s="201" t="str">
        <f>IF(OR(工资性费用预算!X160="",工资性费用预算!X160=0),"",$BM158)</f>
        <v/>
      </c>
      <c r="CB158" s="201" t="str">
        <f>IF(OR(工资性费用预算!Y160="",工资性费用预算!Y160=0),"",$BM158)</f>
        <v/>
      </c>
      <c r="CC158" s="193">
        <f t="shared" si="75"/>
        <v>0</v>
      </c>
      <c r="CD158" s="215">
        <f>IF($B158="","",VLOOKUP($B158,工资性费用预算!$B$7:$AT$206,45,0))</f>
        <v>0</v>
      </c>
      <c r="CE158" s="201" t="str">
        <f>IF(OR(工资性费用预算!N160="",工资性费用预算!N160=0),"",$CD158)</f>
        <v/>
      </c>
      <c r="CF158" s="201" t="str">
        <f>IF(OR(工资性费用预算!O160="",工资性费用预算!O160=0),"",$CD158)</f>
        <v/>
      </c>
      <c r="CG158" s="201" t="str">
        <f>IF(OR(工资性费用预算!P160="",工资性费用预算!P160=0),"",$CD158)</f>
        <v/>
      </c>
      <c r="CH158" s="201" t="str">
        <f>IF(OR(工资性费用预算!Q160="",工资性费用预算!Q160=0),"",$CD158)</f>
        <v/>
      </c>
      <c r="CI158" s="201" t="str">
        <f>IF(OR(工资性费用预算!R160="",工资性费用预算!R160=0),"",$CD158)</f>
        <v/>
      </c>
      <c r="CJ158" s="201" t="str">
        <f>IF(OR(工资性费用预算!S160="",工资性费用预算!S160=0),"",$CD158)</f>
        <v/>
      </c>
      <c r="CK158" s="201" t="str">
        <f>IF(OR(工资性费用预算!T160="",工资性费用预算!T160=0),"",$CD158)</f>
        <v/>
      </c>
      <c r="CL158" s="201" t="str">
        <f>IF(OR(工资性费用预算!U160="",工资性费用预算!U160=0),"",$CD158)</f>
        <v/>
      </c>
      <c r="CM158" s="201" t="str">
        <f>IF(OR(工资性费用预算!V160="",工资性费用预算!V160=0),"",$CD158)</f>
        <v/>
      </c>
      <c r="CN158" s="201" t="str">
        <f>IF(OR(工资性费用预算!W160="",工资性费用预算!W160=0),"",$CD158)</f>
        <v/>
      </c>
      <c r="CO158" s="201" t="str">
        <f>IF(OR(工资性费用预算!X160="",工资性费用预算!X160=0),"",$CD158)</f>
        <v/>
      </c>
      <c r="CP158" s="201" t="str">
        <f>IF(OR(工资性费用预算!Y160="",工资性费用预算!Y160=0),"",$CD158)</f>
        <v/>
      </c>
      <c r="CQ158" s="193">
        <f t="shared" si="76"/>
        <v>0</v>
      </c>
      <c r="CR158" s="215">
        <f>IF($B158="","",VLOOKUP($B158,工资性费用预算!$B$7:$AV$206,47,0))</f>
        <v>0</v>
      </c>
      <c r="CS158" s="201" t="str">
        <f>IF(OR(工资性费用预算!N160="",工资性费用预算!N160=0),"",$CR158)</f>
        <v/>
      </c>
      <c r="CT158" s="201" t="str">
        <f>IF(OR(工资性费用预算!O160="",工资性费用预算!O160=0),"",$CR158)</f>
        <v/>
      </c>
      <c r="CU158" s="201" t="str">
        <f>IF(OR(工资性费用预算!P160="",工资性费用预算!P160=0),"",$CR158)</f>
        <v/>
      </c>
      <c r="CV158" s="201" t="str">
        <f>IF(OR(工资性费用预算!Q160="",工资性费用预算!Q160=0),"",$CR158)</f>
        <v/>
      </c>
      <c r="CW158" s="201" t="str">
        <f>IF(OR(工资性费用预算!R160="",工资性费用预算!R160=0),"",$CR158)</f>
        <v/>
      </c>
      <c r="CX158" s="201" t="str">
        <f>IF(OR(工资性费用预算!S160="",工资性费用预算!S160=0),"",$CR158)</f>
        <v/>
      </c>
      <c r="CY158" s="201" t="str">
        <f>IF(OR(工资性费用预算!T160="",工资性费用预算!T160=0),"",$CR158)</f>
        <v/>
      </c>
      <c r="CZ158" s="201" t="str">
        <f>IF(OR(工资性费用预算!U160="",工资性费用预算!U160=0),"",$CR158)</f>
        <v/>
      </c>
      <c r="DA158" s="201" t="str">
        <f>IF(OR(工资性费用预算!V160="",工资性费用预算!V160=0),"",$CR158)</f>
        <v/>
      </c>
      <c r="DB158" s="201" t="str">
        <f>IF(OR(工资性费用预算!W160="",工资性费用预算!W160=0),"",$CR158)</f>
        <v/>
      </c>
      <c r="DC158" s="201" t="str">
        <f>IF(OR(工资性费用预算!X160="",工资性费用预算!X160=0),"",$CR158)</f>
        <v/>
      </c>
      <c r="DD158" s="201" t="str">
        <f>IF(OR(工资性费用预算!Y160="",工资性费用预算!Y160=0),"",$CR158)</f>
        <v/>
      </c>
      <c r="DE158" s="193">
        <f t="shared" si="77"/>
        <v>0</v>
      </c>
      <c r="DF158" s="215">
        <f>IF($B158="","",VLOOKUP($B158,工资性费用预算!$B$7:$AR$206,43,0))</f>
        <v>0</v>
      </c>
      <c r="DG158" s="215">
        <f>IF($B158="","",VLOOKUP($B158,工资性费用预算!$B$7:$AS$206,44,0))</f>
        <v>0</v>
      </c>
      <c r="DH158" s="215">
        <f>IF($B158="","",VLOOKUP($B158,工资性费用预算!$B$7:$AX$206,49,0))</f>
        <v>0</v>
      </c>
      <c r="DI158" s="215">
        <f>IF($B158="","",VLOOKUP($B158,工资性费用预算!$B$7:$AY$206,50,0))</f>
        <v>0</v>
      </c>
      <c r="DJ158" s="215">
        <f>IF($B158="","",VLOOKUP($B158,工资性费用预算!$B$7:$BB$206,51,0))</f>
        <v>0</v>
      </c>
      <c r="DK158" s="215">
        <f>IF($B158="","",VLOOKUP($B158,工资性费用预算!$B$7:$BB$206,52,0))</f>
        <v>0</v>
      </c>
      <c r="DL158" s="225">
        <f>IF($B158="","",VLOOKUP($B158,工资性费用预算!$B$7:$BB$206,53,0))</f>
        <v>0</v>
      </c>
      <c r="DM158" s="222">
        <f t="shared" si="78"/>
        <v>0</v>
      </c>
      <c r="DN158" s="191">
        <f t="shared" si="79"/>
        <v>0</v>
      </c>
      <c r="DO158" s="191">
        <f t="shared" si="80"/>
        <v>0</v>
      </c>
      <c r="DP158" s="191">
        <f t="shared" si="81"/>
        <v>0</v>
      </c>
      <c r="DQ158" s="191">
        <f t="shared" si="82"/>
        <v>0</v>
      </c>
      <c r="DR158" s="191">
        <f t="shared" si="83"/>
        <v>0</v>
      </c>
      <c r="DS158" s="191">
        <f t="shared" si="84"/>
        <v>0</v>
      </c>
      <c r="DT158" s="191">
        <f t="shared" si="85"/>
        <v>0</v>
      </c>
      <c r="DU158" s="191">
        <f t="shared" si="86"/>
        <v>0</v>
      </c>
      <c r="DV158" s="191">
        <f t="shared" si="87"/>
        <v>0</v>
      </c>
      <c r="DW158" s="191">
        <f t="shared" si="88"/>
        <v>0</v>
      </c>
      <c r="DX158" s="191">
        <f t="shared" si="89"/>
        <v>0</v>
      </c>
      <c r="DY158" s="227">
        <f t="shared" si="90"/>
        <v>0</v>
      </c>
      <c r="DZ158" s="191">
        <f t="shared" si="91"/>
        <v>0</v>
      </c>
      <c r="EA158" s="193">
        <f t="shared" si="92"/>
        <v>0</v>
      </c>
    </row>
    <row r="159" spans="1:131">
      <c r="A159" s="200">
        <f t="shared" si="70"/>
        <v>155</v>
      </c>
      <c r="B159" s="191" t="str">
        <f>IF(工资性费用预算!A161="","",工资性费用预算!B161)</f>
        <v>新增5</v>
      </c>
      <c r="C159" s="195">
        <f>IF(B159="","",VLOOKUP(B159,工资性费用预算!$B$7:$C$206,2,0))</f>
        <v>0</v>
      </c>
      <c r="D159" s="276" t="str">
        <f>IF(工资性费用预算!BH161&gt;0,IF(工资性费用预算!BE161&gt;0,工资性费用预算!$BE$6,IF(工资性费用预算!BF161&gt;0,工资性费用预算!$BF$6,工资性费用预算!$BG$6)),"")</f>
        <v/>
      </c>
      <c r="E159" s="194">
        <f>IF($B159="","",VLOOKUP($B159,工资性费用预算!$B$7:$AC$206,27,0))</f>
        <v>0</v>
      </c>
      <c r="F159" s="519" t="e">
        <f>IF($B159="",0,VLOOKUP($B159,社保费!$B$5:$Q$15,16,0))</f>
        <v>#N/A</v>
      </c>
      <c r="G159" s="201" t="str">
        <f>IF(OR(工资性费用预算!N161="",工资性费用预算!N161=0),"",ROUND($E159*$F159,2))</f>
        <v/>
      </c>
      <c r="H159" s="201" t="str">
        <f>IF(OR(工资性费用预算!O161="",工资性费用预算!O161=0),"",ROUND($E159*$F159,2))</f>
        <v/>
      </c>
      <c r="I159" s="201" t="str">
        <f>IF(OR(工资性费用预算!P161="",工资性费用预算!P161=0),"",ROUND($E159*$F159,2))</f>
        <v/>
      </c>
      <c r="J159" s="201" t="str">
        <f>IF(OR(工资性费用预算!Q161="",工资性费用预算!Q161=0),"",ROUND($E159*$F159,2))</f>
        <v/>
      </c>
      <c r="K159" s="201" t="str">
        <f>IF(OR(工资性费用预算!R161="",工资性费用预算!R161=0),"",ROUND($E159*$F159,2))</f>
        <v/>
      </c>
      <c r="L159" s="201" t="str">
        <f>IF(OR(工资性费用预算!S161="",工资性费用预算!S161=0),"",ROUND($E159*$F159,2))</f>
        <v/>
      </c>
      <c r="M159" s="201" t="str">
        <f>IF(OR(工资性费用预算!T161="",工资性费用预算!T161=0),"",ROUND($E159*$F159,2))</f>
        <v/>
      </c>
      <c r="N159" s="201" t="str">
        <f>IF(OR(工资性费用预算!U161="",工资性费用预算!U161=0),"",ROUND($E159*$F159,2))</f>
        <v/>
      </c>
      <c r="O159" s="201" t="str">
        <f>IF(OR(工资性费用预算!V161="",工资性费用预算!V161=0),"",ROUND($E159*$F159,2))</f>
        <v/>
      </c>
      <c r="P159" s="201" t="str">
        <f>IF(OR(工资性费用预算!W161="",工资性费用预算!W161=0),"",ROUND($E159*$F159,2))</f>
        <v/>
      </c>
      <c r="Q159" s="201" t="str">
        <f>IF(OR(工资性费用预算!X161="",工资性费用预算!X161=0),"",ROUND($E159*$F159,2))</f>
        <v/>
      </c>
      <c r="R159" s="201" t="str">
        <f>IF(OR(工资性费用预算!Y161="",工资性费用预算!Y161=0),"",ROUND($E159*$F159,2))</f>
        <v/>
      </c>
      <c r="S159" s="193">
        <f t="shared" si="71"/>
        <v>0</v>
      </c>
      <c r="T159" s="199">
        <f>IF($B159="","",VLOOKUP($B159,工资性费用预算!$B$7:$AF$206,30,0))</f>
        <v>0</v>
      </c>
      <c r="U159" s="197">
        <f>IF($B159="","",VLOOKUP($B159,工资性费用预算!$B$7:$AF$206,31,0))</f>
        <v>0</v>
      </c>
      <c r="V159" s="191" t="str">
        <f>IF(OR(工资性费用预算!N161="",工资性费用预算!N161=0),"",$T159*$U159)</f>
        <v/>
      </c>
      <c r="W159" s="191" t="str">
        <f>IF(OR(工资性费用预算!O161="",工资性费用预算!O161=0),"",$T159*$U159)</f>
        <v/>
      </c>
      <c r="X159" s="191" t="str">
        <f>IF(OR(工资性费用预算!P161="",工资性费用预算!P161=0),"",$T159*$U159)</f>
        <v/>
      </c>
      <c r="Y159" s="191" t="str">
        <f>IF(OR(工资性费用预算!Q161="",工资性费用预算!Q161=0),"",$T159*$U159)</f>
        <v/>
      </c>
      <c r="Z159" s="191" t="str">
        <f>IF(OR(工资性费用预算!R161="",工资性费用预算!R161=0),"",$T159*$U159)</f>
        <v/>
      </c>
      <c r="AA159" s="191" t="str">
        <f>IF(OR(工资性费用预算!S161="",工资性费用预算!S161=0),"",$T159*$U159)</f>
        <v/>
      </c>
      <c r="AB159" s="191" t="str">
        <f>IF(OR(工资性费用预算!T161="",工资性费用预算!T161=0),"",$T159*$U159)</f>
        <v/>
      </c>
      <c r="AC159" s="191" t="str">
        <f>IF(OR(工资性费用预算!U161="",工资性费用预算!U161=0),"",$T159*$U159)</f>
        <v/>
      </c>
      <c r="AD159" s="191" t="str">
        <f>IF(OR(工资性费用预算!V161="",工资性费用预算!V161=0),"",$T159*$U159)</f>
        <v/>
      </c>
      <c r="AE159" s="191" t="str">
        <f>IF(OR(工资性费用预算!W161="",工资性费用预算!W161=0),"",$T159*$U159)</f>
        <v/>
      </c>
      <c r="AF159" s="191" t="str">
        <f>IF(OR(工资性费用预算!X161="",工资性费用预算!X161=0),"",$T159*$U159)</f>
        <v/>
      </c>
      <c r="AG159" s="191" t="str">
        <f>IF(OR(工资性费用预算!Y161="",工资性费用预算!Y161=0),"",$T159*$U159)</f>
        <v/>
      </c>
      <c r="AH159" s="193">
        <f t="shared" si="72"/>
        <v>0</v>
      </c>
      <c r="AI159" s="217">
        <f>IF($B159="","",VLOOKUP($B159,工资性费用预算!$B$7:$AJ$206,33,0))</f>
        <v>0</v>
      </c>
      <c r="AJ159" s="218">
        <f>IF($B159="","",VLOOKUP($B159,工资性费用预算!$B$7:$AJ$206,35,0))</f>
        <v>0</v>
      </c>
      <c r="AK159" s="215">
        <f>IF($B159="","",VLOOKUP($B159,工资性费用预算!$B$7:$AL$206,37,0))</f>
        <v>0</v>
      </c>
      <c r="AL159" s="270" t="str">
        <f>IF(OR(工资性费用预算!N161="",工资性费用预算!N161=0),"",$AK159)</f>
        <v/>
      </c>
      <c r="AM159" s="201" t="str">
        <f>IF(OR(工资性费用预算!O161="",工资性费用预算!O161=0),"",$AK159)</f>
        <v/>
      </c>
      <c r="AN159" s="201" t="str">
        <f>IF(OR(工资性费用预算!P161="",工资性费用预算!P161=0),"",$AK159)</f>
        <v/>
      </c>
      <c r="AO159" s="201" t="str">
        <f>IF(OR(工资性费用预算!Q161="",工资性费用预算!Q161=0),"",$AK159)</f>
        <v/>
      </c>
      <c r="AP159" s="201" t="str">
        <f>IF(OR(工资性费用预算!R161="",工资性费用预算!R161=0),"",$AK159)</f>
        <v/>
      </c>
      <c r="AQ159" s="201" t="str">
        <f>IF(OR(工资性费用预算!S161="",工资性费用预算!S161=0),"",$AK159)</f>
        <v/>
      </c>
      <c r="AR159" s="201" t="str">
        <f>IF(OR(工资性费用预算!T161="",工资性费用预算!T161=0),"",$AK159)</f>
        <v/>
      </c>
      <c r="AS159" s="201" t="str">
        <f>IF(OR(工资性费用预算!U161="",工资性费用预算!U161=0),"",$AK159)</f>
        <v/>
      </c>
      <c r="AT159" s="201" t="str">
        <f>IF(OR(工资性费用预算!V161="",工资性费用预算!V161=0),"",$AK159)</f>
        <v/>
      </c>
      <c r="AU159" s="201" t="str">
        <f>IF(OR(工资性费用预算!W161="",工资性费用预算!W161=0),"",$AK159)</f>
        <v/>
      </c>
      <c r="AV159" s="201" t="str">
        <f>IF(OR(工资性费用预算!X161="",工资性费用预算!X161=0),"",$AK159)</f>
        <v/>
      </c>
      <c r="AW159" s="201" t="str">
        <f>IF(OR(工资性费用预算!Y161="",工资性费用预算!Y161=0),"",$AK159)</f>
        <v/>
      </c>
      <c r="AX159" s="220">
        <f t="shared" si="73"/>
        <v>0</v>
      </c>
      <c r="AY159" s="215">
        <f>IF($B159="","",VLOOKUP($B159,工资性费用预算!$B$7:$AN$206,39,0))</f>
        <v>0</v>
      </c>
      <c r="AZ159" s="204"/>
      <c r="BA159" s="204"/>
      <c r="BB159" s="204"/>
      <c r="BC159" s="204"/>
      <c r="BD159" s="201"/>
      <c r="BE159" s="201" t="str">
        <f>IF(OR(工资性费用预算!S161="",工资性费用预算!S161=0),"",$AY159)</f>
        <v/>
      </c>
      <c r="BF159" s="201" t="str">
        <f>IF(OR(工资性费用预算!T161="",工资性费用预算!T161=0),"",$AY159)</f>
        <v/>
      </c>
      <c r="BG159" s="201" t="str">
        <f>IF(OR(工资性费用预算!U161="",工资性费用预算!U161=0),"",$AY159)</f>
        <v/>
      </c>
      <c r="BH159" s="201" t="str">
        <f>IF(OR(工资性费用预算!V161="",工资性费用预算!V161=0),"",$AY159)</f>
        <v/>
      </c>
      <c r="BI159" s="201" t="str">
        <f>IF(OR(工资性费用预算!W161="",工资性费用预算!W161=0),"",$AY159)</f>
        <v/>
      </c>
      <c r="BJ159" s="219"/>
      <c r="BK159" s="219"/>
      <c r="BL159" s="219">
        <f t="shared" si="74"/>
        <v>0</v>
      </c>
      <c r="BM159" s="215">
        <f>IF($B159="","",VLOOKUP($B159,工资性费用预算!$B$7:$AP$206,41,0))</f>
        <v>0</v>
      </c>
      <c r="BN159" s="201" t="str">
        <f>IF(OR(工资性费用预算!N161="",工资性费用预算!N161=0),"",$BM159)</f>
        <v/>
      </c>
      <c r="BO159" s="201" t="str">
        <f>IF(OR(工资性费用预算!O161="",工资性费用预算!O161=0),"",$BM159)</f>
        <v/>
      </c>
      <c r="BP159" s="201" t="str">
        <f>IF(OR(工资性费用预算!P161="",工资性费用预算!P161=0),"",$BM159)</f>
        <v/>
      </c>
      <c r="BQ159" s="201"/>
      <c r="BR159" s="201" t="str">
        <f>IF(OR(工资性费用预算!Q161="",工资性费用预算!Q161=0),"",$BM159)</f>
        <v/>
      </c>
      <c r="BS159" s="201" t="str">
        <f>IF(OR(工资性费用预算!R161="",工资性费用预算!R161=0),"",$BM159)</f>
        <v/>
      </c>
      <c r="BT159" s="201" t="str">
        <f>IF(OR(工资性费用预算!S161="",工资性费用预算!S161=0),"",$BM159)</f>
        <v/>
      </c>
      <c r="BU159" s="201"/>
      <c r="BV159" s="201" t="str">
        <f>IF(OR(工资性费用预算!T161="",工资性费用预算!T161=0),"",$BM159)</f>
        <v/>
      </c>
      <c r="BW159" s="201" t="str">
        <f>IF(OR(工资性费用预算!U161="",工资性费用预算!U161=0),"",$BM159)</f>
        <v/>
      </c>
      <c r="BX159" s="201" t="str">
        <f>IF(OR(工资性费用预算!V161="",工资性费用预算!V161=0),"",$BM159)</f>
        <v/>
      </c>
      <c r="BY159" s="201"/>
      <c r="BZ159" s="201" t="str">
        <f>IF(OR(工资性费用预算!W161="",工资性费用预算!W161=0),"",$BM159)</f>
        <v/>
      </c>
      <c r="CA159" s="201" t="str">
        <f>IF(OR(工资性费用预算!X161="",工资性费用预算!X161=0),"",$BM159)</f>
        <v/>
      </c>
      <c r="CB159" s="201" t="str">
        <f>IF(OR(工资性费用预算!Y161="",工资性费用预算!Y161=0),"",$BM159)</f>
        <v/>
      </c>
      <c r="CC159" s="193">
        <f t="shared" si="75"/>
        <v>0</v>
      </c>
      <c r="CD159" s="215">
        <f>IF($B159="","",VLOOKUP($B159,工资性费用预算!$B$7:$AT$206,45,0))</f>
        <v>0</v>
      </c>
      <c r="CE159" s="201" t="str">
        <f>IF(OR(工资性费用预算!N161="",工资性费用预算!N161=0),"",$CD159)</f>
        <v/>
      </c>
      <c r="CF159" s="201" t="str">
        <f>IF(OR(工资性费用预算!O161="",工资性费用预算!O161=0),"",$CD159)</f>
        <v/>
      </c>
      <c r="CG159" s="201" t="str">
        <f>IF(OR(工资性费用预算!P161="",工资性费用预算!P161=0),"",$CD159)</f>
        <v/>
      </c>
      <c r="CH159" s="201" t="str">
        <f>IF(OR(工资性费用预算!Q161="",工资性费用预算!Q161=0),"",$CD159)</f>
        <v/>
      </c>
      <c r="CI159" s="201" t="str">
        <f>IF(OR(工资性费用预算!R161="",工资性费用预算!R161=0),"",$CD159)</f>
        <v/>
      </c>
      <c r="CJ159" s="201" t="str">
        <f>IF(OR(工资性费用预算!S161="",工资性费用预算!S161=0),"",$CD159)</f>
        <v/>
      </c>
      <c r="CK159" s="201" t="str">
        <f>IF(OR(工资性费用预算!T161="",工资性费用预算!T161=0),"",$CD159)</f>
        <v/>
      </c>
      <c r="CL159" s="201" t="str">
        <f>IF(OR(工资性费用预算!U161="",工资性费用预算!U161=0),"",$CD159)</f>
        <v/>
      </c>
      <c r="CM159" s="201" t="str">
        <f>IF(OR(工资性费用预算!V161="",工资性费用预算!V161=0),"",$CD159)</f>
        <v/>
      </c>
      <c r="CN159" s="201" t="str">
        <f>IF(OR(工资性费用预算!W161="",工资性费用预算!W161=0),"",$CD159)</f>
        <v/>
      </c>
      <c r="CO159" s="201" t="str">
        <f>IF(OR(工资性费用预算!X161="",工资性费用预算!X161=0),"",$CD159)</f>
        <v/>
      </c>
      <c r="CP159" s="201" t="str">
        <f>IF(OR(工资性费用预算!Y161="",工资性费用预算!Y161=0),"",$CD159)</f>
        <v/>
      </c>
      <c r="CQ159" s="193">
        <f t="shared" si="76"/>
        <v>0</v>
      </c>
      <c r="CR159" s="215">
        <f>IF($B159="","",VLOOKUP($B159,工资性费用预算!$B$7:$AV$206,47,0))</f>
        <v>0</v>
      </c>
      <c r="CS159" s="201" t="str">
        <f>IF(OR(工资性费用预算!N161="",工资性费用预算!N161=0),"",$CR159)</f>
        <v/>
      </c>
      <c r="CT159" s="201" t="str">
        <f>IF(OR(工资性费用预算!O161="",工资性费用预算!O161=0),"",$CR159)</f>
        <v/>
      </c>
      <c r="CU159" s="201" t="str">
        <f>IF(OR(工资性费用预算!P161="",工资性费用预算!P161=0),"",$CR159)</f>
        <v/>
      </c>
      <c r="CV159" s="201" t="str">
        <f>IF(OR(工资性费用预算!Q161="",工资性费用预算!Q161=0),"",$CR159)</f>
        <v/>
      </c>
      <c r="CW159" s="201" t="str">
        <f>IF(OR(工资性费用预算!R161="",工资性费用预算!R161=0),"",$CR159)</f>
        <v/>
      </c>
      <c r="CX159" s="201" t="str">
        <f>IF(OR(工资性费用预算!S161="",工资性费用预算!S161=0),"",$CR159)</f>
        <v/>
      </c>
      <c r="CY159" s="201" t="str">
        <f>IF(OR(工资性费用预算!T161="",工资性费用预算!T161=0),"",$CR159)</f>
        <v/>
      </c>
      <c r="CZ159" s="201" t="str">
        <f>IF(OR(工资性费用预算!U161="",工资性费用预算!U161=0),"",$CR159)</f>
        <v/>
      </c>
      <c r="DA159" s="201" t="str">
        <f>IF(OR(工资性费用预算!V161="",工资性费用预算!V161=0),"",$CR159)</f>
        <v/>
      </c>
      <c r="DB159" s="201" t="str">
        <f>IF(OR(工资性费用预算!W161="",工资性费用预算!W161=0),"",$CR159)</f>
        <v/>
      </c>
      <c r="DC159" s="201" t="str">
        <f>IF(OR(工资性费用预算!X161="",工资性费用预算!X161=0),"",$CR159)</f>
        <v/>
      </c>
      <c r="DD159" s="201" t="str">
        <f>IF(OR(工资性费用预算!Y161="",工资性费用预算!Y161=0),"",$CR159)</f>
        <v/>
      </c>
      <c r="DE159" s="193">
        <f t="shared" si="77"/>
        <v>0</v>
      </c>
      <c r="DF159" s="215">
        <f>IF($B159="","",VLOOKUP($B159,工资性费用预算!$B$7:$AR$206,43,0))</f>
        <v>0</v>
      </c>
      <c r="DG159" s="215">
        <f>IF($B159="","",VLOOKUP($B159,工资性费用预算!$B$7:$AS$206,44,0))</f>
        <v>0</v>
      </c>
      <c r="DH159" s="215">
        <f>IF($B159="","",VLOOKUP($B159,工资性费用预算!$B$7:$AX$206,49,0))</f>
        <v>0</v>
      </c>
      <c r="DI159" s="215">
        <f>IF($B159="","",VLOOKUP($B159,工资性费用预算!$B$7:$AY$206,50,0))</f>
        <v>0</v>
      </c>
      <c r="DJ159" s="215">
        <f>IF($B159="","",VLOOKUP($B159,工资性费用预算!$B$7:$BB$206,51,0))</f>
        <v>0</v>
      </c>
      <c r="DK159" s="215">
        <f>IF($B159="","",VLOOKUP($B159,工资性费用预算!$B$7:$BB$206,52,0))</f>
        <v>0</v>
      </c>
      <c r="DL159" s="225">
        <f>IF($B159="","",VLOOKUP($B159,工资性费用预算!$B$7:$BB$206,53,0))</f>
        <v>0</v>
      </c>
      <c r="DM159" s="222">
        <f t="shared" si="78"/>
        <v>0</v>
      </c>
      <c r="DN159" s="191">
        <f t="shared" si="79"/>
        <v>0</v>
      </c>
      <c r="DO159" s="191">
        <f t="shared" si="80"/>
        <v>0</v>
      </c>
      <c r="DP159" s="191">
        <f t="shared" si="81"/>
        <v>0</v>
      </c>
      <c r="DQ159" s="191">
        <f t="shared" si="82"/>
        <v>0</v>
      </c>
      <c r="DR159" s="191">
        <f t="shared" si="83"/>
        <v>0</v>
      </c>
      <c r="DS159" s="191">
        <f t="shared" si="84"/>
        <v>0</v>
      </c>
      <c r="DT159" s="191">
        <f t="shared" si="85"/>
        <v>0</v>
      </c>
      <c r="DU159" s="191">
        <f t="shared" si="86"/>
        <v>0</v>
      </c>
      <c r="DV159" s="191">
        <f t="shared" si="87"/>
        <v>0</v>
      </c>
      <c r="DW159" s="191">
        <f t="shared" si="88"/>
        <v>0</v>
      </c>
      <c r="DX159" s="191">
        <f t="shared" si="89"/>
        <v>0</v>
      </c>
      <c r="DY159" s="227">
        <f t="shared" si="90"/>
        <v>0</v>
      </c>
      <c r="DZ159" s="191">
        <f t="shared" si="91"/>
        <v>0</v>
      </c>
      <c r="EA159" s="193">
        <f t="shared" si="92"/>
        <v>0</v>
      </c>
    </row>
    <row r="160" spans="1:131">
      <c r="A160" s="200">
        <f t="shared" si="70"/>
        <v>156</v>
      </c>
      <c r="B160" s="191" t="str">
        <f>IF(工资性费用预算!A162="","",工资性费用预算!B162)</f>
        <v>新增6</v>
      </c>
      <c r="C160" s="195">
        <f>IF(B160="","",VLOOKUP(B160,工资性费用预算!$B$7:$C$206,2,0))</f>
        <v>0</v>
      </c>
      <c r="D160" s="276" t="str">
        <f>IF(工资性费用预算!BH162&gt;0,IF(工资性费用预算!BE162&gt;0,工资性费用预算!$BE$6,IF(工资性费用预算!BF162&gt;0,工资性费用预算!$BF$6,工资性费用预算!$BG$6)),"")</f>
        <v/>
      </c>
      <c r="E160" s="194">
        <f>IF($B160="","",VLOOKUP($B160,工资性费用预算!$B$7:$AC$206,27,0))</f>
        <v>0</v>
      </c>
      <c r="F160" s="519" t="e">
        <f>IF($B160="",0,VLOOKUP($B160,社保费!$B$5:$Q$15,16,0))</f>
        <v>#N/A</v>
      </c>
      <c r="G160" s="201" t="str">
        <f>IF(OR(工资性费用预算!N162="",工资性费用预算!N162=0),"",ROUND($E160*$F160,2))</f>
        <v/>
      </c>
      <c r="H160" s="201" t="str">
        <f>IF(OR(工资性费用预算!O162="",工资性费用预算!O162=0),"",ROUND($E160*$F160,2))</f>
        <v/>
      </c>
      <c r="I160" s="201" t="str">
        <f>IF(OR(工资性费用预算!P162="",工资性费用预算!P162=0),"",ROUND($E160*$F160,2))</f>
        <v/>
      </c>
      <c r="J160" s="201" t="str">
        <f>IF(OR(工资性费用预算!Q162="",工资性费用预算!Q162=0),"",ROUND($E160*$F160,2))</f>
        <v/>
      </c>
      <c r="K160" s="201" t="str">
        <f>IF(OR(工资性费用预算!R162="",工资性费用预算!R162=0),"",ROUND($E160*$F160,2))</f>
        <v/>
      </c>
      <c r="L160" s="201" t="str">
        <f>IF(OR(工资性费用预算!S162="",工资性费用预算!S162=0),"",ROUND($E160*$F160,2))</f>
        <v/>
      </c>
      <c r="M160" s="201" t="str">
        <f>IF(OR(工资性费用预算!T162="",工资性费用预算!T162=0),"",ROUND($E160*$F160,2))</f>
        <v/>
      </c>
      <c r="N160" s="201" t="str">
        <f>IF(OR(工资性费用预算!U162="",工资性费用预算!U162=0),"",ROUND($E160*$F160,2))</f>
        <v/>
      </c>
      <c r="O160" s="201" t="str">
        <f>IF(OR(工资性费用预算!V162="",工资性费用预算!V162=0),"",ROUND($E160*$F160,2))</f>
        <v/>
      </c>
      <c r="P160" s="201" t="str">
        <f>IF(OR(工资性费用预算!W162="",工资性费用预算!W162=0),"",ROUND($E160*$F160,2))</f>
        <v/>
      </c>
      <c r="Q160" s="201" t="str">
        <f>IF(OR(工资性费用预算!X162="",工资性费用预算!X162=0),"",ROUND($E160*$F160,2))</f>
        <v/>
      </c>
      <c r="R160" s="201" t="str">
        <f>IF(OR(工资性费用预算!Y162="",工资性费用预算!Y162=0),"",ROUND($E160*$F160,2))</f>
        <v/>
      </c>
      <c r="S160" s="193">
        <f t="shared" si="71"/>
        <v>0</v>
      </c>
      <c r="T160" s="199">
        <f>IF($B160="","",VLOOKUP($B160,工资性费用预算!$B$7:$AF$206,30,0))</f>
        <v>0</v>
      </c>
      <c r="U160" s="197">
        <f>IF($B160="","",VLOOKUP($B160,工资性费用预算!$B$7:$AF$206,31,0))</f>
        <v>0</v>
      </c>
      <c r="V160" s="191" t="str">
        <f>IF(OR(工资性费用预算!N162="",工资性费用预算!N162=0),"",$T160*$U160)</f>
        <v/>
      </c>
      <c r="W160" s="191" t="str">
        <f>IF(OR(工资性费用预算!O162="",工资性费用预算!O162=0),"",$T160*$U160)</f>
        <v/>
      </c>
      <c r="X160" s="191" t="str">
        <f>IF(OR(工资性费用预算!P162="",工资性费用预算!P162=0),"",$T160*$U160)</f>
        <v/>
      </c>
      <c r="Y160" s="191" t="str">
        <f>IF(OR(工资性费用预算!Q162="",工资性费用预算!Q162=0),"",$T160*$U160)</f>
        <v/>
      </c>
      <c r="Z160" s="191" t="str">
        <f>IF(OR(工资性费用预算!R162="",工资性费用预算!R162=0),"",$T160*$U160)</f>
        <v/>
      </c>
      <c r="AA160" s="191" t="str">
        <f>IF(OR(工资性费用预算!S162="",工资性费用预算!S162=0),"",$T160*$U160)</f>
        <v/>
      </c>
      <c r="AB160" s="191" t="str">
        <f>IF(OR(工资性费用预算!T162="",工资性费用预算!T162=0),"",$T160*$U160)</f>
        <v/>
      </c>
      <c r="AC160" s="191" t="str">
        <f>IF(OR(工资性费用预算!U162="",工资性费用预算!U162=0),"",$T160*$U160)</f>
        <v/>
      </c>
      <c r="AD160" s="191" t="str">
        <f>IF(OR(工资性费用预算!V162="",工资性费用预算!V162=0),"",$T160*$U160)</f>
        <v/>
      </c>
      <c r="AE160" s="191" t="str">
        <f>IF(OR(工资性费用预算!W162="",工资性费用预算!W162=0),"",$T160*$U160)</f>
        <v/>
      </c>
      <c r="AF160" s="191" t="str">
        <f>IF(OR(工资性费用预算!X162="",工资性费用预算!X162=0),"",$T160*$U160)</f>
        <v/>
      </c>
      <c r="AG160" s="191" t="str">
        <f>IF(OR(工资性费用预算!Y162="",工资性费用预算!Y162=0),"",$T160*$U160)</f>
        <v/>
      </c>
      <c r="AH160" s="193">
        <f t="shared" si="72"/>
        <v>0</v>
      </c>
      <c r="AI160" s="217">
        <f>IF($B160="","",VLOOKUP($B160,工资性费用预算!$B$7:$AJ$206,33,0))</f>
        <v>0</v>
      </c>
      <c r="AJ160" s="218">
        <f>IF($B160="","",VLOOKUP($B160,工资性费用预算!$B$7:$AJ$206,35,0))</f>
        <v>0</v>
      </c>
      <c r="AK160" s="215">
        <f>IF($B160="","",VLOOKUP($B160,工资性费用预算!$B$7:$AL$206,37,0))</f>
        <v>0</v>
      </c>
      <c r="AL160" s="270" t="str">
        <f>IF(OR(工资性费用预算!N162="",工资性费用预算!N162=0),"",$AK160)</f>
        <v/>
      </c>
      <c r="AM160" s="201" t="str">
        <f>IF(OR(工资性费用预算!O162="",工资性费用预算!O162=0),"",$AK160)</f>
        <v/>
      </c>
      <c r="AN160" s="201" t="str">
        <f>IF(OR(工资性费用预算!P162="",工资性费用预算!P162=0),"",$AK160)</f>
        <v/>
      </c>
      <c r="AO160" s="201" t="str">
        <f>IF(OR(工资性费用预算!Q162="",工资性费用预算!Q162=0),"",$AK160)</f>
        <v/>
      </c>
      <c r="AP160" s="201" t="str">
        <f>IF(OR(工资性费用预算!R162="",工资性费用预算!R162=0),"",$AK160)</f>
        <v/>
      </c>
      <c r="AQ160" s="201" t="str">
        <f>IF(OR(工资性费用预算!S162="",工资性费用预算!S162=0),"",$AK160)</f>
        <v/>
      </c>
      <c r="AR160" s="201" t="str">
        <f>IF(OR(工资性费用预算!T162="",工资性费用预算!T162=0),"",$AK160)</f>
        <v/>
      </c>
      <c r="AS160" s="201" t="str">
        <f>IF(OR(工资性费用预算!U162="",工资性费用预算!U162=0),"",$AK160)</f>
        <v/>
      </c>
      <c r="AT160" s="201" t="str">
        <f>IF(OR(工资性费用预算!V162="",工资性费用预算!V162=0),"",$AK160)</f>
        <v/>
      </c>
      <c r="AU160" s="201" t="str">
        <f>IF(OR(工资性费用预算!W162="",工资性费用预算!W162=0),"",$AK160)</f>
        <v/>
      </c>
      <c r="AV160" s="201" t="str">
        <f>IF(OR(工资性费用预算!X162="",工资性费用预算!X162=0),"",$AK160)</f>
        <v/>
      </c>
      <c r="AW160" s="201" t="str">
        <f>IF(OR(工资性费用预算!Y162="",工资性费用预算!Y162=0),"",$AK160)</f>
        <v/>
      </c>
      <c r="AX160" s="220">
        <f t="shared" si="73"/>
        <v>0</v>
      </c>
      <c r="AY160" s="215">
        <f>IF($B160="","",VLOOKUP($B160,工资性费用预算!$B$7:$AN$206,39,0))</f>
        <v>0</v>
      </c>
      <c r="AZ160" s="204"/>
      <c r="BA160" s="204"/>
      <c r="BB160" s="204"/>
      <c r="BC160" s="204"/>
      <c r="BD160" s="201"/>
      <c r="BE160" s="201" t="str">
        <f>IF(OR(工资性费用预算!S162="",工资性费用预算!S162=0),"",$AY160)</f>
        <v/>
      </c>
      <c r="BF160" s="201" t="str">
        <f>IF(OR(工资性费用预算!T162="",工资性费用预算!T162=0),"",$AY160)</f>
        <v/>
      </c>
      <c r="BG160" s="201" t="str">
        <f>IF(OR(工资性费用预算!U162="",工资性费用预算!U162=0),"",$AY160)</f>
        <v/>
      </c>
      <c r="BH160" s="201" t="str">
        <f>IF(OR(工资性费用预算!V162="",工资性费用预算!V162=0),"",$AY160)</f>
        <v/>
      </c>
      <c r="BI160" s="201" t="str">
        <f>IF(OR(工资性费用预算!W162="",工资性费用预算!W162=0),"",$AY160)</f>
        <v/>
      </c>
      <c r="BJ160" s="219"/>
      <c r="BK160" s="219"/>
      <c r="BL160" s="219">
        <f t="shared" si="74"/>
        <v>0</v>
      </c>
      <c r="BM160" s="215">
        <f>IF($B160="","",VLOOKUP($B160,工资性费用预算!$B$7:$AP$206,41,0))</f>
        <v>0</v>
      </c>
      <c r="BN160" s="201" t="str">
        <f>IF(OR(工资性费用预算!N162="",工资性费用预算!N162=0),"",$BM160)</f>
        <v/>
      </c>
      <c r="BO160" s="201" t="str">
        <f>IF(OR(工资性费用预算!O162="",工资性费用预算!O162=0),"",$BM160)</f>
        <v/>
      </c>
      <c r="BP160" s="201" t="str">
        <f>IF(OR(工资性费用预算!P162="",工资性费用预算!P162=0),"",$BM160)</f>
        <v/>
      </c>
      <c r="BQ160" s="201"/>
      <c r="BR160" s="201" t="str">
        <f>IF(OR(工资性费用预算!Q162="",工资性费用预算!Q162=0),"",$BM160)</f>
        <v/>
      </c>
      <c r="BS160" s="201" t="str">
        <f>IF(OR(工资性费用预算!R162="",工资性费用预算!R162=0),"",$BM160)</f>
        <v/>
      </c>
      <c r="BT160" s="201" t="str">
        <f>IF(OR(工资性费用预算!S162="",工资性费用预算!S162=0),"",$BM160)</f>
        <v/>
      </c>
      <c r="BU160" s="201"/>
      <c r="BV160" s="201" t="str">
        <f>IF(OR(工资性费用预算!T162="",工资性费用预算!T162=0),"",$BM160)</f>
        <v/>
      </c>
      <c r="BW160" s="201" t="str">
        <f>IF(OR(工资性费用预算!U162="",工资性费用预算!U162=0),"",$BM160)</f>
        <v/>
      </c>
      <c r="BX160" s="201" t="str">
        <f>IF(OR(工资性费用预算!V162="",工资性费用预算!V162=0),"",$BM160)</f>
        <v/>
      </c>
      <c r="BY160" s="201"/>
      <c r="BZ160" s="201" t="str">
        <f>IF(OR(工资性费用预算!W162="",工资性费用预算!W162=0),"",$BM160)</f>
        <v/>
      </c>
      <c r="CA160" s="201" t="str">
        <f>IF(OR(工资性费用预算!X162="",工资性费用预算!X162=0),"",$BM160)</f>
        <v/>
      </c>
      <c r="CB160" s="201" t="str">
        <f>IF(OR(工资性费用预算!Y162="",工资性费用预算!Y162=0),"",$BM160)</f>
        <v/>
      </c>
      <c r="CC160" s="193">
        <f t="shared" si="75"/>
        <v>0</v>
      </c>
      <c r="CD160" s="215">
        <f>IF($B160="","",VLOOKUP($B160,工资性费用预算!$B$7:$AT$206,45,0))</f>
        <v>0</v>
      </c>
      <c r="CE160" s="201" t="str">
        <f>IF(OR(工资性费用预算!N162="",工资性费用预算!N162=0),"",$CD160)</f>
        <v/>
      </c>
      <c r="CF160" s="201" t="str">
        <f>IF(OR(工资性费用预算!O162="",工资性费用预算!O162=0),"",$CD160)</f>
        <v/>
      </c>
      <c r="CG160" s="201" t="str">
        <f>IF(OR(工资性费用预算!P162="",工资性费用预算!P162=0),"",$CD160)</f>
        <v/>
      </c>
      <c r="CH160" s="201" t="str">
        <f>IF(OR(工资性费用预算!Q162="",工资性费用预算!Q162=0),"",$CD160)</f>
        <v/>
      </c>
      <c r="CI160" s="201" t="str">
        <f>IF(OR(工资性费用预算!R162="",工资性费用预算!R162=0),"",$CD160)</f>
        <v/>
      </c>
      <c r="CJ160" s="201" t="str">
        <f>IF(OR(工资性费用预算!S162="",工资性费用预算!S162=0),"",$CD160)</f>
        <v/>
      </c>
      <c r="CK160" s="201" t="str">
        <f>IF(OR(工资性费用预算!T162="",工资性费用预算!T162=0),"",$CD160)</f>
        <v/>
      </c>
      <c r="CL160" s="201" t="str">
        <f>IF(OR(工资性费用预算!U162="",工资性费用预算!U162=0),"",$CD160)</f>
        <v/>
      </c>
      <c r="CM160" s="201" t="str">
        <f>IF(OR(工资性费用预算!V162="",工资性费用预算!V162=0),"",$CD160)</f>
        <v/>
      </c>
      <c r="CN160" s="201" t="str">
        <f>IF(OR(工资性费用预算!W162="",工资性费用预算!W162=0),"",$CD160)</f>
        <v/>
      </c>
      <c r="CO160" s="201" t="str">
        <f>IF(OR(工资性费用预算!X162="",工资性费用预算!X162=0),"",$CD160)</f>
        <v/>
      </c>
      <c r="CP160" s="201" t="str">
        <f>IF(OR(工资性费用预算!Y162="",工资性费用预算!Y162=0),"",$CD160)</f>
        <v/>
      </c>
      <c r="CQ160" s="193">
        <f t="shared" si="76"/>
        <v>0</v>
      </c>
      <c r="CR160" s="215">
        <f>IF($B160="","",VLOOKUP($B160,工资性费用预算!$B$7:$AV$206,47,0))</f>
        <v>0</v>
      </c>
      <c r="CS160" s="201" t="str">
        <f>IF(OR(工资性费用预算!N162="",工资性费用预算!N162=0),"",$CR160)</f>
        <v/>
      </c>
      <c r="CT160" s="201" t="str">
        <f>IF(OR(工资性费用预算!O162="",工资性费用预算!O162=0),"",$CR160)</f>
        <v/>
      </c>
      <c r="CU160" s="201" t="str">
        <f>IF(OR(工资性费用预算!P162="",工资性费用预算!P162=0),"",$CR160)</f>
        <v/>
      </c>
      <c r="CV160" s="201" t="str">
        <f>IF(OR(工资性费用预算!Q162="",工资性费用预算!Q162=0),"",$CR160)</f>
        <v/>
      </c>
      <c r="CW160" s="201" t="str">
        <f>IF(OR(工资性费用预算!R162="",工资性费用预算!R162=0),"",$CR160)</f>
        <v/>
      </c>
      <c r="CX160" s="201" t="str">
        <f>IF(OR(工资性费用预算!S162="",工资性费用预算!S162=0),"",$CR160)</f>
        <v/>
      </c>
      <c r="CY160" s="201" t="str">
        <f>IF(OR(工资性费用预算!T162="",工资性费用预算!T162=0),"",$CR160)</f>
        <v/>
      </c>
      <c r="CZ160" s="201" t="str">
        <f>IF(OR(工资性费用预算!U162="",工资性费用预算!U162=0),"",$CR160)</f>
        <v/>
      </c>
      <c r="DA160" s="201" t="str">
        <f>IF(OR(工资性费用预算!V162="",工资性费用预算!V162=0),"",$CR160)</f>
        <v/>
      </c>
      <c r="DB160" s="201" t="str">
        <f>IF(OR(工资性费用预算!W162="",工资性费用预算!W162=0),"",$CR160)</f>
        <v/>
      </c>
      <c r="DC160" s="201" t="str">
        <f>IF(OR(工资性费用预算!X162="",工资性费用预算!X162=0),"",$CR160)</f>
        <v/>
      </c>
      <c r="DD160" s="201" t="str">
        <f>IF(OR(工资性费用预算!Y162="",工资性费用预算!Y162=0),"",$CR160)</f>
        <v/>
      </c>
      <c r="DE160" s="193">
        <f t="shared" si="77"/>
        <v>0</v>
      </c>
      <c r="DF160" s="215">
        <f>IF($B160="","",VLOOKUP($B160,工资性费用预算!$B$7:$AR$206,43,0))</f>
        <v>0</v>
      </c>
      <c r="DG160" s="215">
        <f>IF($B160="","",VLOOKUP($B160,工资性费用预算!$B$7:$AS$206,44,0))</f>
        <v>0</v>
      </c>
      <c r="DH160" s="215">
        <f>IF($B160="","",VLOOKUP($B160,工资性费用预算!$B$7:$AX$206,49,0))</f>
        <v>0</v>
      </c>
      <c r="DI160" s="215">
        <f>IF($B160="","",VLOOKUP($B160,工资性费用预算!$B$7:$AY$206,50,0))</f>
        <v>0</v>
      </c>
      <c r="DJ160" s="215">
        <f>IF($B160="","",VLOOKUP($B160,工资性费用预算!$B$7:$BB$206,51,0))</f>
        <v>0</v>
      </c>
      <c r="DK160" s="215">
        <f>IF($B160="","",VLOOKUP($B160,工资性费用预算!$B$7:$BB$206,52,0))</f>
        <v>0</v>
      </c>
      <c r="DL160" s="225">
        <f>IF($B160="","",VLOOKUP($B160,工资性费用预算!$B$7:$BB$206,53,0))</f>
        <v>0</v>
      </c>
      <c r="DM160" s="222">
        <f t="shared" si="78"/>
        <v>0</v>
      </c>
      <c r="DN160" s="191">
        <f t="shared" si="79"/>
        <v>0</v>
      </c>
      <c r="DO160" s="191">
        <f t="shared" si="80"/>
        <v>0</v>
      </c>
      <c r="DP160" s="191">
        <f t="shared" si="81"/>
        <v>0</v>
      </c>
      <c r="DQ160" s="191">
        <f t="shared" si="82"/>
        <v>0</v>
      </c>
      <c r="DR160" s="191">
        <f t="shared" si="83"/>
        <v>0</v>
      </c>
      <c r="DS160" s="191">
        <f t="shared" si="84"/>
        <v>0</v>
      </c>
      <c r="DT160" s="191">
        <f t="shared" si="85"/>
        <v>0</v>
      </c>
      <c r="DU160" s="191">
        <f t="shared" si="86"/>
        <v>0</v>
      </c>
      <c r="DV160" s="191">
        <f t="shared" si="87"/>
        <v>0</v>
      </c>
      <c r="DW160" s="191">
        <f t="shared" si="88"/>
        <v>0</v>
      </c>
      <c r="DX160" s="191">
        <f t="shared" si="89"/>
        <v>0</v>
      </c>
      <c r="DY160" s="227">
        <f t="shared" si="90"/>
        <v>0</v>
      </c>
      <c r="DZ160" s="191">
        <f t="shared" si="91"/>
        <v>0</v>
      </c>
      <c r="EA160" s="193">
        <f t="shared" si="92"/>
        <v>0</v>
      </c>
    </row>
    <row r="161" spans="1:131">
      <c r="A161" s="200">
        <f t="shared" si="70"/>
        <v>157</v>
      </c>
      <c r="B161" s="191" t="str">
        <f>IF(工资性费用预算!A163="","",工资性费用预算!B163)</f>
        <v>新增7</v>
      </c>
      <c r="C161" s="195">
        <f>IF(B161="","",VLOOKUP(B161,工资性费用预算!$B$7:$C$206,2,0))</f>
        <v>0</v>
      </c>
      <c r="D161" s="276" t="str">
        <f>IF(工资性费用预算!BH163&gt;0,IF(工资性费用预算!BE163&gt;0,工资性费用预算!$BE$6,IF(工资性费用预算!BF163&gt;0,工资性费用预算!$BF$6,工资性费用预算!$BG$6)),"")</f>
        <v/>
      </c>
      <c r="E161" s="194">
        <f>IF($B161="","",VLOOKUP($B161,工资性费用预算!$B$7:$AC$206,27,0))</f>
        <v>0</v>
      </c>
      <c r="F161" s="519" t="e">
        <f>IF($B161="",0,VLOOKUP($B161,社保费!$B$5:$Q$15,16,0))</f>
        <v>#N/A</v>
      </c>
      <c r="G161" s="201" t="str">
        <f>IF(OR(工资性费用预算!N163="",工资性费用预算!N163=0),"",ROUND($E161*$F161,2))</f>
        <v/>
      </c>
      <c r="H161" s="201" t="str">
        <f>IF(OR(工资性费用预算!O163="",工资性费用预算!O163=0),"",ROUND($E161*$F161,2))</f>
        <v/>
      </c>
      <c r="I161" s="201" t="str">
        <f>IF(OR(工资性费用预算!P163="",工资性费用预算!P163=0),"",ROUND($E161*$F161,2))</f>
        <v/>
      </c>
      <c r="J161" s="201" t="str">
        <f>IF(OR(工资性费用预算!Q163="",工资性费用预算!Q163=0),"",ROUND($E161*$F161,2))</f>
        <v/>
      </c>
      <c r="K161" s="201" t="str">
        <f>IF(OR(工资性费用预算!R163="",工资性费用预算!R163=0),"",ROUND($E161*$F161,2))</f>
        <v/>
      </c>
      <c r="L161" s="201" t="str">
        <f>IF(OR(工资性费用预算!S163="",工资性费用预算!S163=0),"",ROUND($E161*$F161,2))</f>
        <v/>
      </c>
      <c r="M161" s="201" t="str">
        <f>IF(OR(工资性费用预算!T163="",工资性费用预算!T163=0),"",ROUND($E161*$F161,2))</f>
        <v/>
      </c>
      <c r="N161" s="201" t="str">
        <f>IF(OR(工资性费用预算!U163="",工资性费用预算!U163=0),"",ROUND($E161*$F161,2))</f>
        <v/>
      </c>
      <c r="O161" s="201" t="str">
        <f>IF(OR(工资性费用预算!V163="",工资性费用预算!V163=0),"",ROUND($E161*$F161,2))</f>
        <v/>
      </c>
      <c r="P161" s="201" t="str">
        <f>IF(OR(工资性费用预算!W163="",工资性费用预算!W163=0),"",ROUND($E161*$F161,2))</f>
        <v/>
      </c>
      <c r="Q161" s="201" t="str">
        <f>IF(OR(工资性费用预算!X163="",工资性费用预算!X163=0),"",ROUND($E161*$F161,2))</f>
        <v/>
      </c>
      <c r="R161" s="201" t="str">
        <f>IF(OR(工资性费用预算!Y163="",工资性费用预算!Y163=0),"",ROUND($E161*$F161,2))</f>
        <v/>
      </c>
      <c r="S161" s="193">
        <f t="shared" si="71"/>
        <v>0</v>
      </c>
      <c r="T161" s="199">
        <f>IF($B161="","",VLOOKUP($B161,工资性费用预算!$B$7:$AF$206,30,0))</f>
        <v>0</v>
      </c>
      <c r="U161" s="197">
        <f>IF($B161="","",VLOOKUP($B161,工资性费用预算!$B$7:$AF$206,31,0))</f>
        <v>0</v>
      </c>
      <c r="V161" s="191" t="str">
        <f>IF(OR(工资性费用预算!N163="",工资性费用预算!N163=0),"",$T161*$U161)</f>
        <v/>
      </c>
      <c r="W161" s="191" t="str">
        <f>IF(OR(工资性费用预算!O163="",工资性费用预算!O163=0),"",$T161*$U161)</f>
        <v/>
      </c>
      <c r="X161" s="191" t="str">
        <f>IF(OR(工资性费用预算!P163="",工资性费用预算!P163=0),"",$T161*$U161)</f>
        <v/>
      </c>
      <c r="Y161" s="191" t="str">
        <f>IF(OR(工资性费用预算!Q163="",工资性费用预算!Q163=0),"",$T161*$U161)</f>
        <v/>
      </c>
      <c r="Z161" s="191" t="str">
        <f>IF(OR(工资性费用预算!R163="",工资性费用预算!R163=0),"",$T161*$U161)</f>
        <v/>
      </c>
      <c r="AA161" s="191" t="str">
        <f>IF(OR(工资性费用预算!S163="",工资性费用预算!S163=0),"",$T161*$U161)</f>
        <v/>
      </c>
      <c r="AB161" s="191" t="str">
        <f>IF(OR(工资性费用预算!T163="",工资性费用预算!T163=0),"",$T161*$U161)</f>
        <v/>
      </c>
      <c r="AC161" s="191" t="str">
        <f>IF(OR(工资性费用预算!U163="",工资性费用预算!U163=0),"",$T161*$U161)</f>
        <v/>
      </c>
      <c r="AD161" s="191" t="str">
        <f>IF(OR(工资性费用预算!V163="",工资性费用预算!V163=0),"",$T161*$U161)</f>
        <v/>
      </c>
      <c r="AE161" s="191" t="str">
        <f>IF(OR(工资性费用预算!W163="",工资性费用预算!W163=0),"",$T161*$U161)</f>
        <v/>
      </c>
      <c r="AF161" s="191" t="str">
        <f>IF(OR(工资性费用预算!X163="",工资性费用预算!X163=0),"",$T161*$U161)</f>
        <v/>
      </c>
      <c r="AG161" s="191" t="str">
        <f>IF(OR(工资性费用预算!Y163="",工资性费用预算!Y163=0),"",$T161*$U161)</f>
        <v/>
      </c>
      <c r="AH161" s="193">
        <f t="shared" si="72"/>
        <v>0</v>
      </c>
      <c r="AI161" s="217">
        <f>IF($B161="","",VLOOKUP($B161,工资性费用预算!$B$7:$AJ$206,33,0))</f>
        <v>0</v>
      </c>
      <c r="AJ161" s="218">
        <f>IF($B161="","",VLOOKUP($B161,工资性费用预算!$B$7:$AJ$206,35,0))</f>
        <v>0</v>
      </c>
      <c r="AK161" s="215">
        <f>IF($B161="","",VLOOKUP($B161,工资性费用预算!$B$7:$AL$206,37,0))</f>
        <v>0</v>
      </c>
      <c r="AL161" s="270" t="str">
        <f>IF(OR(工资性费用预算!N163="",工资性费用预算!N163=0),"",$AK161)</f>
        <v/>
      </c>
      <c r="AM161" s="201" t="str">
        <f>IF(OR(工资性费用预算!O163="",工资性费用预算!O163=0),"",$AK161)</f>
        <v/>
      </c>
      <c r="AN161" s="201" t="str">
        <f>IF(OR(工资性费用预算!P163="",工资性费用预算!P163=0),"",$AK161)</f>
        <v/>
      </c>
      <c r="AO161" s="201" t="str">
        <f>IF(OR(工资性费用预算!Q163="",工资性费用预算!Q163=0),"",$AK161)</f>
        <v/>
      </c>
      <c r="AP161" s="201" t="str">
        <f>IF(OR(工资性费用预算!R163="",工资性费用预算!R163=0),"",$AK161)</f>
        <v/>
      </c>
      <c r="AQ161" s="201" t="str">
        <f>IF(OR(工资性费用预算!S163="",工资性费用预算!S163=0),"",$AK161)</f>
        <v/>
      </c>
      <c r="AR161" s="201" t="str">
        <f>IF(OR(工资性费用预算!T163="",工资性费用预算!T163=0),"",$AK161)</f>
        <v/>
      </c>
      <c r="AS161" s="201" t="str">
        <f>IF(OR(工资性费用预算!U163="",工资性费用预算!U163=0),"",$AK161)</f>
        <v/>
      </c>
      <c r="AT161" s="201" t="str">
        <f>IF(OR(工资性费用预算!V163="",工资性费用预算!V163=0),"",$AK161)</f>
        <v/>
      </c>
      <c r="AU161" s="201" t="str">
        <f>IF(OR(工资性费用预算!W163="",工资性费用预算!W163=0),"",$AK161)</f>
        <v/>
      </c>
      <c r="AV161" s="201" t="str">
        <f>IF(OR(工资性费用预算!X163="",工资性费用预算!X163=0),"",$AK161)</f>
        <v/>
      </c>
      <c r="AW161" s="201" t="str">
        <f>IF(OR(工资性费用预算!Y163="",工资性费用预算!Y163=0),"",$AK161)</f>
        <v/>
      </c>
      <c r="AX161" s="220">
        <f t="shared" si="73"/>
        <v>0</v>
      </c>
      <c r="AY161" s="215">
        <f>IF($B161="","",VLOOKUP($B161,工资性费用预算!$B$7:$AN$206,39,0))</f>
        <v>0</v>
      </c>
      <c r="AZ161" s="204"/>
      <c r="BA161" s="204"/>
      <c r="BB161" s="204"/>
      <c r="BC161" s="204"/>
      <c r="BD161" s="201"/>
      <c r="BE161" s="201" t="str">
        <f>IF(OR(工资性费用预算!S163="",工资性费用预算!S163=0),"",$AY161)</f>
        <v/>
      </c>
      <c r="BF161" s="201" t="str">
        <f>IF(OR(工资性费用预算!T163="",工资性费用预算!T163=0),"",$AY161)</f>
        <v/>
      </c>
      <c r="BG161" s="201" t="str">
        <f>IF(OR(工资性费用预算!U163="",工资性费用预算!U163=0),"",$AY161)</f>
        <v/>
      </c>
      <c r="BH161" s="201" t="str">
        <f>IF(OR(工资性费用预算!V163="",工资性费用预算!V163=0),"",$AY161)</f>
        <v/>
      </c>
      <c r="BI161" s="201" t="str">
        <f>IF(OR(工资性费用预算!W163="",工资性费用预算!W163=0),"",$AY161)</f>
        <v/>
      </c>
      <c r="BJ161" s="219"/>
      <c r="BK161" s="219"/>
      <c r="BL161" s="219">
        <f t="shared" si="74"/>
        <v>0</v>
      </c>
      <c r="BM161" s="215">
        <f>IF($B161="","",VLOOKUP($B161,工资性费用预算!$B$7:$AP$206,41,0))</f>
        <v>0</v>
      </c>
      <c r="BN161" s="201" t="str">
        <f>IF(OR(工资性费用预算!N163="",工资性费用预算!N163=0),"",$BM161)</f>
        <v/>
      </c>
      <c r="BO161" s="201" t="str">
        <f>IF(OR(工资性费用预算!O163="",工资性费用预算!O163=0),"",$BM161)</f>
        <v/>
      </c>
      <c r="BP161" s="201" t="str">
        <f>IF(OR(工资性费用预算!P163="",工资性费用预算!P163=0),"",$BM161)</f>
        <v/>
      </c>
      <c r="BQ161" s="201"/>
      <c r="BR161" s="201" t="str">
        <f>IF(OR(工资性费用预算!Q163="",工资性费用预算!Q163=0),"",$BM161)</f>
        <v/>
      </c>
      <c r="BS161" s="201" t="str">
        <f>IF(OR(工资性费用预算!R163="",工资性费用预算!R163=0),"",$BM161)</f>
        <v/>
      </c>
      <c r="BT161" s="201" t="str">
        <f>IF(OR(工资性费用预算!S163="",工资性费用预算!S163=0),"",$BM161)</f>
        <v/>
      </c>
      <c r="BU161" s="201"/>
      <c r="BV161" s="201" t="str">
        <f>IF(OR(工资性费用预算!T163="",工资性费用预算!T163=0),"",$BM161)</f>
        <v/>
      </c>
      <c r="BW161" s="201" t="str">
        <f>IF(OR(工资性费用预算!U163="",工资性费用预算!U163=0),"",$BM161)</f>
        <v/>
      </c>
      <c r="BX161" s="201" t="str">
        <f>IF(OR(工资性费用预算!V163="",工资性费用预算!V163=0),"",$BM161)</f>
        <v/>
      </c>
      <c r="BY161" s="201"/>
      <c r="BZ161" s="201" t="str">
        <f>IF(OR(工资性费用预算!W163="",工资性费用预算!W163=0),"",$BM161)</f>
        <v/>
      </c>
      <c r="CA161" s="201" t="str">
        <f>IF(OR(工资性费用预算!X163="",工资性费用预算!X163=0),"",$BM161)</f>
        <v/>
      </c>
      <c r="CB161" s="201" t="str">
        <f>IF(OR(工资性费用预算!Y163="",工资性费用预算!Y163=0),"",$BM161)</f>
        <v/>
      </c>
      <c r="CC161" s="193">
        <f t="shared" si="75"/>
        <v>0</v>
      </c>
      <c r="CD161" s="215">
        <f>IF($B161="","",VLOOKUP($B161,工资性费用预算!$B$7:$AT$206,45,0))</f>
        <v>0</v>
      </c>
      <c r="CE161" s="201" t="str">
        <f>IF(OR(工资性费用预算!N163="",工资性费用预算!N163=0),"",$CD161)</f>
        <v/>
      </c>
      <c r="CF161" s="201" t="str">
        <f>IF(OR(工资性费用预算!O163="",工资性费用预算!O163=0),"",$CD161)</f>
        <v/>
      </c>
      <c r="CG161" s="201" t="str">
        <f>IF(OR(工资性费用预算!P163="",工资性费用预算!P163=0),"",$CD161)</f>
        <v/>
      </c>
      <c r="CH161" s="201" t="str">
        <f>IF(OR(工资性费用预算!Q163="",工资性费用预算!Q163=0),"",$CD161)</f>
        <v/>
      </c>
      <c r="CI161" s="201" t="str">
        <f>IF(OR(工资性费用预算!R163="",工资性费用预算!R163=0),"",$CD161)</f>
        <v/>
      </c>
      <c r="CJ161" s="201" t="str">
        <f>IF(OR(工资性费用预算!S163="",工资性费用预算!S163=0),"",$CD161)</f>
        <v/>
      </c>
      <c r="CK161" s="201" t="str">
        <f>IF(OR(工资性费用预算!T163="",工资性费用预算!T163=0),"",$CD161)</f>
        <v/>
      </c>
      <c r="CL161" s="201" t="str">
        <f>IF(OR(工资性费用预算!U163="",工资性费用预算!U163=0),"",$CD161)</f>
        <v/>
      </c>
      <c r="CM161" s="201" t="str">
        <f>IF(OR(工资性费用预算!V163="",工资性费用预算!V163=0),"",$CD161)</f>
        <v/>
      </c>
      <c r="CN161" s="201" t="str">
        <f>IF(OR(工资性费用预算!W163="",工资性费用预算!W163=0),"",$CD161)</f>
        <v/>
      </c>
      <c r="CO161" s="201" t="str">
        <f>IF(OR(工资性费用预算!X163="",工资性费用预算!X163=0),"",$CD161)</f>
        <v/>
      </c>
      <c r="CP161" s="201" t="str">
        <f>IF(OR(工资性费用预算!Y163="",工资性费用预算!Y163=0),"",$CD161)</f>
        <v/>
      </c>
      <c r="CQ161" s="193">
        <f t="shared" si="76"/>
        <v>0</v>
      </c>
      <c r="CR161" s="215">
        <f>IF($B161="","",VLOOKUP($B161,工资性费用预算!$B$7:$AV$206,47,0))</f>
        <v>0</v>
      </c>
      <c r="CS161" s="201" t="str">
        <f>IF(OR(工资性费用预算!N163="",工资性费用预算!N163=0),"",$CR161)</f>
        <v/>
      </c>
      <c r="CT161" s="201" t="str">
        <f>IF(OR(工资性费用预算!O163="",工资性费用预算!O163=0),"",$CR161)</f>
        <v/>
      </c>
      <c r="CU161" s="201" t="str">
        <f>IF(OR(工资性费用预算!P163="",工资性费用预算!P163=0),"",$CR161)</f>
        <v/>
      </c>
      <c r="CV161" s="201" t="str">
        <f>IF(OR(工资性费用预算!Q163="",工资性费用预算!Q163=0),"",$CR161)</f>
        <v/>
      </c>
      <c r="CW161" s="201" t="str">
        <f>IF(OR(工资性费用预算!R163="",工资性费用预算!R163=0),"",$CR161)</f>
        <v/>
      </c>
      <c r="CX161" s="201" t="str">
        <f>IF(OR(工资性费用预算!S163="",工资性费用预算!S163=0),"",$CR161)</f>
        <v/>
      </c>
      <c r="CY161" s="201" t="str">
        <f>IF(OR(工资性费用预算!T163="",工资性费用预算!T163=0),"",$CR161)</f>
        <v/>
      </c>
      <c r="CZ161" s="201" t="str">
        <f>IF(OR(工资性费用预算!U163="",工资性费用预算!U163=0),"",$CR161)</f>
        <v/>
      </c>
      <c r="DA161" s="201" t="str">
        <f>IF(OR(工资性费用预算!V163="",工资性费用预算!V163=0),"",$CR161)</f>
        <v/>
      </c>
      <c r="DB161" s="201" t="str">
        <f>IF(OR(工资性费用预算!W163="",工资性费用预算!W163=0),"",$CR161)</f>
        <v/>
      </c>
      <c r="DC161" s="201" t="str">
        <f>IF(OR(工资性费用预算!X163="",工资性费用预算!X163=0),"",$CR161)</f>
        <v/>
      </c>
      <c r="DD161" s="201" t="str">
        <f>IF(OR(工资性费用预算!Y163="",工资性费用预算!Y163=0),"",$CR161)</f>
        <v/>
      </c>
      <c r="DE161" s="193">
        <f t="shared" si="77"/>
        <v>0</v>
      </c>
      <c r="DF161" s="215">
        <f>IF($B161="","",VLOOKUP($B161,工资性费用预算!$B$7:$AR$206,43,0))</f>
        <v>0</v>
      </c>
      <c r="DG161" s="215">
        <f>IF($B161="","",VLOOKUP($B161,工资性费用预算!$B$7:$AS$206,44,0))</f>
        <v>0</v>
      </c>
      <c r="DH161" s="215">
        <f>IF($B161="","",VLOOKUP($B161,工资性费用预算!$B$7:$AX$206,49,0))</f>
        <v>0</v>
      </c>
      <c r="DI161" s="215">
        <f>IF($B161="","",VLOOKUP($B161,工资性费用预算!$B$7:$AY$206,50,0))</f>
        <v>0</v>
      </c>
      <c r="DJ161" s="215">
        <f>IF($B161="","",VLOOKUP($B161,工资性费用预算!$B$7:$BB$206,51,0))</f>
        <v>0</v>
      </c>
      <c r="DK161" s="215">
        <f>IF($B161="","",VLOOKUP($B161,工资性费用预算!$B$7:$BB$206,52,0))</f>
        <v>0</v>
      </c>
      <c r="DL161" s="225">
        <f>IF($B161="","",VLOOKUP($B161,工资性费用预算!$B$7:$BB$206,53,0))</f>
        <v>0</v>
      </c>
      <c r="DM161" s="222">
        <f t="shared" si="78"/>
        <v>0</v>
      </c>
      <c r="DN161" s="191">
        <f t="shared" si="79"/>
        <v>0</v>
      </c>
      <c r="DO161" s="191">
        <f t="shared" si="80"/>
        <v>0</v>
      </c>
      <c r="DP161" s="191">
        <f t="shared" si="81"/>
        <v>0</v>
      </c>
      <c r="DQ161" s="191">
        <f t="shared" si="82"/>
        <v>0</v>
      </c>
      <c r="DR161" s="191">
        <f t="shared" si="83"/>
        <v>0</v>
      </c>
      <c r="DS161" s="191">
        <f t="shared" si="84"/>
        <v>0</v>
      </c>
      <c r="DT161" s="191">
        <f t="shared" si="85"/>
        <v>0</v>
      </c>
      <c r="DU161" s="191">
        <f t="shared" si="86"/>
        <v>0</v>
      </c>
      <c r="DV161" s="191">
        <f t="shared" si="87"/>
        <v>0</v>
      </c>
      <c r="DW161" s="191">
        <f t="shared" si="88"/>
        <v>0</v>
      </c>
      <c r="DX161" s="191">
        <f t="shared" si="89"/>
        <v>0</v>
      </c>
      <c r="DY161" s="227">
        <f t="shared" si="90"/>
        <v>0</v>
      </c>
      <c r="DZ161" s="191">
        <f t="shared" si="91"/>
        <v>0</v>
      </c>
      <c r="EA161" s="193">
        <f t="shared" si="92"/>
        <v>0</v>
      </c>
    </row>
    <row r="162" spans="1:131">
      <c r="A162" s="200">
        <f t="shared" si="70"/>
        <v>158</v>
      </c>
      <c r="B162" s="191" t="str">
        <f>IF(工资性费用预算!A164="","",工资性费用预算!B164)</f>
        <v>新增8</v>
      </c>
      <c r="C162" s="195">
        <f>IF(B162="","",VLOOKUP(B162,工资性费用预算!$B$7:$C$206,2,0))</f>
        <v>0</v>
      </c>
      <c r="D162" s="276" t="str">
        <f>IF(工资性费用预算!BH164&gt;0,IF(工资性费用预算!BE164&gt;0,工资性费用预算!$BE$6,IF(工资性费用预算!BF164&gt;0,工资性费用预算!$BF$6,工资性费用预算!$BG$6)),"")</f>
        <v/>
      </c>
      <c r="E162" s="194">
        <f>IF($B162="","",VLOOKUP($B162,工资性费用预算!$B$7:$AC$206,27,0))</f>
        <v>0</v>
      </c>
      <c r="F162" s="519" t="e">
        <f>IF($B162="",0,VLOOKUP($B162,社保费!$B$5:$Q$15,16,0))</f>
        <v>#N/A</v>
      </c>
      <c r="G162" s="201" t="str">
        <f>IF(OR(工资性费用预算!N164="",工资性费用预算!N164=0),"",ROUND($E162*$F162,2))</f>
        <v/>
      </c>
      <c r="H162" s="201" t="str">
        <f>IF(OR(工资性费用预算!O164="",工资性费用预算!O164=0),"",ROUND($E162*$F162,2))</f>
        <v/>
      </c>
      <c r="I162" s="201" t="str">
        <f>IF(OR(工资性费用预算!P164="",工资性费用预算!P164=0),"",ROUND($E162*$F162,2))</f>
        <v/>
      </c>
      <c r="J162" s="201" t="str">
        <f>IF(OR(工资性费用预算!Q164="",工资性费用预算!Q164=0),"",ROUND($E162*$F162,2))</f>
        <v/>
      </c>
      <c r="K162" s="201" t="str">
        <f>IF(OR(工资性费用预算!R164="",工资性费用预算!R164=0),"",ROUND($E162*$F162,2))</f>
        <v/>
      </c>
      <c r="L162" s="201" t="str">
        <f>IF(OR(工资性费用预算!S164="",工资性费用预算!S164=0),"",ROUND($E162*$F162,2))</f>
        <v/>
      </c>
      <c r="M162" s="201" t="str">
        <f>IF(OR(工资性费用预算!T164="",工资性费用预算!T164=0),"",ROUND($E162*$F162,2))</f>
        <v/>
      </c>
      <c r="N162" s="201" t="str">
        <f>IF(OR(工资性费用预算!U164="",工资性费用预算!U164=0),"",ROUND($E162*$F162,2))</f>
        <v/>
      </c>
      <c r="O162" s="201" t="str">
        <f>IF(OR(工资性费用预算!V164="",工资性费用预算!V164=0),"",ROUND($E162*$F162,2))</f>
        <v/>
      </c>
      <c r="P162" s="201" t="str">
        <f>IF(OR(工资性费用预算!W164="",工资性费用预算!W164=0),"",ROUND($E162*$F162,2))</f>
        <v/>
      </c>
      <c r="Q162" s="201" t="str">
        <f>IF(OR(工资性费用预算!X164="",工资性费用预算!X164=0),"",ROUND($E162*$F162,2))</f>
        <v/>
      </c>
      <c r="R162" s="201" t="str">
        <f>IF(OR(工资性费用预算!Y164="",工资性费用预算!Y164=0),"",ROUND($E162*$F162,2))</f>
        <v/>
      </c>
      <c r="S162" s="193">
        <f t="shared" si="71"/>
        <v>0</v>
      </c>
      <c r="T162" s="199">
        <f>IF($B162="","",VLOOKUP($B162,工资性费用预算!$B$7:$AF$206,30,0))</f>
        <v>0</v>
      </c>
      <c r="U162" s="197">
        <f>IF($B162="","",VLOOKUP($B162,工资性费用预算!$B$7:$AF$206,31,0))</f>
        <v>0</v>
      </c>
      <c r="V162" s="191" t="str">
        <f>IF(OR(工资性费用预算!N164="",工资性费用预算!N164=0),"",$T162*$U162)</f>
        <v/>
      </c>
      <c r="W162" s="191" t="str">
        <f>IF(OR(工资性费用预算!O164="",工资性费用预算!O164=0),"",$T162*$U162)</f>
        <v/>
      </c>
      <c r="X162" s="191" t="str">
        <f>IF(OR(工资性费用预算!P164="",工资性费用预算!P164=0),"",$T162*$U162)</f>
        <v/>
      </c>
      <c r="Y162" s="191" t="str">
        <f>IF(OR(工资性费用预算!Q164="",工资性费用预算!Q164=0),"",$T162*$U162)</f>
        <v/>
      </c>
      <c r="Z162" s="191" t="str">
        <f>IF(OR(工资性费用预算!R164="",工资性费用预算!R164=0),"",$T162*$U162)</f>
        <v/>
      </c>
      <c r="AA162" s="191" t="str">
        <f>IF(OR(工资性费用预算!S164="",工资性费用预算!S164=0),"",$T162*$U162)</f>
        <v/>
      </c>
      <c r="AB162" s="191" t="str">
        <f>IF(OR(工资性费用预算!T164="",工资性费用预算!T164=0),"",$T162*$U162)</f>
        <v/>
      </c>
      <c r="AC162" s="191" t="str">
        <f>IF(OR(工资性费用预算!U164="",工资性费用预算!U164=0),"",$T162*$U162)</f>
        <v/>
      </c>
      <c r="AD162" s="191" t="str">
        <f>IF(OR(工资性费用预算!V164="",工资性费用预算!V164=0),"",$T162*$U162)</f>
        <v/>
      </c>
      <c r="AE162" s="191" t="str">
        <f>IF(OR(工资性费用预算!W164="",工资性费用预算!W164=0),"",$T162*$U162)</f>
        <v/>
      </c>
      <c r="AF162" s="191" t="str">
        <f>IF(OR(工资性费用预算!X164="",工资性费用预算!X164=0),"",$T162*$U162)</f>
        <v/>
      </c>
      <c r="AG162" s="191" t="str">
        <f>IF(OR(工资性费用预算!Y164="",工资性费用预算!Y164=0),"",$T162*$U162)</f>
        <v/>
      </c>
      <c r="AH162" s="193">
        <f t="shared" si="72"/>
        <v>0</v>
      </c>
      <c r="AI162" s="217">
        <f>IF($B162="","",VLOOKUP($B162,工资性费用预算!$B$7:$AJ$206,33,0))</f>
        <v>0</v>
      </c>
      <c r="AJ162" s="218">
        <f>IF($B162="","",VLOOKUP($B162,工资性费用预算!$B$7:$AJ$206,35,0))</f>
        <v>0</v>
      </c>
      <c r="AK162" s="215">
        <f>IF($B162="","",VLOOKUP($B162,工资性费用预算!$B$7:$AL$206,37,0))</f>
        <v>0</v>
      </c>
      <c r="AL162" s="270" t="str">
        <f>IF(OR(工资性费用预算!N164="",工资性费用预算!N164=0),"",$AK162)</f>
        <v/>
      </c>
      <c r="AM162" s="201" t="str">
        <f>IF(OR(工资性费用预算!O164="",工资性费用预算!O164=0),"",$AK162)</f>
        <v/>
      </c>
      <c r="AN162" s="201" t="str">
        <f>IF(OR(工资性费用预算!P164="",工资性费用预算!P164=0),"",$AK162)</f>
        <v/>
      </c>
      <c r="AO162" s="201" t="str">
        <f>IF(OR(工资性费用预算!Q164="",工资性费用预算!Q164=0),"",$AK162)</f>
        <v/>
      </c>
      <c r="AP162" s="201" t="str">
        <f>IF(OR(工资性费用预算!R164="",工资性费用预算!R164=0),"",$AK162)</f>
        <v/>
      </c>
      <c r="AQ162" s="201" t="str">
        <f>IF(OR(工资性费用预算!S164="",工资性费用预算!S164=0),"",$AK162)</f>
        <v/>
      </c>
      <c r="AR162" s="201" t="str">
        <f>IF(OR(工资性费用预算!T164="",工资性费用预算!T164=0),"",$AK162)</f>
        <v/>
      </c>
      <c r="AS162" s="201" t="str">
        <f>IF(OR(工资性费用预算!U164="",工资性费用预算!U164=0),"",$AK162)</f>
        <v/>
      </c>
      <c r="AT162" s="201" t="str">
        <f>IF(OR(工资性费用预算!V164="",工资性费用预算!V164=0),"",$AK162)</f>
        <v/>
      </c>
      <c r="AU162" s="201" t="str">
        <f>IF(OR(工资性费用预算!W164="",工资性费用预算!W164=0),"",$AK162)</f>
        <v/>
      </c>
      <c r="AV162" s="201" t="str">
        <f>IF(OR(工资性费用预算!X164="",工资性费用预算!X164=0),"",$AK162)</f>
        <v/>
      </c>
      <c r="AW162" s="201" t="str">
        <f>IF(OR(工资性费用预算!Y164="",工资性费用预算!Y164=0),"",$AK162)</f>
        <v/>
      </c>
      <c r="AX162" s="220">
        <f t="shared" si="73"/>
        <v>0</v>
      </c>
      <c r="AY162" s="215">
        <f>IF($B162="","",VLOOKUP($B162,工资性费用预算!$B$7:$AN$206,39,0))</f>
        <v>0</v>
      </c>
      <c r="AZ162" s="204"/>
      <c r="BA162" s="204"/>
      <c r="BB162" s="204"/>
      <c r="BC162" s="204"/>
      <c r="BD162" s="201"/>
      <c r="BE162" s="201" t="str">
        <f>IF(OR(工资性费用预算!S164="",工资性费用预算!S164=0),"",$AY162)</f>
        <v/>
      </c>
      <c r="BF162" s="201" t="str">
        <f>IF(OR(工资性费用预算!T164="",工资性费用预算!T164=0),"",$AY162)</f>
        <v/>
      </c>
      <c r="BG162" s="201" t="str">
        <f>IF(OR(工资性费用预算!U164="",工资性费用预算!U164=0),"",$AY162)</f>
        <v/>
      </c>
      <c r="BH162" s="201" t="str">
        <f>IF(OR(工资性费用预算!V164="",工资性费用预算!V164=0),"",$AY162)</f>
        <v/>
      </c>
      <c r="BI162" s="201" t="str">
        <f>IF(OR(工资性费用预算!W164="",工资性费用预算!W164=0),"",$AY162)</f>
        <v/>
      </c>
      <c r="BJ162" s="219"/>
      <c r="BK162" s="219"/>
      <c r="BL162" s="219">
        <f t="shared" si="74"/>
        <v>0</v>
      </c>
      <c r="BM162" s="215">
        <f>IF($B162="","",VLOOKUP($B162,工资性费用预算!$B$7:$AP$206,41,0))</f>
        <v>0</v>
      </c>
      <c r="BN162" s="201" t="str">
        <f>IF(OR(工资性费用预算!N164="",工资性费用预算!N164=0),"",$BM162)</f>
        <v/>
      </c>
      <c r="BO162" s="201" t="str">
        <f>IF(OR(工资性费用预算!O164="",工资性费用预算!O164=0),"",$BM162)</f>
        <v/>
      </c>
      <c r="BP162" s="201" t="str">
        <f>IF(OR(工资性费用预算!P164="",工资性费用预算!P164=0),"",$BM162)</f>
        <v/>
      </c>
      <c r="BQ162" s="201"/>
      <c r="BR162" s="201" t="str">
        <f>IF(OR(工资性费用预算!Q164="",工资性费用预算!Q164=0),"",$BM162)</f>
        <v/>
      </c>
      <c r="BS162" s="201" t="str">
        <f>IF(OR(工资性费用预算!R164="",工资性费用预算!R164=0),"",$BM162)</f>
        <v/>
      </c>
      <c r="BT162" s="201" t="str">
        <f>IF(OR(工资性费用预算!S164="",工资性费用预算!S164=0),"",$BM162)</f>
        <v/>
      </c>
      <c r="BU162" s="201"/>
      <c r="BV162" s="201" t="str">
        <f>IF(OR(工资性费用预算!T164="",工资性费用预算!T164=0),"",$BM162)</f>
        <v/>
      </c>
      <c r="BW162" s="201" t="str">
        <f>IF(OR(工资性费用预算!U164="",工资性费用预算!U164=0),"",$BM162)</f>
        <v/>
      </c>
      <c r="BX162" s="201" t="str">
        <f>IF(OR(工资性费用预算!V164="",工资性费用预算!V164=0),"",$BM162)</f>
        <v/>
      </c>
      <c r="BY162" s="201"/>
      <c r="BZ162" s="201" t="str">
        <f>IF(OR(工资性费用预算!W164="",工资性费用预算!W164=0),"",$BM162)</f>
        <v/>
      </c>
      <c r="CA162" s="201" t="str">
        <f>IF(OR(工资性费用预算!X164="",工资性费用预算!X164=0),"",$BM162)</f>
        <v/>
      </c>
      <c r="CB162" s="201" t="str">
        <f>IF(OR(工资性费用预算!Y164="",工资性费用预算!Y164=0),"",$BM162)</f>
        <v/>
      </c>
      <c r="CC162" s="193">
        <f t="shared" si="75"/>
        <v>0</v>
      </c>
      <c r="CD162" s="215">
        <f>IF($B162="","",VLOOKUP($B162,工资性费用预算!$B$7:$AT$206,45,0))</f>
        <v>0</v>
      </c>
      <c r="CE162" s="201" t="str">
        <f>IF(OR(工资性费用预算!N164="",工资性费用预算!N164=0),"",$CD162)</f>
        <v/>
      </c>
      <c r="CF162" s="201" t="str">
        <f>IF(OR(工资性费用预算!O164="",工资性费用预算!O164=0),"",$CD162)</f>
        <v/>
      </c>
      <c r="CG162" s="201" t="str">
        <f>IF(OR(工资性费用预算!P164="",工资性费用预算!P164=0),"",$CD162)</f>
        <v/>
      </c>
      <c r="CH162" s="201" t="str">
        <f>IF(OR(工资性费用预算!Q164="",工资性费用预算!Q164=0),"",$CD162)</f>
        <v/>
      </c>
      <c r="CI162" s="201" t="str">
        <f>IF(OR(工资性费用预算!R164="",工资性费用预算!R164=0),"",$CD162)</f>
        <v/>
      </c>
      <c r="CJ162" s="201" t="str">
        <f>IF(OR(工资性费用预算!S164="",工资性费用预算!S164=0),"",$CD162)</f>
        <v/>
      </c>
      <c r="CK162" s="201" t="str">
        <f>IF(OR(工资性费用预算!T164="",工资性费用预算!T164=0),"",$CD162)</f>
        <v/>
      </c>
      <c r="CL162" s="201" t="str">
        <f>IF(OR(工资性费用预算!U164="",工资性费用预算!U164=0),"",$CD162)</f>
        <v/>
      </c>
      <c r="CM162" s="201" t="str">
        <f>IF(OR(工资性费用预算!V164="",工资性费用预算!V164=0),"",$CD162)</f>
        <v/>
      </c>
      <c r="CN162" s="201" t="str">
        <f>IF(OR(工资性费用预算!W164="",工资性费用预算!W164=0),"",$CD162)</f>
        <v/>
      </c>
      <c r="CO162" s="201" t="str">
        <f>IF(OR(工资性费用预算!X164="",工资性费用预算!X164=0),"",$CD162)</f>
        <v/>
      </c>
      <c r="CP162" s="201" t="str">
        <f>IF(OR(工资性费用预算!Y164="",工资性费用预算!Y164=0),"",$CD162)</f>
        <v/>
      </c>
      <c r="CQ162" s="193">
        <f t="shared" si="76"/>
        <v>0</v>
      </c>
      <c r="CR162" s="215">
        <f>IF($B162="","",VLOOKUP($B162,工资性费用预算!$B$7:$AV$206,47,0))</f>
        <v>0</v>
      </c>
      <c r="CS162" s="201" t="str">
        <f>IF(OR(工资性费用预算!N164="",工资性费用预算!N164=0),"",$CR162)</f>
        <v/>
      </c>
      <c r="CT162" s="201" t="str">
        <f>IF(OR(工资性费用预算!O164="",工资性费用预算!O164=0),"",$CR162)</f>
        <v/>
      </c>
      <c r="CU162" s="201" t="str">
        <f>IF(OR(工资性费用预算!P164="",工资性费用预算!P164=0),"",$CR162)</f>
        <v/>
      </c>
      <c r="CV162" s="201" t="str">
        <f>IF(OR(工资性费用预算!Q164="",工资性费用预算!Q164=0),"",$CR162)</f>
        <v/>
      </c>
      <c r="CW162" s="201" t="str">
        <f>IF(OR(工资性费用预算!R164="",工资性费用预算!R164=0),"",$CR162)</f>
        <v/>
      </c>
      <c r="CX162" s="201" t="str">
        <f>IF(OR(工资性费用预算!S164="",工资性费用预算!S164=0),"",$CR162)</f>
        <v/>
      </c>
      <c r="CY162" s="201" t="str">
        <f>IF(OR(工资性费用预算!T164="",工资性费用预算!T164=0),"",$CR162)</f>
        <v/>
      </c>
      <c r="CZ162" s="201" t="str">
        <f>IF(OR(工资性费用预算!U164="",工资性费用预算!U164=0),"",$CR162)</f>
        <v/>
      </c>
      <c r="DA162" s="201" t="str">
        <f>IF(OR(工资性费用预算!V164="",工资性费用预算!V164=0),"",$CR162)</f>
        <v/>
      </c>
      <c r="DB162" s="201" t="str">
        <f>IF(OR(工资性费用预算!W164="",工资性费用预算!W164=0),"",$CR162)</f>
        <v/>
      </c>
      <c r="DC162" s="201" t="str">
        <f>IF(OR(工资性费用预算!X164="",工资性费用预算!X164=0),"",$CR162)</f>
        <v/>
      </c>
      <c r="DD162" s="201" t="str">
        <f>IF(OR(工资性费用预算!Y164="",工资性费用预算!Y164=0),"",$CR162)</f>
        <v/>
      </c>
      <c r="DE162" s="193">
        <f t="shared" si="77"/>
        <v>0</v>
      </c>
      <c r="DF162" s="215">
        <f>IF($B162="","",VLOOKUP($B162,工资性费用预算!$B$7:$AR$206,43,0))</f>
        <v>0</v>
      </c>
      <c r="DG162" s="215">
        <f>IF($B162="","",VLOOKUP($B162,工资性费用预算!$B$7:$AS$206,44,0))</f>
        <v>0</v>
      </c>
      <c r="DH162" s="215">
        <f>IF($B162="","",VLOOKUP($B162,工资性费用预算!$B$7:$AX$206,49,0))</f>
        <v>0</v>
      </c>
      <c r="DI162" s="215">
        <f>IF($B162="","",VLOOKUP($B162,工资性费用预算!$B$7:$AY$206,50,0))</f>
        <v>0</v>
      </c>
      <c r="DJ162" s="215">
        <f>IF($B162="","",VLOOKUP($B162,工资性费用预算!$B$7:$BB$206,51,0))</f>
        <v>0</v>
      </c>
      <c r="DK162" s="215">
        <f>IF($B162="","",VLOOKUP($B162,工资性费用预算!$B$7:$BB$206,52,0))</f>
        <v>0</v>
      </c>
      <c r="DL162" s="225">
        <f>IF($B162="","",VLOOKUP($B162,工资性费用预算!$B$7:$BB$206,53,0))</f>
        <v>0</v>
      </c>
      <c r="DM162" s="222">
        <f t="shared" si="78"/>
        <v>0</v>
      </c>
      <c r="DN162" s="191">
        <f t="shared" si="79"/>
        <v>0</v>
      </c>
      <c r="DO162" s="191">
        <f t="shared" si="80"/>
        <v>0</v>
      </c>
      <c r="DP162" s="191">
        <f t="shared" si="81"/>
        <v>0</v>
      </c>
      <c r="DQ162" s="191">
        <f t="shared" si="82"/>
        <v>0</v>
      </c>
      <c r="DR162" s="191">
        <f t="shared" si="83"/>
        <v>0</v>
      </c>
      <c r="DS162" s="191">
        <f t="shared" si="84"/>
        <v>0</v>
      </c>
      <c r="DT162" s="191">
        <f t="shared" si="85"/>
        <v>0</v>
      </c>
      <c r="DU162" s="191">
        <f t="shared" si="86"/>
        <v>0</v>
      </c>
      <c r="DV162" s="191">
        <f t="shared" si="87"/>
        <v>0</v>
      </c>
      <c r="DW162" s="191">
        <f t="shared" si="88"/>
        <v>0</v>
      </c>
      <c r="DX162" s="191">
        <f t="shared" si="89"/>
        <v>0</v>
      </c>
      <c r="DY162" s="227">
        <f t="shared" si="90"/>
        <v>0</v>
      </c>
      <c r="DZ162" s="191">
        <f t="shared" si="91"/>
        <v>0</v>
      </c>
      <c r="EA162" s="193">
        <f t="shared" si="92"/>
        <v>0</v>
      </c>
    </row>
    <row r="163" spans="1:131">
      <c r="A163" s="200">
        <f t="shared" si="70"/>
        <v>159</v>
      </c>
      <c r="B163" s="191" t="str">
        <f>IF(工资性费用预算!A165="","",工资性费用预算!B165)</f>
        <v>新增9</v>
      </c>
      <c r="C163" s="195">
        <f>IF(B163="","",VLOOKUP(B163,工资性费用预算!$B$7:$C$206,2,0))</f>
        <v>0</v>
      </c>
      <c r="D163" s="276" t="str">
        <f>IF(工资性费用预算!BH165&gt;0,IF(工资性费用预算!BE165&gt;0,工资性费用预算!$BE$6,IF(工资性费用预算!BF165&gt;0,工资性费用预算!$BF$6,工资性费用预算!$BG$6)),"")</f>
        <v/>
      </c>
      <c r="E163" s="194">
        <f>IF($B163="","",VLOOKUP($B163,工资性费用预算!$B$7:$AC$206,27,0))</f>
        <v>0</v>
      </c>
      <c r="F163" s="519" t="e">
        <f>IF($B163="",0,VLOOKUP($B163,社保费!$B$5:$Q$15,16,0))</f>
        <v>#N/A</v>
      </c>
      <c r="G163" s="201" t="str">
        <f>IF(OR(工资性费用预算!N165="",工资性费用预算!N165=0),"",ROUND($E163*$F163,2))</f>
        <v/>
      </c>
      <c r="H163" s="201" t="str">
        <f>IF(OR(工资性费用预算!O165="",工资性费用预算!O165=0),"",ROUND($E163*$F163,2))</f>
        <v/>
      </c>
      <c r="I163" s="201" t="str">
        <f>IF(OR(工资性费用预算!P165="",工资性费用预算!P165=0),"",ROUND($E163*$F163,2))</f>
        <v/>
      </c>
      <c r="J163" s="201" t="str">
        <f>IF(OR(工资性费用预算!Q165="",工资性费用预算!Q165=0),"",ROUND($E163*$F163,2))</f>
        <v/>
      </c>
      <c r="K163" s="201" t="str">
        <f>IF(OR(工资性费用预算!R165="",工资性费用预算!R165=0),"",ROUND($E163*$F163,2))</f>
        <v/>
      </c>
      <c r="L163" s="201" t="str">
        <f>IF(OR(工资性费用预算!S165="",工资性费用预算!S165=0),"",ROUND($E163*$F163,2))</f>
        <v/>
      </c>
      <c r="M163" s="201" t="str">
        <f>IF(OR(工资性费用预算!T165="",工资性费用预算!T165=0),"",ROUND($E163*$F163,2))</f>
        <v/>
      </c>
      <c r="N163" s="201" t="str">
        <f>IF(OR(工资性费用预算!U165="",工资性费用预算!U165=0),"",ROUND($E163*$F163,2))</f>
        <v/>
      </c>
      <c r="O163" s="201" t="str">
        <f>IF(OR(工资性费用预算!V165="",工资性费用预算!V165=0),"",ROUND($E163*$F163,2))</f>
        <v/>
      </c>
      <c r="P163" s="201" t="str">
        <f>IF(OR(工资性费用预算!W165="",工资性费用预算!W165=0),"",ROUND($E163*$F163,2))</f>
        <v/>
      </c>
      <c r="Q163" s="201" t="str">
        <f>IF(OR(工资性费用预算!X165="",工资性费用预算!X165=0),"",ROUND($E163*$F163,2))</f>
        <v/>
      </c>
      <c r="R163" s="201" t="str">
        <f>IF(OR(工资性费用预算!Y165="",工资性费用预算!Y165=0),"",ROUND($E163*$F163,2))</f>
        <v/>
      </c>
      <c r="S163" s="193">
        <f t="shared" si="71"/>
        <v>0</v>
      </c>
      <c r="T163" s="199">
        <f>IF($B163="","",VLOOKUP($B163,工资性费用预算!$B$7:$AF$206,30,0))</f>
        <v>0</v>
      </c>
      <c r="U163" s="197">
        <f>IF($B163="","",VLOOKUP($B163,工资性费用预算!$B$7:$AF$206,31,0))</f>
        <v>0</v>
      </c>
      <c r="V163" s="191" t="str">
        <f>IF(OR(工资性费用预算!N165="",工资性费用预算!N165=0),"",$T163*$U163)</f>
        <v/>
      </c>
      <c r="W163" s="191" t="str">
        <f>IF(OR(工资性费用预算!O165="",工资性费用预算!O165=0),"",$T163*$U163)</f>
        <v/>
      </c>
      <c r="X163" s="191" t="str">
        <f>IF(OR(工资性费用预算!P165="",工资性费用预算!P165=0),"",$T163*$U163)</f>
        <v/>
      </c>
      <c r="Y163" s="191" t="str">
        <f>IF(OR(工资性费用预算!Q165="",工资性费用预算!Q165=0),"",$T163*$U163)</f>
        <v/>
      </c>
      <c r="Z163" s="191" t="str">
        <f>IF(OR(工资性费用预算!R165="",工资性费用预算!R165=0),"",$T163*$U163)</f>
        <v/>
      </c>
      <c r="AA163" s="191" t="str">
        <f>IF(OR(工资性费用预算!S165="",工资性费用预算!S165=0),"",$T163*$U163)</f>
        <v/>
      </c>
      <c r="AB163" s="191" t="str">
        <f>IF(OR(工资性费用预算!T165="",工资性费用预算!T165=0),"",$T163*$U163)</f>
        <v/>
      </c>
      <c r="AC163" s="191" t="str">
        <f>IF(OR(工资性费用预算!U165="",工资性费用预算!U165=0),"",$T163*$U163)</f>
        <v/>
      </c>
      <c r="AD163" s="191" t="str">
        <f>IF(OR(工资性费用预算!V165="",工资性费用预算!V165=0),"",$T163*$U163)</f>
        <v/>
      </c>
      <c r="AE163" s="191" t="str">
        <f>IF(OR(工资性费用预算!W165="",工资性费用预算!W165=0),"",$T163*$U163)</f>
        <v/>
      </c>
      <c r="AF163" s="191" t="str">
        <f>IF(OR(工资性费用预算!X165="",工资性费用预算!X165=0),"",$T163*$U163)</f>
        <v/>
      </c>
      <c r="AG163" s="191" t="str">
        <f>IF(OR(工资性费用预算!Y165="",工资性费用预算!Y165=0),"",$T163*$U163)</f>
        <v/>
      </c>
      <c r="AH163" s="193">
        <f t="shared" si="72"/>
        <v>0</v>
      </c>
      <c r="AI163" s="217">
        <f>IF($B163="","",VLOOKUP($B163,工资性费用预算!$B$7:$AJ$206,33,0))</f>
        <v>0</v>
      </c>
      <c r="AJ163" s="218">
        <f>IF($B163="","",VLOOKUP($B163,工资性费用预算!$B$7:$AJ$206,35,0))</f>
        <v>0</v>
      </c>
      <c r="AK163" s="215">
        <f>IF($B163="","",VLOOKUP($B163,工资性费用预算!$B$7:$AL$206,37,0))</f>
        <v>0</v>
      </c>
      <c r="AL163" s="270" t="str">
        <f>IF(OR(工资性费用预算!N165="",工资性费用预算!N165=0),"",$AK163)</f>
        <v/>
      </c>
      <c r="AM163" s="201" t="str">
        <f>IF(OR(工资性费用预算!O165="",工资性费用预算!O165=0),"",$AK163)</f>
        <v/>
      </c>
      <c r="AN163" s="201" t="str">
        <f>IF(OR(工资性费用预算!P165="",工资性费用预算!P165=0),"",$AK163)</f>
        <v/>
      </c>
      <c r="AO163" s="201" t="str">
        <f>IF(OR(工资性费用预算!Q165="",工资性费用预算!Q165=0),"",$AK163)</f>
        <v/>
      </c>
      <c r="AP163" s="201" t="str">
        <f>IF(OR(工资性费用预算!R165="",工资性费用预算!R165=0),"",$AK163)</f>
        <v/>
      </c>
      <c r="AQ163" s="201" t="str">
        <f>IF(OR(工资性费用预算!S165="",工资性费用预算!S165=0),"",$AK163)</f>
        <v/>
      </c>
      <c r="AR163" s="201" t="str">
        <f>IF(OR(工资性费用预算!T165="",工资性费用预算!T165=0),"",$AK163)</f>
        <v/>
      </c>
      <c r="AS163" s="201" t="str">
        <f>IF(OR(工资性费用预算!U165="",工资性费用预算!U165=0),"",$AK163)</f>
        <v/>
      </c>
      <c r="AT163" s="201" t="str">
        <f>IF(OR(工资性费用预算!V165="",工资性费用预算!V165=0),"",$AK163)</f>
        <v/>
      </c>
      <c r="AU163" s="201" t="str">
        <f>IF(OR(工资性费用预算!W165="",工资性费用预算!W165=0),"",$AK163)</f>
        <v/>
      </c>
      <c r="AV163" s="201" t="str">
        <f>IF(OR(工资性费用预算!X165="",工资性费用预算!X165=0),"",$AK163)</f>
        <v/>
      </c>
      <c r="AW163" s="201" t="str">
        <f>IF(OR(工资性费用预算!Y165="",工资性费用预算!Y165=0),"",$AK163)</f>
        <v/>
      </c>
      <c r="AX163" s="220">
        <f t="shared" si="73"/>
        <v>0</v>
      </c>
      <c r="AY163" s="215">
        <f>IF($B163="","",VLOOKUP($B163,工资性费用预算!$B$7:$AN$206,39,0))</f>
        <v>0</v>
      </c>
      <c r="AZ163" s="204"/>
      <c r="BA163" s="204"/>
      <c r="BB163" s="204"/>
      <c r="BC163" s="204"/>
      <c r="BD163" s="201"/>
      <c r="BE163" s="201" t="str">
        <f>IF(OR(工资性费用预算!S165="",工资性费用预算!S165=0),"",$AY163)</f>
        <v/>
      </c>
      <c r="BF163" s="201" t="str">
        <f>IF(OR(工资性费用预算!T165="",工资性费用预算!T165=0),"",$AY163)</f>
        <v/>
      </c>
      <c r="BG163" s="201" t="str">
        <f>IF(OR(工资性费用预算!U165="",工资性费用预算!U165=0),"",$AY163)</f>
        <v/>
      </c>
      <c r="BH163" s="201" t="str">
        <f>IF(OR(工资性费用预算!V165="",工资性费用预算!V165=0),"",$AY163)</f>
        <v/>
      </c>
      <c r="BI163" s="201" t="str">
        <f>IF(OR(工资性费用预算!W165="",工资性费用预算!W165=0),"",$AY163)</f>
        <v/>
      </c>
      <c r="BJ163" s="219"/>
      <c r="BK163" s="219"/>
      <c r="BL163" s="219">
        <f t="shared" si="74"/>
        <v>0</v>
      </c>
      <c r="BM163" s="215">
        <f>IF($B163="","",VLOOKUP($B163,工资性费用预算!$B$7:$AP$206,41,0))</f>
        <v>0</v>
      </c>
      <c r="BN163" s="201" t="str">
        <f>IF(OR(工资性费用预算!N165="",工资性费用预算!N165=0),"",$BM163)</f>
        <v/>
      </c>
      <c r="BO163" s="201" t="str">
        <f>IF(OR(工资性费用预算!O165="",工资性费用预算!O165=0),"",$BM163)</f>
        <v/>
      </c>
      <c r="BP163" s="201" t="str">
        <f>IF(OR(工资性费用预算!P165="",工资性费用预算!P165=0),"",$BM163)</f>
        <v/>
      </c>
      <c r="BQ163" s="201"/>
      <c r="BR163" s="201" t="str">
        <f>IF(OR(工资性费用预算!Q165="",工资性费用预算!Q165=0),"",$BM163)</f>
        <v/>
      </c>
      <c r="BS163" s="201" t="str">
        <f>IF(OR(工资性费用预算!R165="",工资性费用预算!R165=0),"",$BM163)</f>
        <v/>
      </c>
      <c r="BT163" s="201" t="str">
        <f>IF(OR(工资性费用预算!S165="",工资性费用预算!S165=0),"",$BM163)</f>
        <v/>
      </c>
      <c r="BU163" s="201"/>
      <c r="BV163" s="201" t="str">
        <f>IF(OR(工资性费用预算!T165="",工资性费用预算!T165=0),"",$BM163)</f>
        <v/>
      </c>
      <c r="BW163" s="201" t="str">
        <f>IF(OR(工资性费用预算!U165="",工资性费用预算!U165=0),"",$BM163)</f>
        <v/>
      </c>
      <c r="BX163" s="201" t="str">
        <f>IF(OR(工资性费用预算!V165="",工资性费用预算!V165=0),"",$BM163)</f>
        <v/>
      </c>
      <c r="BY163" s="201"/>
      <c r="BZ163" s="201" t="str">
        <f>IF(OR(工资性费用预算!W165="",工资性费用预算!W165=0),"",$BM163)</f>
        <v/>
      </c>
      <c r="CA163" s="201" t="str">
        <f>IF(OR(工资性费用预算!X165="",工资性费用预算!X165=0),"",$BM163)</f>
        <v/>
      </c>
      <c r="CB163" s="201" t="str">
        <f>IF(OR(工资性费用预算!Y165="",工资性费用预算!Y165=0),"",$BM163)</f>
        <v/>
      </c>
      <c r="CC163" s="193">
        <f t="shared" si="75"/>
        <v>0</v>
      </c>
      <c r="CD163" s="215">
        <f>IF($B163="","",VLOOKUP($B163,工资性费用预算!$B$7:$AT$206,45,0))</f>
        <v>0</v>
      </c>
      <c r="CE163" s="201" t="str">
        <f>IF(OR(工资性费用预算!N165="",工资性费用预算!N165=0),"",$CD163)</f>
        <v/>
      </c>
      <c r="CF163" s="201" t="str">
        <f>IF(OR(工资性费用预算!O165="",工资性费用预算!O165=0),"",$CD163)</f>
        <v/>
      </c>
      <c r="CG163" s="201" t="str">
        <f>IF(OR(工资性费用预算!P165="",工资性费用预算!P165=0),"",$CD163)</f>
        <v/>
      </c>
      <c r="CH163" s="201" t="str">
        <f>IF(OR(工资性费用预算!Q165="",工资性费用预算!Q165=0),"",$CD163)</f>
        <v/>
      </c>
      <c r="CI163" s="201" t="str">
        <f>IF(OR(工资性费用预算!R165="",工资性费用预算!R165=0),"",$CD163)</f>
        <v/>
      </c>
      <c r="CJ163" s="201" t="str">
        <f>IF(OR(工资性费用预算!S165="",工资性费用预算!S165=0),"",$CD163)</f>
        <v/>
      </c>
      <c r="CK163" s="201" t="str">
        <f>IF(OR(工资性费用预算!T165="",工资性费用预算!T165=0),"",$CD163)</f>
        <v/>
      </c>
      <c r="CL163" s="201" t="str">
        <f>IF(OR(工资性费用预算!U165="",工资性费用预算!U165=0),"",$CD163)</f>
        <v/>
      </c>
      <c r="CM163" s="201" t="str">
        <f>IF(OR(工资性费用预算!V165="",工资性费用预算!V165=0),"",$CD163)</f>
        <v/>
      </c>
      <c r="CN163" s="201" t="str">
        <f>IF(OR(工资性费用预算!W165="",工资性费用预算!W165=0),"",$CD163)</f>
        <v/>
      </c>
      <c r="CO163" s="201" t="str">
        <f>IF(OR(工资性费用预算!X165="",工资性费用预算!X165=0),"",$CD163)</f>
        <v/>
      </c>
      <c r="CP163" s="201" t="str">
        <f>IF(OR(工资性费用预算!Y165="",工资性费用预算!Y165=0),"",$CD163)</f>
        <v/>
      </c>
      <c r="CQ163" s="193">
        <f t="shared" si="76"/>
        <v>0</v>
      </c>
      <c r="CR163" s="215">
        <f>IF($B163="","",VLOOKUP($B163,工资性费用预算!$B$7:$AV$206,47,0))</f>
        <v>0</v>
      </c>
      <c r="CS163" s="201" t="str">
        <f>IF(OR(工资性费用预算!N165="",工资性费用预算!N165=0),"",$CR163)</f>
        <v/>
      </c>
      <c r="CT163" s="201" t="str">
        <f>IF(OR(工资性费用预算!O165="",工资性费用预算!O165=0),"",$CR163)</f>
        <v/>
      </c>
      <c r="CU163" s="201" t="str">
        <f>IF(OR(工资性费用预算!P165="",工资性费用预算!P165=0),"",$CR163)</f>
        <v/>
      </c>
      <c r="CV163" s="201" t="str">
        <f>IF(OR(工资性费用预算!Q165="",工资性费用预算!Q165=0),"",$CR163)</f>
        <v/>
      </c>
      <c r="CW163" s="201" t="str">
        <f>IF(OR(工资性费用预算!R165="",工资性费用预算!R165=0),"",$CR163)</f>
        <v/>
      </c>
      <c r="CX163" s="201" t="str">
        <f>IF(OR(工资性费用预算!S165="",工资性费用预算!S165=0),"",$CR163)</f>
        <v/>
      </c>
      <c r="CY163" s="201" t="str">
        <f>IF(OR(工资性费用预算!T165="",工资性费用预算!T165=0),"",$CR163)</f>
        <v/>
      </c>
      <c r="CZ163" s="201" t="str">
        <f>IF(OR(工资性费用预算!U165="",工资性费用预算!U165=0),"",$CR163)</f>
        <v/>
      </c>
      <c r="DA163" s="201" t="str">
        <f>IF(OR(工资性费用预算!V165="",工资性费用预算!V165=0),"",$CR163)</f>
        <v/>
      </c>
      <c r="DB163" s="201" t="str">
        <f>IF(OR(工资性费用预算!W165="",工资性费用预算!W165=0),"",$CR163)</f>
        <v/>
      </c>
      <c r="DC163" s="201" t="str">
        <f>IF(OR(工资性费用预算!X165="",工资性费用预算!X165=0),"",$CR163)</f>
        <v/>
      </c>
      <c r="DD163" s="201" t="str">
        <f>IF(OR(工资性费用预算!Y165="",工资性费用预算!Y165=0),"",$CR163)</f>
        <v/>
      </c>
      <c r="DE163" s="193">
        <f t="shared" si="77"/>
        <v>0</v>
      </c>
      <c r="DF163" s="215">
        <f>IF($B163="","",VLOOKUP($B163,工资性费用预算!$B$7:$AR$206,43,0))</f>
        <v>0</v>
      </c>
      <c r="DG163" s="215">
        <f>IF($B163="","",VLOOKUP($B163,工资性费用预算!$B$7:$AS$206,44,0))</f>
        <v>0</v>
      </c>
      <c r="DH163" s="215">
        <f>IF($B163="","",VLOOKUP($B163,工资性费用预算!$B$7:$AX$206,49,0))</f>
        <v>0</v>
      </c>
      <c r="DI163" s="215">
        <f>IF($B163="","",VLOOKUP($B163,工资性费用预算!$B$7:$AY$206,50,0))</f>
        <v>0</v>
      </c>
      <c r="DJ163" s="215">
        <f>IF($B163="","",VLOOKUP($B163,工资性费用预算!$B$7:$BB$206,51,0))</f>
        <v>0</v>
      </c>
      <c r="DK163" s="215">
        <f>IF($B163="","",VLOOKUP($B163,工资性费用预算!$B$7:$BB$206,52,0))</f>
        <v>0</v>
      </c>
      <c r="DL163" s="225">
        <f>IF($B163="","",VLOOKUP($B163,工资性费用预算!$B$7:$BB$206,53,0))</f>
        <v>0</v>
      </c>
      <c r="DM163" s="222">
        <f t="shared" si="78"/>
        <v>0</v>
      </c>
      <c r="DN163" s="191">
        <f t="shared" si="79"/>
        <v>0</v>
      </c>
      <c r="DO163" s="191">
        <f t="shared" si="80"/>
        <v>0</v>
      </c>
      <c r="DP163" s="191">
        <f t="shared" si="81"/>
        <v>0</v>
      </c>
      <c r="DQ163" s="191">
        <f t="shared" si="82"/>
        <v>0</v>
      </c>
      <c r="DR163" s="191">
        <f t="shared" si="83"/>
        <v>0</v>
      </c>
      <c r="DS163" s="191">
        <f t="shared" si="84"/>
        <v>0</v>
      </c>
      <c r="DT163" s="191">
        <f t="shared" si="85"/>
        <v>0</v>
      </c>
      <c r="DU163" s="191">
        <f t="shared" si="86"/>
        <v>0</v>
      </c>
      <c r="DV163" s="191">
        <f t="shared" si="87"/>
        <v>0</v>
      </c>
      <c r="DW163" s="191">
        <f t="shared" si="88"/>
        <v>0</v>
      </c>
      <c r="DX163" s="191">
        <f t="shared" si="89"/>
        <v>0</v>
      </c>
      <c r="DY163" s="227">
        <f t="shared" si="90"/>
        <v>0</v>
      </c>
      <c r="DZ163" s="191">
        <f t="shared" si="91"/>
        <v>0</v>
      </c>
      <c r="EA163" s="193">
        <f t="shared" si="92"/>
        <v>0</v>
      </c>
    </row>
    <row r="164" spans="1:131">
      <c r="A164" s="200">
        <f t="shared" si="70"/>
        <v>160</v>
      </c>
      <c r="B164" s="191" t="str">
        <f>IF(工资性费用预算!A166="","",工资性费用预算!B166)</f>
        <v>新增10</v>
      </c>
      <c r="C164" s="195">
        <f>IF(B164="","",VLOOKUP(B164,工资性费用预算!$B$7:$C$206,2,0))</f>
        <v>0</v>
      </c>
      <c r="D164" s="276" t="str">
        <f>IF(工资性费用预算!BH166&gt;0,IF(工资性费用预算!BE166&gt;0,工资性费用预算!$BE$6,IF(工资性费用预算!BF166&gt;0,工资性费用预算!$BF$6,工资性费用预算!$BG$6)),"")</f>
        <v/>
      </c>
      <c r="E164" s="194">
        <f>IF($B164="","",VLOOKUP($B164,工资性费用预算!$B$7:$AC$206,27,0))</f>
        <v>0</v>
      </c>
      <c r="F164" s="519" t="e">
        <f>IF($B164="",0,VLOOKUP($B164,社保费!$B$5:$Q$15,16,0))</f>
        <v>#N/A</v>
      </c>
      <c r="G164" s="201" t="str">
        <f>IF(OR(工资性费用预算!N166="",工资性费用预算!N166=0),"",ROUND($E164*$F164,2))</f>
        <v/>
      </c>
      <c r="H164" s="201" t="str">
        <f>IF(OR(工资性费用预算!O166="",工资性费用预算!O166=0),"",ROUND($E164*$F164,2))</f>
        <v/>
      </c>
      <c r="I164" s="201" t="str">
        <f>IF(OR(工资性费用预算!P166="",工资性费用预算!P166=0),"",ROUND($E164*$F164,2))</f>
        <v/>
      </c>
      <c r="J164" s="201" t="str">
        <f>IF(OR(工资性费用预算!Q166="",工资性费用预算!Q166=0),"",ROUND($E164*$F164,2))</f>
        <v/>
      </c>
      <c r="K164" s="201" t="str">
        <f>IF(OR(工资性费用预算!R166="",工资性费用预算!R166=0),"",ROUND($E164*$F164,2))</f>
        <v/>
      </c>
      <c r="L164" s="201" t="str">
        <f>IF(OR(工资性费用预算!S166="",工资性费用预算!S166=0),"",ROUND($E164*$F164,2))</f>
        <v/>
      </c>
      <c r="M164" s="201" t="str">
        <f>IF(OR(工资性费用预算!T166="",工资性费用预算!T166=0),"",ROUND($E164*$F164,2))</f>
        <v/>
      </c>
      <c r="N164" s="201" t="str">
        <f>IF(OR(工资性费用预算!U166="",工资性费用预算!U166=0),"",ROUND($E164*$F164,2))</f>
        <v/>
      </c>
      <c r="O164" s="201" t="str">
        <f>IF(OR(工资性费用预算!V166="",工资性费用预算!V166=0),"",ROUND($E164*$F164,2))</f>
        <v/>
      </c>
      <c r="P164" s="201" t="str">
        <f>IF(OR(工资性费用预算!W166="",工资性费用预算!W166=0),"",ROUND($E164*$F164,2))</f>
        <v/>
      </c>
      <c r="Q164" s="201" t="str">
        <f>IF(OR(工资性费用预算!X166="",工资性费用预算!X166=0),"",ROUND($E164*$F164,2))</f>
        <v/>
      </c>
      <c r="R164" s="201" t="str">
        <f>IF(OR(工资性费用预算!Y166="",工资性费用预算!Y166=0),"",ROUND($E164*$F164,2))</f>
        <v/>
      </c>
      <c r="S164" s="193">
        <f t="shared" si="71"/>
        <v>0</v>
      </c>
      <c r="T164" s="199">
        <f>IF($B164="","",VLOOKUP($B164,工资性费用预算!$B$7:$AF$206,30,0))</f>
        <v>0</v>
      </c>
      <c r="U164" s="197">
        <f>IF($B164="","",VLOOKUP($B164,工资性费用预算!$B$7:$AF$206,31,0))</f>
        <v>0</v>
      </c>
      <c r="V164" s="191" t="str">
        <f>IF(OR(工资性费用预算!N166="",工资性费用预算!N166=0),"",$T164*$U164)</f>
        <v/>
      </c>
      <c r="W164" s="191" t="str">
        <f>IF(OR(工资性费用预算!O166="",工资性费用预算!O166=0),"",$T164*$U164)</f>
        <v/>
      </c>
      <c r="X164" s="191" t="str">
        <f>IF(OR(工资性费用预算!P166="",工资性费用预算!P166=0),"",$T164*$U164)</f>
        <v/>
      </c>
      <c r="Y164" s="191" t="str">
        <f>IF(OR(工资性费用预算!Q166="",工资性费用预算!Q166=0),"",$T164*$U164)</f>
        <v/>
      </c>
      <c r="Z164" s="191" t="str">
        <f>IF(OR(工资性费用预算!R166="",工资性费用预算!R166=0),"",$T164*$U164)</f>
        <v/>
      </c>
      <c r="AA164" s="191" t="str">
        <f>IF(OR(工资性费用预算!S166="",工资性费用预算!S166=0),"",$T164*$U164)</f>
        <v/>
      </c>
      <c r="AB164" s="191" t="str">
        <f>IF(OR(工资性费用预算!T166="",工资性费用预算!T166=0),"",$T164*$U164)</f>
        <v/>
      </c>
      <c r="AC164" s="191" t="str">
        <f>IF(OR(工资性费用预算!U166="",工资性费用预算!U166=0),"",$T164*$U164)</f>
        <v/>
      </c>
      <c r="AD164" s="191" t="str">
        <f>IF(OR(工资性费用预算!V166="",工资性费用预算!V166=0),"",$T164*$U164)</f>
        <v/>
      </c>
      <c r="AE164" s="191" t="str">
        <f>IF(OR(工资性费用预算!W166="",工资性费用预算!W166=0),"",$T164*$U164)</f>
        <v/>
      </c>
      <c r="AF164" s="191" t="str">
        <f>IF(OR(工资性费用预算!X166="",工资性费用预算!X166=0),"",$T164*$U164)</f>
        <v/>
      </c>
      <c r="AG164" s="191" t="str">
        <f>IF(OR(工资性费用预算!Y166="",工资性费用预算!Y166=0),"",$T164*$U164)</f>
        <v/>
      </c>
      <c r="AH164" s="193">
        <f t="shared" si="72"/>
        <v>0</v>
      </c>
      <c r="AI164" s="217">
        <f>IF($B164="","",VLOOKUP($B164,工资性费用预算!$B$7:$AJ$206,33,0))</f>
        <v>0</v>
      </c>
      <c r="AJ164" s="218">
        <f>IF($B164="","",VLOOKUP($B164,工资性费用预算!$B$7:$AJ$206,35,0))</f>
        <v>0</v>
      </c>
      <c r="AK164" s="215">
        <f>IF($B164="","",VLOOKUP($B164,工资性费用预算!$B$7:$AL$206,37,0))</f>
        <v>0</v>
      </c>
      <c r="AL164" s="270" t="str">
        <f>IF(OR(工资性费用预算!N166="",工资性费用预算!N166=0),"",$AK164)</f>
        <v/>
      </c>
      <c r="AM164" s="201" t="str">
        <f>IF(OR(工资性费用预算!O166="",工资性费用预算!O166=0),"",$AK164)</f>
        <v/>
      </c>
      <c r="AN164" s="201" t="str">
        <f>IF(OR(工资性费用预算!P166="",工资性费用预算!P166=0),"",$AK164)</f>
        <v/>
      </c>
      <c r="AO164" s="201" t="str">
        <f>IF(OR(工资性费用预算!Q166="",工资性费用预算!Q166=0),"",$AK164)</f>
        <v/>
      </c>
      <c r="AP164" s="201" t="str">
        <f>IF(OR(工资性费用预算!R166="",工资性费用预算!R166=0),"",$AK164)</f>
        <v/>
      </c>
      <c r="AQ164" s="201" t="str">
        <f>IF(OR(工资性费用预算!S166="",工资性费用预算!S166=0),"",$AK164)</f>
        <v/>
      </c>
      <c r="AR164" s="201" t="str">
        <f>IF(OR(工资性费用预算!T166="",工资性费用预算!T166=0),"",$AK164)</f>
        <v/>
      </c>
      <c r="AS164" s="201" t="str">
        <f>IF(OR(工资性费用预算!U166="",工资性费用预算!U166=0),"",$AK164)</f>
        <v/>
      </c>
      <c r="AT164" s="201" t="str">
        <f>IF(OR(工资性费用预算!V166="",工资性费用预算!V166=0),"",$AK164)</f>
        <v/>
      </c>
      <c r="AU164" s="201" t="str">
        <f>IF(OR(工资性费用预算!W166="",工资性费用预算!W166=0),"",$AK164)</f>
        <v/>
      </c>
      <c r="AV164" s="201" t="str">
        <f>IF(OR(工资性费用预算!X166="",工资性费用预算!X166=0),"",$AK164)</f>
        <v/>
      </c>
      <c r="AW164" s="201" t="str">
        <f>IF(OR(工资性费用预算!Y166="",工资性费用预算!Y166=0),"",$AK164)</f>
        <v/>
      </c>
      <c r="AX164" s="220">
        <f t="shared" si="73"/>
        <v>0</v>
      </c>
      <c r="AY164" s="215">
        <f>IF($B164="","",VLOOKUP($B164,工资性费用预算!$B$7:$AN$206,39,0))</f>
        <v>0</v>
      </c>
      <c r="AZ164" s="204"/>
      <c r="BA164" s="204"/>
      <c r="BB164" s="204"/>
      <c r="BC164" s="204"/>
      <c r="BD164" s="201"/>
      <c r="BE164" s="201" t="str">
        <f>IF(OR(工资性费用预算!S166="",工资性费用预算!S166=0),"",$AY164)</f>
        <v/>
      </c>
      <c r="BF164" s="201" t="str">
        <f>IF(OR(工资性费用预算!T166="",工资性费用预算!T166=0),"",$AY164)</f>
        <v/>
      </c>
      <c r="BG164" s="201" t="str">
        <f>IF(OR(工资性费用预算!U166="",工资性费用预算!U166=0),"",$AY164)</f>
        <v/>
      </c>
      <c r="BH164" s="201" t="str">
        <f>IF(OR(工资性费用预算!V166="",工资性费用预算!V166=0),"",$AY164)</f>
        <v/>
      </c>
      <c r="BI164" s="201" t="str">
        <f>IF(OR(工资性费用预算!W166="",工资性费用预算!W166=0),"",$AY164)</f>
        <v/>
      </c>
      <c r="BJ164" s="219"/>
      <c r="BK164" s="219"/>
      <c r="BL164" s="219">
        <f t="shared" si="74"/>
        <v>0</v>
      </c>
      <c r="BM164" s="215">
        <f>IF($B164="","",VLOOKUP($B164,工资性费用预算!$B$7:$AP$206,41,0))</f>
        <v>0</v>
      </c>
      <c r="BN164" s="201" t="str">
        <f>IF(OR(工资性费用预算!N166="",工资性费用预算!N166=0),"",$BM164)</f>
        <v/>
      </c>
      <c r="BO164" s="201" t="str">
        <f>IF(OR(工资性费用预算!O166="",工资性费用预算!O166=0),"",$BM164)</f>
        <v/>
      </c>
      <c r="BP164" s="201" t="str">
        <f>IF(OR(工资性费用预算!P166="",工资性费用预算!P166=0),"",$BM164)</f>
        <v/>
      </c>
      <c r="BQ164" s="201"/>
      <c r="BR164" s="201" t="str">
        <f>IF(OR(工资性费用预算!Q166="",工资性费用预算!Q166=0),"",$BM164)</f>
        <v/>
      </c>
      <c r="BS164" s="201" t="str">
        <f>IF(OR(工资性费用预算!R166="",工资性费用预算!R166=0),"",$BM164)</f>
        <v/>
      </c>
      <c r="BT164" s="201" t="str">
        <f>IF(OR(工资性费用预算!S166="",工资性费用预算!S166=0),"",$BM164)</f>
        <v/>
      </c>
      <c r="BU164" s="201"/>
      <c r="BV164" s="201" t="str">
        <f>IF(OR(工资性费用预算!T166="",工资性费用预算!T166=0),"",$BM164)</f>
        <v/>
      </c>
      <c r="BW164" s="201" t="str">
        <f>IF(OR(工资性费用预算!U166="",工资性费用预算!U166=0),"",$BM164)</f>
        <v/>
      </c>
      <c r="BX164" s="201" t="str">
        <f>IF(OR(工资性费用预算!V166="",工资性费用预算!V166=0),"",$BM164)</f>
        <v/>
      </c>
      <c r="BY164" s="201"/>
      <c r="BZ164" s="201" t="str">
        <f>IF(OR(工资性费用预算!W166="",工资性费用预算!W166=0),"",$BM164)</f>
        <v/>
      </c>
      <c r="CA164" s="201" t="str">
        <f>IF(OR(工资性费用预算!X166="",工资性费用预算!X166=0),"",$BM164)</f>
        <v/>
      </c>
      <c r="CB164" s="201" t="str">
        <f>IF(OR(工资性费用预算!Y166="",工资性费用预算!Y166=0),"",$BM164)</f>
        <v/>
      </c>
      <c r="CC164" s="193">
        <f t="shared" si="75"/>
        <v>0</v>
      </c>
      <c r="CD164" s="215">
        <f>IF($B164="","",VLOOKUP($B164,工资性费用预算!$B$7:$AT$206,45,0))</f>
        <v>0</v>
      </c>
      <c r="CE164" s="201" t="str">
        <f>IF(OR(工资性费用预算!N166="",工资性费用预算!N166=0),"",$CD164)</f>
        <v/>
      </c>
      <c r="CF164" s="201" t="str">
        <f>IF(OR(工资性费用预算!O166="",工资性费用预算!O166=0),"",$CD164)</f>
        <v/>
      </c>
      <c r="CG164" s="201" t="str">
        <f>IF(OR(工资性费用预算!P166="",工资性费用预算!P166=0),"",$CD164)</f>
        <v/>
      </c>
      <c r="CH164" s="201" t="str">
        <f>IF(OR(工资性费用预算!Q166="",工资性费用预算!Q166=0),"",$CD164)</f>
        <v/>
      </c>
      <c r="CI164" s="201" t="str">
        <f>IF(OR(工资性费用预算!R166="",工资性费用预算!R166=0),"",$CD164)</f>
        <v/>
      </c>
      <c r="CJ164" s="201" t="str">
        <f>IF(OR(工资性费用预算!S166="",工资性费用预算!S166=0),"",$CD164)</f>
        <v/>
      </c>
      <c r="CK164" s="201" t="str">
        <f>IF(OR(工资性费用预算!T166="",工资性费用预算!T166=0),"",$CD164)</f>
        <v/>
      </c>
      <c r="CL164" s="201" t="str">
        <f>IF(OR(工资性费用预算!U166="",工资性费用预算!U166=0),"",$CD164)</f>
        <v/>
      </c>
      <c r="CM164" s="201" t="str">
        <f>IF(OR(工资性费用预算!V166="",工资性费用预算!V166=0),"",$CD164)</f>
        <v/>
      </c>
      <c r="CN164" s="201" t="str">
        <f>IF(OR(工资性费用预算!W166="",工资性费用预算!W166=0),"",$CD164)</f>
        <v/>
      </c>
      <c r="CO164" s="201" t="str">
        <f>IF(OR(工资性费用预算!X166="",工资性费用预算!X166=0),"",$CD164)</f>
        <v/>
      </c>
      <c r="CP164" s="201" t="str">
        <f>IF(OR(工资性费用预算!Y166="",工资性费用预算!Y166=0),"",$CD164)</f>
        <v/>
      </c>
      <c r="CQ164" s="193">
        <f t="shared" si="76"/>
        <v>0</v>
      </c>
      <c r="CR164" s="215">
        <f>IF($B164="","",VLOOKUP($B164,工资性费用预算!$B$7:$AV$206,47,0))</f>
        <v>0</v>
      </c>
      <c r="CS164" s="201" t="str">
        <f>IF(OR(工资性费用预算!N166="",工资性费用预算!N166=0),"",$CR164)</f>
        <v/>
      </c>
      <c r="CT164" s="201" t="str">
        <f>IF(OR(工资性费用预算!O166="",工资性费用预算!O166=0),"",$CR164)</f>
        <v/>
      </c>
      <c r="CU164" s="201" t="str">
        <f>IF(OR(工资性费用预算!P166="",工资性费用预算!P166=0),"",$CR164)</f>
        <v/>
      </c>
      <c r="CV164" s="201" t="str">
        <f>IF(OR(工资性费用预算!Q166="",工资性费用预算!Q166=0),"",$CR164)</f>
        <v/>
      </c>
      <c r="CW164" s="201" t="str">
        <f>IF(OR(工资性费用预算!R166="",工资性费用预算!R166=0),"",$CR164)</f>
        <v/>
      </c>
      <c r="CX164" s="201" t="str">
        <f>IF(OR(工资性费用预算!S166="",工资性费用预算!S166=0),"",$CR164)</f>
        <v/>
      </c>
      <c r="CY164" s="201" t="str">
        <f>IF(OR(工资性费用预算!T166="",工资性费用预算!T166=0),"",$CR164)</f>
        <v/>
      </c>
      <c r="CZ164" s="201" t="str">
        <f>IF(OR(工资性费用预算!U166="",工资性费用预算!U166=0),"",$CR164)</f>
        <v/>
      </c>
      <c r="DA164" s="201" t="str">
        <f>IF(OR(工资性费用预算!V166="",工资性费用预算!V166=0),"",$CR164)</f>
        <v/>
      </c>
      <c r="DB164" s="201" t="str">
        <f>IF(OR(工资性费用预算!W166="",工资性费用预算!W166=0),"",$CR164)</f>
        <v/>
      </c>
      <c r="DC164" s="201" t="str">
        <f>IF(OR(工资性费用预算!X166="",工资性费用预算!X166=0),"",$CR164)</f>
        <v/>
      </c>
      <c r="DD164" s="201" t="str">
        <f>IF(OR(工资性费用预算!Y166="",工资性费用预算!Y166=0),"",$CR164)</f>
        <v/>
      </c>
      <c r="DE164" s="193">
        <f t="shared" si="77"/>
        <v>0</v>
      </c>
      <c r="DF164" s="215">
        <f>IF($B164="","",VLOOKUP($B164,工资性费用预算!$B$7:$AR$206,43,0))</f>
        <v>0</v>
      </c>
      <c r="DG164" s="215">
        <f>IF($B164="","",VLOOKUP($B164,工资性费用预算!$B$7:$AS$206,44,0))</f>
        <v>0</v>
      </c>
      <c r="DH164" s="215">
        <f>IF($B164="","",VLOOKUP($B164,工资性费用预算!$B$7:$AX$206,49,0))</f>
        <v>0</v>
      </c>
      <c r="DI164" s="215">
        <f>IF($B164="","",VLOOKUP($B164,工资性费用预算!$B$7:$AY$206,50,0))</f>
        <v>0</v>
      </c>
      <c r="DJ164" s="215">
        <f>IF($B164="","",VLOOKUP($B164,工资性费用预算!$B$7:$BB$206,51,0))</f>
        <v>0</v>
      </c>
      <c r="DK164" s="215">
        <f>IF($B164="","",VLOOKUP($B164,工资性费用预算!$B$7:$BB$206,52,0))</f>
        <v>0</v>
      </c>
      <c r="DL164" s="225">
        <f>IF($B164="","",VLOOKUP($B164,工资性费用预算!$B$7:$BB$206,53,0))</f>
        <v>0</v>
      </c>
      <c r="DM164" s="222">
        <f t="shared" si="78"/>
        <v>0</v>
      </c>
      <c r="DN164" s="191">
        <f t="shared" si="79"/>
        <v>0</v>
      </c>
      <c r="DO164" s="191">
        <f t="shared" si="80"/>
        <v>0</v>
      </c>
      <c r="DP164" s="191">
        <f t="shared" si="81"/>
        <v>0</v>
      </c>
      <c r="DQ164" s="191">
        <f t="shared" si="82"/>
        <v>0</v>
      </c>
      <c r="DR164" s="191">
        <f t="shared" si="83"/>
        <v>0</v>
      </c>
      <c r="DS164" s="191">
        <f t="shared" si="84"/>
        <v>0</v>
      </c>
      <c r="DT164" s="191">
        <f t="shared" si="85"/>
        <v>0</v>
      </c>
      <c r="DU164" s="191">
        <f t="shared" si="86"/>
        <v>0</v>
      </c>
      <c r="DV164" s="191">
        <f t="shared" si="87"/>
        <v>0</v>
      </c>
      <c r="DW164" s="191">
        <f t="shared" si="88"/>
        <v>0</v>
      </c>
      <c r="DX164" s="191">
        <f t="shared" si="89"/>
        <v>0</v>
      </c>
      <c r="DY164" s="227">
        <f t="shared" si="90"/>
        <v>0</v>
      </c>
      <c r="DZ164" s="191">
        <f t="shared" si="91"/>
        <v>0</v>
      </c>
      <c r="EA164" s="193">
        <f t="shared" si="92"/>
        <v>0</v>
      </c>
    </row>
    <row r="165" spans="1:131">
      <c r="A165" s="200">
        <f t="shared" si="70"/>
        <v>161</v>
      </c>
      <c r="B165" s="191" t="str">
        <f>IF(工资性费用预算!A167="","",工资性费用预算!B167)</f>
        <v>新增11</v>
      </c>
      <c r="C165" s="195">
        <f>IF(B165="","",VLOOKUP(B165,工资性费用预算!$B$7:$C$206,2,0))</f>
        <v>0</v>
      </c>
      <c r="D165" s="276" t="str">
        <f>IF(工资性费用预算!BH167&gt;0,IF(工资性费用预算!BE167&gt;0,工资性费用预算!$BE$6,IF(工资性费用预算!BF167&gt;0,工资性费用预算!$BF$6,工资性费用预算!$BG$6)),"")</f>
        <v/>
      </c>
      <c r="E165" s="194">
        <f>IF($B165="","",VLOOKUP($B165,工资性费用预算!$B$7:$AC$206,27,0))</f>
        <v>0</v>
      </c>
      <c r="F165" s="519" t="e">
        <f>IF($B165="",0,VLOOKUP($B165,社保费!$B$5:$Q$15,16,0))</f>
        <v>#N/A</v>
      </c>
      <c r="G165" s="201" t="str">
        <f>IF(OR(工资性费用预算!N167="",工资性费用预算!N167=0),"",ROUND($E165*$F165,2))</f>
        <v/>
      </c>
      <c r="H165" s="201" t="str">
        <f>IF(OR(工资性费用预算!O167="",工资性费用预算!O167=0),"",ROUND($E165*$F165,2))</f>
        <v/>
      </c>
      <c r="I165" s="201" t="str">
        <f>IF(OR(工资性费用预算!P167="",工资性费用预算!P167=0),"",ROUND($E165*$F165,2))</f>
        <v/>
      </c>
      <c r="J165" s="201" t="str">
        <f>IF(OR(工资性费用预算!Q167="",工资性费用预算!Q167=0),"",ROUND($E165*$F165,2))</f>
        <v/>
      </c>
      <c r="K165" s="201" t="str">
        <f>IF(OR(工资性费用预算!R167="",工资性费用预算!R167=0),"",ROUND($E165*$F165,2))</f>
        <v/>
      </c>
      <c r="L165" s="201" t="str">
        <f>IF(OR(工资性费用预算!S167="",工资性费用预算!S167=0),"",ROUND($E165*$F165,2))</f>
        <v/>
      </c>
      <c r="M165" s="201" t="str">
        <f>IF(OR(工资性费用预算!T167="",工资性费用预算!T167=0),"",ROUND($E165*$F165,2))</f>
        <v/>
      </c>
      <c r="N165" s="201" t="str">
        <f>IF(OR(工资性费用预算!U167="",工资性费用预算!U167=0),"",ROUND($E165*$F165,2))</f>
        <v/>
      </c>
      <c r="O165" s="201" t="str">
        <f>IF(OR(工资性费用预算!V167="",工资性费用预算!V167=0),"",ROUND($E165*$F165,2))</f>
        <v/>
      </c>
      <c r="P165" s="201" t="str">
        <f>IF(OR(工资性费用预算!W167="",工资性费用预算!W167=0),"",ROUND($E165*$F165,2))</f>
        <v/>
      </c>
      <c r="Q165" s="201" t="str">
        <f>IF(OR(工资性费用预算!X167="",工资性费用预算!X167=0),"",ROUND($E165*$F165,2))</f>
        <v/>
      </c>
      <c r="R165" s="201" t="str">
        <f>IF(OR(工资性费用预算!Y167="",工资性费用预算!Y167=0),"",ROUND($E165*$F165,2))</f>
        <v/>
      </c>
      <c r="S165" s="193">
        <f t="shared" si="71"/>
        <v>0</v>
      </c>
      <c r="T165" s="199">
        <f>IF($B165="","",VLOOKUP($B165,工资性费用预算!$B$7:$AF$206,30,0))</f>
        <v>0</v>
      </c>
      <c r="U165" s="197">
        <f>IF($B165="","",VLOOKUP($B165,工资性费用预算!$B$7:$AF$206,31,0))</f>
        <v>0</v>
      </c>
      <c r="V165" s="191" t="str">
        <f>IF(OR(工资性费用预算!N167="",工资性费用预算!N167=0),"",$T165*$U165)</f>
        <v/>
      </c>
      <c r="W165" s="191" t="str">
        <f>IF(OR(工资性费用预算!O167="",工资性费用预算!O167=0),"",$T165*$U165)</f>
        <v/>
      </c>
      <c r="X165" s="191" t="str">
        <f>IF(OR(工资性费用预算!P167="",工资性费用预算!P167=0),"",$T165*$U165)</f>
        <v/>
      </c>
      <c r="Y165" s="191" t="str">
        <f>IF(OR(工资性费用预算!Q167="",工资性费用预算!Q167=0),"",$T165*$U165)</f>
        <v/>
      </c>
      <c r="Z165" s="191" t="str">
        <f>IF(OR(工资性费用预算!R167="",工资性费用预算!R167=0),"",$T165*$U165)</f>
        <v/>
      </c>
      <c r="AA165" s="191" t="str">
        <f>IF(OR(工资性费用预算!S167="",工资性费用预算!S167=0),"",$T165*$U165)</f>
        <v/>
      </c>
      <c r="AB165" s="191" t="str">
        <f>IF(OR(工资性费用预算!T167="",工资性费用预算!T167=0),"",$T165*$U165)</f>
        <v/>
      </c>
      <c r="AC165" s="191" t="str">
        <f>IF(OR(工资性费用预算!U167="",工资性费用预算!U167=0),"",$T165*$U165)</f>
        <v/>
      </c>
      <c r="AD165" s="191" t="str">
        <f>IF(OR(工资性费用预算!V167="",工资性费用预算!V167=0),"",$T165*$U165)</f>
        <v/>
      </c>
      <c r="AE165" s="191" t="str">
        <f>IF(OR(工资性费用预算!W167="",工资性费用预算!W167=0),"",$T165*$U165)</f>
        <v/>
      </c>
      <c r="AF165" s="191" t="str">
        <f>IF(OR(工资性费用预算!X167="",工资性费用预算!X167=0),"",$T165*$U165)</f>
        <v/>
      </c>
      <c r="AG165" s="191" t="str">
        <f>IF(OR(工资性费用预算!Y167="",工资性费用预算!Y167=0),"",$T165*$U165)</f>
        <v/>
      </c>
      <c r="AH165" s="193">
        <f t="shared" si="72"/>
        <v>0</v>
      </c>
      <c r="AI165" s="217">
        <f>IF($B165="","",VLOOKUP($B165,工资性费用预算!$B$7:$AJ$206,33,0))</f>
        <v>0</v>
      </c>
      <c r="AJ165" s="218">
        <f>IF($B165="","",VLOOKUP($B165,工资性费用预算!$B$7:$AJ$206,35,0))</f>
        <v>0</v>
      </c>
      <c r="AK165" s="215">
        <f>IF($B165="","",VLOOKUP($B165,工资性费用预算!$B$7:$AL$206,37,0))</f>
        <v>0</v>
      </c>
      <c r="AL165" s="270" t="str">
        <f>IF(OR(工资性费用预算!N167="",工资性费用预算!N167=0),"",$AK165)</f>
        <v/>
      </c>
      <c r="AM165" s="201" t="str">
        <f>IF(OR(工资性费用预算!O167="",工资性费用预算!O167=0),"",$AK165)</f>
        <v/>
      </c>
      <c r="AN165" s="201" t="str">
        <f>IF(OR(工资性费用预算!P167="",工资性费用预算!P167=0),"",$AK165)</f>
        <v/>
      </c>
      <c r="AO165" s="201" t="str">
        <f>IF(OR(工资性费用预算!Q167="",工资性费用预算!Q167=0),"",$AK165)</f>
        <v/>
      </c>
      <c r="AP165" s="201" t="str">
        <f>IF(OR(工资性费用预算!R167="",工资性费用预算!R167=0),"",$AK165)</f>
        <v/>
      </c>
      <c r="AQ165" s="201" t="str">
        <f>IF(OR(工资性费用预算!S167="",工资性费用预算!S167=0),"",$AK165)</f>
        <v/>
      </c>
      <c r="AR165" s="201" t="str">
        <f>IF(OR(工资性费用预算!T167="",工资性费用预算!T167=0),"",$AK165)</f>
        <v/>
      </c>
      <c r="AS165" s="201" t="str">
        <f>IF(OR(工资性费用预算!U167="",工资性费用预算!U167=0),"",$AK165)</f>
        <v/>
      </c>
      <c r="AT165" s="201" t="str">
        <f>IF(OR(工资性费用预算!V167="",工资性费用预算!V167=0),"",$AK165)</f>
        <v/>
      </c>
      <c r="AU165" s="201" t="str">
        <f>IF(OR(工资性费用预算!W167="",工资性费用预算!W167=0),"",$AK165)</f>
        <v/>
      </c>
      <c r="AV165" s="201" t="str">
        <f>IF(OR(工资性费用预算!X167="",工资性费用预算!X167=0),"",$AK165)</f>
        <v/>
      </c>
      <c r="AW165" s="201" t="str">
        <f>IF(OR(工资性费用预算!Y167="",工资性费用预算!Y167=0),"",$AK165)</f>
        <v/>
      </c>
      <c r="AX165" s="220">
        <f t="shared" si="73"/>
        <v>0</v>
      </c>
      <c r="AY165" s="215">
        <f>IF($B165="","",VLOOKUP($B165,工资性费用预算!$B$7:$AN$206,39,0))</f>
        <v>0</v>
      </c>
      <c r="AZ165" s="204"/>
      <c r="BA165" s="204"/>
      <c r="BB165" s="204"/>
      <c r="BC165" s="204"/>
      <c r="BD165" s="201"/>
      <c r="BE165" s="201" t="str">
        <f>IF(OR(工资性费用预算!S167="",工资性费用预算!S167=0),"",$AY165)</f>
        <v/>
      </c>
      <c r="BF165" s="201" t="str">
        <f>IF(OR(工资性费用预算!T167="",工资性费用预算!T167=0),"",$AY165)</f>
        <v/>
      </c>
      <c r="BG165" s="201" t="str">
        <f>IF(OR(工资性费用预算!U167="",工资性费用预算!U167=0),"",$AY165)</f>
        <v/>
      </c>
      <c r="BH165" s="201" t="str">
        <f>IF(OR(工资性费用预算!V167="",工资性费用预算!V167=0),"",$AY165)</f>
        <v/>
      </c>
      <c r="BI165" s="201" t="str">
        <f>IF(OR(工资性费用预算!W167="",工资性费用预算!W167=0),"",$AY165)</f>
        <v/>
      </c>
      <c r="BJ165" s="219"/>
      <c r="BK165" s="219"/>
      <c r="BL165" s="219">
        <f t="shared" si="74"/>
        <v>0</v>
      </c>
      <c r="BM165" s="215">
        <f>IF($B165="","",VLOOKUP($B165,工资性费用预算!$B$7:$AP$206,41,0))</f>
        <v>0</v>
      </c>
      <c r="BN165" s="201" t="str">
        <f>IF(OR(工资性费用预算!N167="",工资性费用预算!N167=0),"",$BM165)</f>
        <v/>
      </c>
      <c r="BO165" s="201" t="str">
        <f>IF(OR(工资性费用预算!O167="",工资性费用预算!O167=0),"",$BM165)</f>
        <v/>
      </c>
      <c r="BP165" s="201" t="str">
        <f>IF(OR(工资性费用预算!P167="",工资性费用预算!P167=0),"",$BM165)</f>
        <v/>
      </c>
      <c r="BQ165" s="201"/>
      <c r="BR165" s="201" t="str">
        <f>IF(OR(工资性费用预算!Q167="",工资性费用预算!Q167=0),"",$BM165)</f>
        <v/>
      </c>
      <c r="BS165" s="201" t="str">
        <f>IF(OR(工资性费用预算!R167="",工资性费用预算!R167=0),"",$BM165)</f>
        <v/>
      </c>
      <c r="BT165" s="201" t="str">
        <f>IF(OR(工资性费用预算!S167="",工资性费用预算!S167=0),"",$BM165)</f>
        <v/>
      </c>
      <c r="BU165" s="201"/>
      <c r="BV165" s="201" t="str">
        <f>IF(OR(工资性费用预算!T167="",工资性费用预算!T167=0),"",$BM165)</f>
        <v/>
      </c>
      <c r="BW165" s="201" t="str">
        <f>IF(OR(工资性费用预算!U167="",工资性费用预算!U167=0),"",$BM165)</f>
        <v/>
      </c>
      <c r="BX165" s="201" t="str">
        <f>IF(OR(工资性费用预算!V167="",工资性费用预算!V167=0),"",$BM165)</f>
        <v/>
      </c>
      <c r="BY165" s="201"/>
      <c r="BZ165" s="201" t="str">
        <f>IF(OR(工资性费用预算!W167="",工资性费用预算!W167=0),"",$BM165)</f>
        <v/>
      </c>
      <c r="CA165" s="201" t="str">
        <f>IF(OR(工资性费用预算!X167="",工资性费用预算!X167=0),"",$BM165)</f>
        <v/>
      </c>
      <c r="CB165" s="201" t="str">
        <f>IF(OR(工资性费用预算!Y167="",工资性费用预算!Y167=0),"",$BM165)</f>
        <v/>
      </c>
      <c r="CC165" s="193">
        <f t="shared" si="75"/>
        <v>0</v>
      </c>
      <c r="CD165" s="215">
        <f>IF($B165="","",VLOOKUP($B165,工资性费用预算!$B$7:$AT$206,45,0))</f>
        <v>0</v>
      </c>
      <c r="CE165" s="201" t="str">
        <f>IF(OR(工资性费用预算!N167="",工资性费用预算!N167=0),"",$CD165)</f>
        <v/>
      </c>
      <c r="CF165" s="201" t="str">
        <f>IF(OR(工资性费用预算!O167="",工资性费用预算!O167=0),"",$CD165)</f>
        <v/>
      </c>
      <c r="CG165" s="201" t="str">
        <f>IF(OR(工资性费用预算!P167="",工资性费用预算!P167=0),"",$CD165)</f>
        <v/>
      </c>
      <c r="CH165" s="201" t="str">
        <f>IF(OR(工资性费用预算!Q167="",工资性费用预算!Q167=0),"",$CD165)</f>
        <v/>
      </c>
      <c r="CI165" s="201" t="str">
        <f>IF(OR(工资性费用预算!R167="",工资性费用预算!R167=0),"",$CD165)</f>
        <v/>
      </c>
      <c r="CJ165" s="201" t="str">
        <f>IF(OR(工资性费用预算!S167="",工资性费用预算!S167=0),"",$CD165)</f>
        <v/>
      </c>
      <c r="CK165" s="201" t="str">
        <f>IF(OR(工资性费用预算!T167="",工资性费用预算!T167=0),"",$CD165)</f>
        <v/>
      </c>
      <c r="CL165" s="201" t="str">
        <f>IF(OR(工资性费用预算!U167="",工资性费用预算!U167=0),"",$CD165)</f>
        <v/>
      </c>
      <c r="CM165" s="201" t="str">
        <f>IF(OR(工资性费用预算!V167="",工资性费用预算!V167=0),"",$CD165)</f>
        <v/>
      </c>
      <c r="CN165" s="201" t="str">
        <f>IF(OR(工资性费用预算!W167="",工资性费用预算!W167=0),"",$CD165)</f>
        <v/>
      </c>
      <c r="CO165" s="201" t="str">
        <f>IF(OR(工资性费用预算!X167="",工资性费用预算!X167=0),"",$CD165)</f>
        <v/>
      </c>
      <c r="CP165" s="201" t="str">
        <f>IF(OR(工资性费用预算!Y167="",工资性费用预算!Y167=0),"",$CD165)</f>
        <v/>
      </c>
      <c r="CQ165" s="193">
        <f t="shared" si="76"/>
        <v>0</v>
      </c>
      <c r="CR165" s="215">
        <f>IF($B165="","",VLOOKUP($B165,工资性费用预算!$B$7:$AV$206,47,0))</f>
        <v>0</v>
      </c>
      <c r="CS165" s="201" t="str">
        <f>IF(OR(工资性费用预算!N167="",工资性费用预算!N167=0),"",$CR165)</f>
        <v/>
      </c>
      <c r="CT165" s="201" t="str">
        <f>IF(OR(工资性费用预算!O167="",工资性费用预算!O167=0),"",$CR165)</f>
        <v/>
      </c>
      <c r="CU165" s="201" t="str">
        <f>IF(OR(工资性费用预算!P167="",工资性费用预算!P167=0),"",$CR165)</f>
        <v/>
      </c>
      <c r="CV165" s="201" t="str">
        <f>IF(OR(工资性费用预算!Q167="",工资性费用预算!Q167=0),"",$CR165)</f>
        <v/>
      </c>
      <c r="CW165" s="201" t="str">
        <f>IF(OR(工资性费用预算!R167="",工资性费用预算!R167=0),"",$CR165)</f>
        <v/>
      </c>
      <c r="CX165" s="201" t="str">
        <f>IF(OR(工资性费用预算!S167="",工资性费用预算!S167=0),"",$CR165)</f>
        <v/>
      </c>
      <c r="CY165" s="201" t="str">
        <f>IF(OR(工资性费用预算!T167="",工资性费用预算!T167=0),"",$CR165)</f>
        <v/>
      </c>
      <c r="CZ165" s="201" t="str">
        <f>IF(OR(工资性费用预算!U167="",工资性费用预算!U167=0),"",$CR165)</f>
        <v/>
      </c>
      <c r="DA165" s="201" t="str">
        <f>IF(OR(工资性费用预算!V167="",工资性费用预算!V167=0),"",$CR165)</f>
        <v/>
      </c>
      <c r="DB165" s="201" t="str">
        <f>IF(OR(工资性费用预算!W167="",工资性费用预算!W167=0),"",$CR165)</f>
        <v/>
      </c>
      <c r="DC165" s="201" t="str">
        <f>IF(OR(工资性费用预算!X167="",工资性费用预算!X167=0),"",$CR165)</f>
        <v/>
      </c>
      <c r="DD165" s="201" t="str">
        <f>IF(OR(工资性费用预算!Y167="",工资性费用预算!Y167=0),"",$CR165)</f>
        <v/>
      </c>
      <c r="DE165" s="193">
        <f t="shared" si="77"/>
        <v>0</v>
      </c>
      <c r="DF165" s="215">
        <f>IF($B165="","",VLOOKUP($B165,工资性费用预算!$B$7:$AR$206,43,0))</f>
        <v>0</v>
      </c>
      <c r="DG165" s="215">
        <f>IF($B165="","",VLOOKUP($B165,工资性费用预算!$B$7:$AS$206,44,0))</f>
        <v>0</v>
      </c>
      <c r="DH165" s="215">
        <f>IF($B165="","",VLOOKUP($B165,工资性费用预算!$B$7:$AX$206,49,0))</f>
        <v>0</v>
      </c>
      <c r="DI165" s="215">
        <f>IF($B165="","",VLOOKUP($B165,工资性费用预算!$B$7:$AY$206,50,0))</f>
        <v>0</v>
      </c>
      <c r="DJ165" s="215">
        <f>IF($B165="","",VLOOKUP($B165,工资性费用预算!$B$7:$BB$206,51,0))</f>
        <v>0</v>
      </c>
      <c r="DK165" s="215">
        <f>IF($B165="","",VLOOKUP($B165,工资性费用预算!$B$7:$BB$206,52,0))</f>
        <v>0</v>
      </c>
      <c r="DL165" s="225">
        <f>IF($B165="","",VLOOKUP($B165,工资性费用预算!$B$7:$BB$206,53,0))</f>
        <v>0</v>
      </c>
      <c r="DM165" s="222">
        <f t="shared" si="78"/>
        <v>0</v>
      </c>
      <c r="DN165" s="191">
        <f t="shared" si="79"/>
        <v>0</v>
      </c>
      <c r="DO165" s="191">
        <f t="shared" si="80"/>
        <v>0</v>
      </c>
      <c r="DP165" s="191">
        <f t="shared" si="81"/>
        <v>0</v>
      </c>
      <c r="DQ165" s="191">
        <f t="shared" si="82"/>
        <v>0</v>
      </c>
      <c r="DR165" s="191">
        <f t="shared" si="83"/>
        <v>0</v>
      </c>
      <c r="DS165" s="191">
        <f t="shared" si="84"/>
        <v>0</v>
      </c>
      <c r="DT165" s="191">
        <f t="shared" si="85"/>
        <v>0</v>
      </c>
      <c r="DU165" s="191">
        <f t="shared" si="86"/>
        <v>0</v>
      </c>
      <c r="DV165" s="191">
        <f t="shared" si="87"/>
        <v>0</v>
      </c>
      <c r="DW165" s="191">
        <f t="shared" si="88"/>
        <v>0</v>
      </c>
      <c r="DX165" s="191">
        <f t="shared" si="89"/>
        <v>0</v>
      </c>
      <c r="DY165" s="227">
        <f t="shared" si="90"/>
        <v>0</v>
      </c>
      <c r="DZ165" s="191">
        <f t="shared" si="91"/>
        <v>0</v>
      </c>
      <c r="EA165" s="193">
        <f t="shared" si="92"/>
        <v>0</v>
      </c>
    </row>
    <row r="166" spans="1:131">
      <c r="A166" s="200">
        <f t="shared" si="70"/>
        <v>162</v>
      </c>
      <c r="B166" s="191" t="str">
        <f>IF(工资性费用预算!A168="","",工资性费用预算!B168)</f>
        <v>新增12</v>
      </c>
      <c r="C166" s="195">
        <f>IF(B166="","",VLOOKUP(B166,工资性费用预算!$B$7:$C$206,2,0))</f>
        <v>0</v>
      </c>
      <c r="D166" s="276" t="str">
        <f>IF(工资性费用预算!BH168&gt;0,IF(工资性费用预算!BE168&gt;0,工资性费用预算!$BE$6,IF(工资性费用预算!BF168&gt;0,工资性费用预算!$BF$6,工资性费用预算!$BG$6)),"")</f>
        <v/>
      </c>
      <c r="E166" s="194">
        <f>IF($B166="","",VLOOKUP($B166,工资性费用预算!$B$7:$AC$206,27,0))</f>
        <v>0</v>
      </c>
      <c r="F166" s="519" t="e">
        <f>IF($B166="",0,VLOOKUP($B166,社保费!$B$5:$Q$15,16,0))</f>
        <v>#N/A</v>
      </c>
      <c r="G166" s="201" t="str">
        <f>IF(OR(工资性费用预算!N168="",工资性费用预算!N168=0),"",ROUND($E166*$F166,2))</f>
        <v/>
      </c>
      <c r="H166" s="201" t="str">
        <f>IF(OR(工资性费用预算!O168="",工资性费用预算!O168=0),"",ROUND($E166*$F166,2))</f>
        <v/>
      </c>
      <c r="I166" s="201" t="str">
        <f>IF(OR(工资性费用预算!P168="",工资性费用预算!P168=0),"",ROUND($E166*$F166,2))</f>
        <v/>
      </c>
      <c r="J166" s="201" t="str">
        <f>IF(OR(工资性费用预算!Q168="",工资性费用预算!Q168=0),"",ROUND($E166*$F166,2))</f>
        <v/>
      </c>
      <c r="K166" s="201" t="str">
        <f>IF(OR(工资性费用预算!R168="",工资性费用预算!R168=0),"",ROUND($E166*$F166,2))</f>
        <v/>
      </c>
      <c r="L166" s="201" t="str">
        <f>IF(OR(工资性费用预算!S168="",工资性费用预算!S168=0),"",ROUND($E166*$F166,2))</f>
        <v/>
      </c>
      <c r="M166" s="201" t="str">
        <f>IF(OR(工资性费用预算!T168="",工资性费用预算!T168=0),"",ROUND($E166*$F166,2))</f>
        <v/>
      </c>
      <c r="N166" s="201" t="str">
        <f>IF(OR(工资性费用预算!U168="",工资性费用预算!U168=0),"",ROUND($E166*$F166,2))</f>
        <v/>
      </c>
      <c r="O166" s="201" t="str">
        <f>IF(OR(工资性费用预算!V168="",工资性费用预算!V168=0),"",ROUND($E166*$F166,2))</f>
        <v/>
      </c>
      <c r="P166" s="201" t="str">
        <f>IF(OR(工资性费用预算!W168="",工资性费用预算!W168=0),"",ROUND($E166*$F166,2))</f>
        <v/>
      </c>
      <c r="Q166" s="201" t="str">
        <f>IF(OR(工资性费用预算!X168="",工资性费用预算!X168=0),"",ROUND($E166*$F166,2))</f>
        <v/>
      </c>
      <c r="R166" s="201" t="str">
        <f>IF(OR(工资性费用预算!Y168="",工资性费用预算!Y168=0),"",ROUND($E166*$F166,2))</f>
        <v/>
      </c>
      <c r="S166" s="193">
        <f t="shared" si="71"/>
        <v>0</v>
      </c>
      <c r="T166" s="199">
        <f>IF($B166="","",VLOOKUP($B166,工资性费用预算!$B$7:$AF$206,30,0))</f>
        <v>0</v>
      </c>
      <c r="U166" s="197">
        <f>IF($B166="","",VLOOKUP($B166,工资性费用预算!$B$7:$AF$206,31,0))</f>
        <v>0</v>
      </c>
      <c r="V166" s="191" t="str">
        <f>IF(OR(工资性费用预算!N168="",工资性费用预算!N168=0),"",$T166*$U166)</f>
        <v/>
      </c>
      <c r="W166" s="191" t="str">
        <f>IF(OR(工资性费用预算!O168="",工资性费用预算!O168=0),"",$T166*$U166)</f>
        <v/>
      </c>
      <c r="X166" s="191" t="str">
        <f>IF(OR(工资性费用预算!P168="",工资性费用预算!P168=0),"",$T166*$U166)</f>
        <v/>
      </c>
      <c r="Y166" s="191" t="str">
        <f>IF(OR(工资性费用预算!Q168="",工资性费用预算!Q168=0),"",$T166*$U166)</f>
        <v/>
      </c>
      <c r="Z166" s="191" t="str">
        <f>IF(OR(工资性费用预算!R168="",工资性费用预算!R168=0),"",$T166*$U166)</f>
        <v/>
      </c>
      <c r="AA166" s="191" t="str">
        <f>IF(OR(工资性费用预算!S168="",工资性费用预算!S168=0),"",$T166*$U166)</f>
        <v/>
      </c>
      <c r="AB166" s="191" t="str">
        <f>IF(OR(工资性费用预算!T168="",工资性费用预算!T168=0),"",$T166*$U166)</f>
        <v/>
      </c>
      <c r="AC166" s="191" t="str">
        <f>IF(OR(工资性费用预算!U168="",工资性费用预算!U168=0),"",$T166*$U166)</f>
        <v/>
      </c>
      <c r="AD166" s="191" t="str">
        <f>IF(OR(工资性费用预算!V168="",工资性费用预算!V168=0),"",$T166*$U166)</f>
        <v/>
      </c>
      <c r="AE166" s="191" t="str">
        <f>IF(OR(工资性费用预算!W168="",工资性费用预算!W168=0),"",$T166*$U166)</f>
        <v/>
      </c>
      <c r="AF166" s="191" t="str">
        <f>IF(OR(工资性费用预算!X168="",工资性费用预算!X168=0),"",$T166*$U166)</f>
        <v/>
      </c>
      <c r="AG166" s="191" t="str">
        <f>IF(OR(工资性费用预算!Y168="",工资性费用预算!Y168=0),"",$T166*$U166)</f>
        <v/>
      </c>
      <c r="AH166" s="193">
        <f t="shared" si="72"/>
        <v>0</v>
      </c>
      <c r="AI166" s="217">
        <f>IF($B166="","",VLOOKUP($B166,工资性费用预算!$B$7:$AJ$206,33,0))</f>
        <v>0</v>
      </c>
      <c r="AJ166" s="218">
        <f>IF($B166="","",VLOOKUP($B166,工资性费用预算!$B$7:$AJ$206,35,0))</f>
        <v>0</v>
      </c>
      <c r="AK166" s="215">
        <f>IF($B166="","",VLOOKUP($B166,工资性费用预算!$B$7:$AL$206,37,0))</f>
        <v>0</v>
      </c>
      <c r="AL166" s="270" t="str">
        <f>IF(OR(工资性费用预算!N168="",工资性费用预算!N168=0),"",$AK166)</f>
        <v/>
      </c>
      <c r="AM166" s="201" t="str">
        <f>IF(OR(工资性费用预算!O168="",工资性费用预算!O168=0),"",$AK166)</f>
        <v/>
      </c>
      <c r="AN166" s="201" t="str">
        <f>IF(OR(工资性费用预算!P168="",工资性费用预算!P168=0),"",$AK166)</f>
        <v/>
      </c>
      <c r="AO166" s="201" t="str">
        <f>IF(OR(工资性费用预算!Q168="",工资性费用预算!Q168=0),"",$AK166)</f>
        <v/>
      </c>
      <c r="AP166" s="201" t="str">
        <f>IF(OR(工资性费用预算!R168="",工资性费用预算!R168=0),"",$AK166)</f>
        <v/>
      </c>
      <c r="AQ166" s="201" t="str">
        <f>IF(OR(工资性费用预算!S168="",工资性费用预算!S168=0),"",$AK166)</f>
        <v/>
      </c>
      <c r="AR166" s="201" t="str">
        <f>IF(OR(工资性费用预算!T168="",工资性费用预算!T168=0),"",$AK166)</f>
        <v/>
      </c>
      <c r="AS166" s="201" t="str">
        <f>IF(OR(工资性费用预算!U168="",工资性费用预算!U168=0),"",$AK166)</f>
        <v/>
      </c>
      <c r="AT166" s="201" t="str">
        <f>IF(OR(工资性费用预算!V168="",工资性费用预算!V168=0),"",$AK166)</f>
        <v/>
      </c>
      <c r="AU166" s="201" t="str">
        <f>IF(OR(工资性费用预算!W168="",工资性费用预算!W168=0),"",$AK166)</f>
        <v/>
      </c>
      <c r="AV166" s="201" t="str">
        <f>IF(OR(工资性费用预算!X168="",工资性费用预算!X168=0),"",$AK166)</f>
        <v/>
      </c>
      <c r="AW166" s="201" t="str">
        <f>IF(OR(工资性费用预算!Y168="",工资性费用预算!Y168=0),"",$AK166)</f>
        <v/>
      </c>
      <c r="AX166" s="220">
        <f t="shared" si="73"/>
        <v>0</v>
      </c>
      <c r="AY166" s="215">
        <f>IF($B166="","",VLOOKUP($B166,工资性费用预算!$B$7:$AN$206,39,0))</f>
        <v>0</v>
      </c>
      <c r="AZ166" s="204"/>
      <c r="BA166" s="204"/>
      <c r="BB166" s="204"/>
      <c r="BC166" s="204"/>
      <c r="BD166" s="201"/>
      <c r="BE166" s="201" t="str">
        <f>IF(OR(工资性费用预算!S168="",工资性费用预算!S168=0),"",$AY166)</f>
        <v/>
      </c>
      <c r="BF166" s="201" t="str">
        <f>IF(OR(工资性费用预算!T168="",工资性费用预算!T168=0),"",$AY166)</f>
        <v/>
      </c>
      <c r="BG166" s="201" t="str">
        <f>IF(OR(工资性费用预算!U168="",工资性费用预算!U168=0),"",$AY166)</f>
        <v/>
      </c>
      <c r="BH166" s="201" t="str">
        <f>IF(OR(工资性费用预算!V168="",工资性费用预算!V168=0),"",$AY166)</f>
        <v/>
      </c>
      <c r="BI166" s="201" t="str">
        <f>IF(OR(工资性费用预算!W168="",工资性费用预算!W168=0),"",$AY166)</f>
        <v/>
      </c>
      <c r="BJ166" s="219"/>
      <c r="BK166" s="219"/>
      <c r="BL166" s="219">
        <f t="shared" si="74"/>
        <v>0</v>
      </c>
      <c r="BM166" s="215">
        <f>IF($B166="","",VLOOKUP($B166,工资性费用预算!$B$7:$AP$206,41,0))</f>
        <v>0</v>
      </c>
      <c r="BN166" s="201" t="str">
        <f>IF(OR(工资性费用预算!N168="",工资性费用预算!N168=0),"",$BM166)</f>
        <v/>
      </c>
      <c r="BO166" s="201" t="str">
        <f>IF(OR(工资性费用预算!O168="",工资性费用预算!O168=0),"",$BM166)</f>
        <v/>
      </c>
      <c r="BP166" s="201" t="str">
        <f>IF(OR(工资性费用预算!P168="",工资性费用预算!P168=0),"",$BM166)</f>
        <v/>
      </c>
      <c r="BQ166" s="201"/>
      <c r="BR166" s="201" t="str">
        <f>IF(OR(工资性费用预算!Q168="",工资性费用预算!Q168=0),"",$BM166)</f>
        <v/>
      </c>
      <c r="BS166" s="201" t="str">
        <f>IF(OR(工资性费用预算!R168="",工资性费用预算!R168=0),"",$BM166)</f>
        <v/>
      </c>
      <c r="BT166" s="201" t="str">
        <f>IF(OR(工资性费用预算!S168="",工资性费用预算!S168=0),"",$BM166)</f>
        <v/>
      </c>
      <c r="BU166" s="201"/>
      <c r="BV166" s="201" t="str">
        <f>IF(OR(工资性费用预算!T168="",工资性费用预算!T168=0),"",$BM166)</f>
        <v/>
      </c>
      <c r="BW166" s="201" t="str">
        <f>IF(OR(工资性费用预算!U168="",工资性费用预算!U168=0),"",$BM166)</f>
        <v/>
      </c>
      <c r="BX166" s="201" t="str">
        <f>IF(OR(工资性费用预算!V168="",工资性费用预算!V168=0),"",$BM166)</f>
        <v/>
      </c>
      <c r="BY166" s="201"/>
      <c r="BZ166" s="201" t="str">
        <f>IF(OR(工资性费用预算!W168="",工资性费用预算!W168=0),"",$BM166)</f>
        <v/>
      </c>
      <c r="CA166" s="201" t="str">
        <f>IF(OR(工资性费用预算!X168="",工资性费用预算!X168=0),"",$BM166)</f>
        <v/>
      </c>
      <c r="CB166" s="201" t="str">
        <f>IF(OR(工资性费用预算!Y168="",工资性费用预算!Y168=0),"",$BM166)</f>
        <v/>
      </c>
      <c r="CC166" s="193">
        <f t="shared" si="75"/>
        <v>0</v>
      </c>
      <c r="CD166" s="215">
        <f>IF($B166="","",VLOOKUP($B166,工资性费用预算!$B$7:$AT$206,45,0))</f>
        <v>0</v>
      </c>
      <c r="CE166" s="201" t="str">
        <f>IF(OR(工资性费用预算!N168="",工资性费用预算!N168=0),"",$CD166)</f>
        <v/>
      </c>
      <c r="CF166" s="201" t="str">
        <f>IF(OR(工资性费用预算!O168="",工资性费用预算!O168=0),"",$CD166)</f>
        <v/>
      </c>
      <c r="CG166" s="201" t="str">
        <f>IF(OR(工资性费用预算!P168="",工资性费用预算!P168=0),"",$CD166)</f>
        <v/>
      </c>
      <c r="CH166" s="201" t="str">
        <f>IF(OR(工资性费用预算!Q168="",工资性费用预算!Q168=0),"",$CD166)</f>
        <v/>
      </c>
      <c r="CI166" s="201" t="str">
        <f>IF(OR(工资性费用预算!R168="",工资性费用预算!R168=0),"",$CD166)</f>
        <v/>
      </c>
      <c r="CJ166" s="201" t="str">
        <f>IF(OR(工资性费用预算!S168="",工资性费用预算!S168=0),"",$CD166)</f>
        <v/>
      </c>
      <c r="CK166" s="201" t="str">
        <f>IF(OR(工资性费用预算!T168="",工资性费用预算!T168=0),"",$CD166)</f>
        <v/>
      </c>
      <c r="CL166" s="201" t="str">
        <f>IF(OR(工资性费用预算!U168="",工资性费用预算!U168=0),"",$CD166)</f>
        <v/>
      </c>
      <c r="CM166" s="201" t="str">
        <f>IF(OR(工资性费用预算!V168="",工资性费用预算!V168=0),"",$CD166)</f>
        <v/>
      </c>
      <c r="CN166" s="201" t="str">
        <f>IF(OR(工资性费用预算!W168="",工资性费用预算!W168=0),"",$CD166)</f>
        <v/>
      </c>
      <c r="CO166" s="201" t="str">
        <f>IF(OR(工资性费用预算!X168="",工资性费用预算!X168=0),"",$CD166)</f>
        <v/>
      </c>
      <c r="CP166" s="201" t="str">
        <f>IF(OR(工资性费用预算!Y168="",工资性费用预算!Y168=0),"",$CD166)</f>
        <v/>
      </c>
      <c r="CQ166" s="193">
        <f t="shared" si="76"/>
        <v>0</v>
      </c>
      <c r="CR166" s="215">
        <f>IF($B166="","",VLOOKUP($B166,工资性费用预算!$B$7:$AV$206,47,0))</f>
        <v>0</v>
      </c>
      <c r="CS166" s="201" t="str">
        <f>IF(OR(工资性费用预算!N168="",工资性费用预算!N168=0),"",$CR166)</f>
        <v/>
      </c>
      <c r="CT166" s="201" t="str">
        <f>IF(OR(工资性费用预算!O168="",工资性费用预算!O168=0),"",$CR166)</f>
        <v/>
      </c>
      <c r="CU166" s="201" t="str">
        <f>IF(OR(工资性费用预算!P168="",工资性费用预算!P168=0),"",$CR166)</f>
        <v/>
      </c>
      <c r="CV166" s="201" t="str">
        <f>IF(OR(工资性费用预算!Q168="",工资性费用预算!Q168=0),"",$CR166)</f>
        <v/>
      </c>
      <c r="CW166" s="201" t="str">
        <f>IF(OR(工资性费用预算!R168="",工资性费用预算!R168=0),"",$CR166)</f>
        <v/>
      </c>
      <c r="CX166" s="201" t="str">
        <f>IF(OR(工资性费用预算!S168="",工资性费用预算!S168=0),"",$CR166)</f>
        <v/>
      </c>
      <c r="CY166" s="201" t="str">
        <f>IF(OR(工资性费用预算!T168="",工资性费用预算!T168=0),"",$CR166)</f>
        <v/>
      </c>
      <c r="CZ166" s="201" t="str">
        <f>IF(OR(工资性费用预算!U168="",工资性费用预算!U168=0),"",$CR166)</f>
        <v/>
      </c>
      <c r="DA166" s="201" t="str">
        <f>IF(OR(工资性费用预算!V168="",工资性费用预算!V168=0),"",$CR166)</f>
        <v/>
      </c>
      <c r="DB166" s="201" t="str">
        <f>IF(OR(工资性费用预算!W168="",工资性费用预算!W168=0),"",$CR166)</f>
        <v/>
      </c>
      <c r="DC166" s="201" t="str">
        <f>IF(OR(工资性费用预算!X168="",工资性费用预算!X168=0),"",$CR166)</f>
        <v/>
      </c>
      <c r="DD166" s="201" t="str">
        <f>IF(OR(工资性费用预算!Y168="",工资性费用预算!Y168=0),"",$CR166)</f>
        <v/>
      </c>
      <c r="DE166" s="193">
        <f t="shared" si="77"/>
        <v>0</v>
      </c>
      <c r="DF166" s="215">
        <f>IF($B166="","",VLOOKUP($B166,工资性费用预算!$B$7:$AR$206,43,0))</f>
        <v>0</v>
      </c>
      <c r="DG166" s="215">
        <f>IF($B166="","",VLOOKUP($B166,工资性费用预算!$B$7:$AS$206,44,0))</f>
        <v>0</v>
      </c>
      <c r="DH166" s="215">
        <f>IF($B166="","",VLOOKUP($B166,工资性费用预算!$B$7:$AX$206,49,0))</f>
        <v>0</v>
      </c>
      <c r="DI166" s="215">
        <f>IF($B166="","",VLOOKUP($B166,工资性费用预算!$B$7:$AY$206,50,0))</f>
        <v>0</v>
      </c>
      <c r="DJ166" s="215">
        <f>IF($B166="","",VLOOKUP($B166,工资性费用预算!$B$7:$BB$206,51,0))</f>
        <v>0</v>
      </c>
      <c r="DK166" s="215">
        <f>IF($B166="","",VLOOKUP($B166,工资性费用预算!$B$7:$BB$206,52,0))</f>
        <v>0</v>
      </c>
      <c r="DL166" s="225">
        <f>IF($B166="","",VLOOKUP($B166,工资性费用预算!$B$7:$BB$206,53,0))</f>
        <v>0</v>
      </c>
      <c r="DM166" s="222">
        <f t="shared" si="78"/>
        <v>0</v>
      </c>
      <c r="DN166" s="191">
        <f t="shared" si="79"/>
        <v>0</v>
      </c>
      <c r="DO166" s="191">
        <f t="shared" si="80"/>
        <v>0</v>
      </c>
      <c r="DP166" s="191">
        <f t="shared" si="81"/>
        <v>0</v>
      </c>
      <c r="DQ166" s="191">
        <f t="shared" si="82"/>
        <v>0</v>
      </c>
      <c r="DR166" s="191">
        <f t="shared" si="83"/>
        <v>0</v>
      </c>
      <c r="DS166" s="191">
        <f t="shared" si="84"/>
        <v>0</v>
      </c>
      <c r="DT166" s="191">
        <f t="shared" si="85"/>
        <v>0</v>
      </c>
      <c r="DU166" s="191">
        <f t="shared" si="86"/>
        <v>0</v>
      </c>
      <c r="DV166" s="191">
        <f t="shared" si="87"/>
        <v>0</v>
      </c>
      <c r="DW166" s="191">
        <f t="shared" si="88"/>
        <v>0</v>
      </c>
      <c r="DX166" s="191">
        <f t="shared" si="89"/>
        <v>0</v>
      </c>
      <c r="DY166" s="227">
        <f t="shared" si="90"/>
        <v>0</v>
      </c>
      <c r="DZ166" s="191">
        <f t="shared" si="91"/>
        <v>0</v>
      </c>
      <c r="EA166" s="193">
        <f t="shared" si="92"/>
        <v>0</v>
      </c>
    </row>
    <row r="167" spans="1:131">
      <c r="A167" s="200">
        <f t="shared" si="70"/>
        <v>163</v>
      </c>
      <c r="B167" s="191" t="str">
        <f>IF(工资性费用预算!A169="","",工资性费用预算!B169)</f>
        <v>新增13</v>
      </c>
      <c r="C167" s="195">
        <f>IF(B167="","",VLOOKUP(B167,工资性费用预算!$B$7:$C$206,2,0))</f>
        <v>0</v>
      </c>
      <c r="D167" s="276" t="str">
        <f>IF(工资性费用预算!BH169&gt;0,IF(工资性费用预算!BE169&gt;0,工资性费用预算!$BE$6,IF(工资性费用预算!BF169&gt;0,工资性费用预算!$BF$6,工资性费用预算!$BG$6)),"")</f>
        <v/>
      </c>
      <c r="E167" s="194">
        <f>IF($B167="","",VLOOKUP($B167,工资性费用预算!$B$7:$AC$206,27,0))</f>
        <v>0</v>
      </c>
      <c r="F167" s="519" t="e">
        <f>IF($B167="",0,VLOOKUP($B167,社保费!$B$5:$Q$15,16,0))</f>
        <v>#N/A</v>
      </c>
      <c r="G167" s="201" t="str">
        <f>IF(OR(工资性费用预算!N169="",工资性费用预算!N169=0),"",ROUND($E167*$F167,2))</f>
        <v/>
      </c>
      <c r="H167" s="201" t="str">
        <f>IF(OR(工资性费用预算!O169="",工资性费用预算!O169=0),"",ROUND($E167*$F167,2))</f>
        <v/>
      </c>
      <c r="I167" s="201" t="str">
        <f>IF(OR(工资性费用预算!P169="",工资性费用预算!P169=0),"",ROUND($E167*$F167,2))</f>
        <v/>
      </c>
      <c r="J167" s="201" t="str">
        <f>IF(OR(工资性费用预算!Q169="",工资性费用预算!Q169=0),"",ROUND($E167*$F167,2))</f>
        <v/>
      </c>
      <c r="K167" s="201" t="str">
        <f>IF(OR(工资性费用预算!R169="",工资性费用预算!R169=0),"",ROUND($E167*$F167,2))</f>
        <v/>
      </c>
      <c r="L167" s="201" t="str">
        <f>IF(OR(工资性费用预算!S169="",工资性费用预算!S169=0),"",ROUND($E167*$F167,2))</f>
        <v/>
      </c>
      <c r="M167" s="201" t="str">
        <f>IF(OR(工资性费用预算!T169="",工资性费用预算!T169=0),"",ROUND($E167*$F167,2))</f>
        <v/>
      </c>
      <c r="N167" s="201" t="str">
        <f>IF(OR(工资性费用预算!U169="",工资性费用预算!U169=0),"",ROUND($E167*$F167,2))</f>
        <v/>
      </c>
      <c r="O167" s="201" t="str">
        <f>IF(OR(工资性费用预算!V169="",工资性费用预算!V169=0),"",ROUND($E167*$F167,2))</f>
        <v/>
      </c>
      <c r="P167" s="201" t="str">
        <f>IF(OR(工资性费用预算!W169="",工资性费用预算!W169=0),"",ROUND($E167*$F167,2))</f>
        <v/>
      </c>
      <c r="Q167" s="201" t="str">
        <f>IF(OR(工资性费用预算!X169="",工资性费用预算!X169=0),"",ROUND($E167*$F167,2))</f>
        <v/>
      </c>
      <c r="R167" s="201" t="str">
        <f>IF(OR(工资性费用预算!Y169="",工资性费用预算!Y169=0),"",ROUND($E167*$F167,2))</f>
        <v/>
      </c>
      <c r="S167" s="193">
        <f t="shared" si="71"/>
        <v>0</v>
      </c>
      <c r="T167" s="199">
        <f>IF($B167="","",VLOOKUP($B167,工资性费用预算!$B$7:$AF$206,30,0))</f>
        <v>0</v>
      </c>
      <c r="U167" s="197">
        <f>IF($B167="","",VLOOKUP($B167,工资性费用预算!$B$7:$AF$206,31,0))</f>
        <v>0</v>
      </c>
      <c r="V167" s="191" t="str">
        <f>IF(OR(工资性费用预算!N169="",工资性费用预算!N169=0),"",$T167*$U167)</f>
        <v/>
      </c>
      <c r="W167" s="191" t="str">
        <f>IF(OR(工资性费用预算!O169="",工资性费用预算!O169=0),"",$T167*$U167)</f>
        <v/>
      </c>
      <c r="X167" s="191" t="str">
        <f>IF(OR(工资性费用预算!P169="",工资性费用预算!P169=0),"",$T167*$U167)</f>
        <v/>
      </c>
      <c r="Y167" s="191" t="str">
        <f>IF(OR(工资性费用预算!Q169="",工资性费用预算!Q169=0),"",$T167*$U167)</f>
        <v/>
      </c>
      <c r="Z167" s="191" t="str">
        <f>IF(OR(工资性费用预算!R169="",工资性费用预算!R169=0),"",$T167*$U167)</f>
        <v/>
      </c>
      <c r="AA167" s="191" t="str">
        <f>IF(OR(工资性费用预算!S169="",工资性费用预算!S169=0),"",$T167*$U167)</f>
        <v/>
      </c>
      <c r="AB167" s="191" t="str">
        <f>IF(OR(工资性费用预算!T169="",工资性费用预算!T169=0),"",$T167*$U167)</f>
        <v/>
      </c>
      <c r="AC167" s="191" t="str">
        <f>IF(OR(工资性费用预算!U169="",工资性费用预算!U169=0),"",$T167*$U167)</f>
        <v/>
      </c>
      <c r="AD167" s="191" t="str">
        <f>IF(OR(工资性费用预算!V169="",工资性费用预算!V169=0),"",$T167*$U167)</f>
        <v/>
      </c>
      <c r="AE167" s="191" t="str">
        <f>IF(OR(工资性费用预算!W169="",工资性费用预算!W169=0),"",$T167*$U167)</f>
        <v/>
      </c>
      <c r="AF167" s="191" t="str">
        <f>IF(OR(工资性费用预算!X169="",工资性费用预算!X169=0),"",$T167*$U167)</f>
        <v/>
      </c>
      <c r="AG167" s="191" t="str">
        <f>IF(OR(工资性费用预算!Y169="",工资性费用预算!Y169=0),"",$T167*$U167)</f>
        <v/>
      </c>
      <c r="AH167" s="193">
        <f t="shared" si="72"/>
        <v>0</v>
      </c>
      <c r="AI167" s="217">
        <f>IF($B167="","",VLOOKUP($B167,工资性费用预算!$B$7:$AJ$206,33,0))</f>
        <v>0</v>
      </c>
      <c r="AJ167" s="218">
        <f>IF($B167="","",VLOOKUP($B167,工资性费用预算!$B$7:$AJ$206,35,0))</f>
        <v>0</v>
      </c>
      <c r="AK167" s="215">
        <f>IF($B167="","",VLOOKUP($B167,工资性费用预算!$B$7:$AL$206,37,0))</f>
        <v>0</v>
      </c>
      <c r="AL167" s="270" t="str">
        <f>IF(OR(工资性费用预算!N169="",工资性费用预算!N169=0),"",$AK167)</f>
        <v/>
      </c>
      <c r="AM167" s="201" t="str">
        <f>IF(OR(工资性费用预算!O169="",工资性费用预算!O169=0),"",$AK167)</f>
        <v/>
      </c>
      <c r="AN167" s="201" t="str">
        <f>IF(OR(工资性费用预算!P169="",工资性费用预算!P169=0),"",$AK167)</f>
        <v/>
      </c>
      <c r="AO167" s="201" t="str">
        <f>IF(OR(工资性费用预算!Q169="",工资性费用预算!Q169=0),"",$AK167)</f>
        <v/>
      </c>
      <c r="AP167" s="201" t="str">
        <f>IF(OR(工资性费用预算!R169="",工资性费用预算!R169=0),"",$AK167)</f>
        <v/>
      </c>
      <c r="AQ167" s="201" t="str">
        <f>IF(OR(工资性费用预算!S169="",工资性费用预算!S169=0),"",$AK167)</f>
        <v/>
      </c>
      <c r="AR167" s="201" t="str">
        <f>IF(OR(工资性费用预算!T169="",工资性费用预算!T169=0),"",$AK167)</f>
        <v/>
      </c>
      <c r="AS167" s="201" t="str">
        <f>IF(OR(工资性费用预算!U169="",工资性费用预算!U169=0),"",$AK167)</f>
        <v/>
      </c>
      <c r="AT167" s="201" t="str">
        <f>IF(OR(工资性费用预算!V169="",工资性费用预算!V169=0),"",$AK167)</f>
        <v/>
      </c>
      <c r="AU167" s="201" t="str">
        <f>IF(OR(工资性费用预算!W169="",工资性费用预算!W169=0),"",$AK167)</f>
        <v/>
      </c>
      <c r="AV167" s="201" t="str">
        <f>IF(OR(工资性费用预算!X169="",工资性费用预算!X169=0),"",$AK167)</f>
        <v/>
      </c>
      <c r="AW167" s="201" t="str">
        <f>IF(OR(工资性费用预算!Y169="",工资性费用预算!Y169=0),"",$AK167)</f>
        <v/>
      </c>
      <c r="AX167" s="220">
        <f t="shared" si="73"/>
        <v>0</v>
      </c>
      <c r="AY167" s="215">
        <f>IF($B167="","",VLOOKUP($B167,工资性费用预算!$B$7:$AN$206,39,0))</f>
        <v>0</v>
      </c>
      <c r="AZ167" s="204"/>
      <c r="BA167" s="204"/>
      <c r="BB167" s="204"/>
      <c r="BC167" s="204"/>
      <c r="BD167" s="201"/>
      <c r="BE167" s="201" t="str">
        <f>IF(OR(工资性费用预算!S169="",工资性费用预算!S169=0),"",$AY167)</f>
        <v/>
      </c>
      <c r="BF167" s="201" t="str">
        <f>IF(OR(工资性费用预算!T169="",工资性费用预算!T169=0),"",$AY167)</f>
        <v/>
      </c>
      <c r="BG167" s="201" t="str">
        <f>IF(OR(工资性费用预算!U169="",工资性费用预算!U169=0),"",$AY167)</f>
        <v/>
      </c>
      <c r="BH167" s="201" t="str">
        <f>IF(OR(工资性费用预算!V169="",工资性费用预算!V169=0),"",$AY167)</f>
        <v/>
      </c>
      <c r="BI167" s="201" t="str">
        <f>IF(OR(工资性费用预算!W169="",工资性费用预算!W169=0),"",$AY167)</f>
        <v/>
      </c>
      <c r="BJ167" s="219"/>
      <c r="BK167" s="219"/>
      <c r="BL167" s="219">
        <f t="shared" si="74"/>
        <v>0</v>
      </c>
      <c r="BM167" s="215">
        <f>IF($B167="","",VLOOKUP($B167,工资性费用预算!$B$7:$AP$206,41,0))</f>
        <v>0</v>
      </c>
      <c r="BN167" s="201" t="str">
        <f>IF(OR(工资性费用预算!N169="",工资性费用预算!N169=0),"",$BM167)</f>
        <v/>
      </c>
      <c r="BO167" s="201" t="str">
        <f>IF(OR(工资性费用预算!O169="",工资性费用预算!O169=0),"",$BM167)</f>
        <v/>
      </c>
      <c r="BP167" s="201" t="str">
        <f>IF(OR(工资性费用预算!P169="",工资性费用预算!P169=0),"",$BM167)</f>
        <v/>
      </c>
      <c r="BQ167" s="201"/>
      <c r="BR167" s="201" t="str">
        <f>IF(OR(工资性费用预算!Q169="",工资性费用预算!Q169=0),"",$BM167)</f>
        <v/>
      </c>
      <c r="BS167" s="201" t="str">
        <f>IF(OR(工资性费用预算!R169="",工资性费用预算!R169=0),"",$BM167)</f>
        <v/>
      </c>
      <c r="BT167" s="201" t="str">
        <f>IF(OR(工资性费用预算!S169="",工资性费用预算!S169=0),"",$BM167)</f>
        <v/>
      </c>
      <c r="BU167" s="201"/>
      <c r="BV167" s="201" t="str">
        <f>IF(OR(工资性费用预算!T169="",工资性费用预算!T169=0),"",$BM167)</f>
        <v/>
      </c>
      <c r="BW167" s="201" t="str">
        <f>IF(OR(工资性费用预算!U169="",工资性费用预算!U169=0),"",$BM167)</f>
        <v/>
      </c>
      <c r="BX167" s="201" t="str">
        <f>IF(OR(工资性费用预算!V169="",工资性费用预算!V169=0),"",$BM167)</f>
        <v/>
      </c>
      <c r="BY167" s="201"/>
      <c r="BZ167" s="201" t="str">
        <f>IF(OR(工资性费用预算!W169="",工资性费用预算!W169=0),"",$BM167)</f>
        <v/>
      </c>
      <c r="CA167" s="201" t="str">
        <f>IF(OR(工资性费用预算!X169="",工资性费用预算!X169=0),"",$BM167)</f>
        <v/>
      </c>
      <c r="CB167" s="201" t="str">
        <f>IF(OR(工资性费用预算!Y169="",工资性费用预算!Y169=0),"",$BM167)</f>
        <v/>
      </c>
      <c r="CC167" s="193">
        <f t="shared" si="75"/>
        <v>0</v>
      </c>
      <c r="CD167" s="215">
        <f>IF($B167="","",VLOOKUP($B167,工资性费用预算!$B$7:$AT$206,45,0))</f>
        <v>0</v>
      </c>
      <c r="CE167" s="201" t="str">
        <f>IF(OR(工资性费用预算!N169="",工资性费用预算!N169=0),"",$CD167)</f>
        <v/>
      </c>
      <c r="CF167" s="201" t="str">
        <f>IF(OR(工资性费用预算!O169="",工资性费用预算!O169=0),"",$CD167)</f>
        <v/>
      </c>
      <c r="CG167" s="201" t="str">
        <f>IF(OR(工资性费用预算!P169="",工资性费用预算!P169=0),"",$CD167)</f>
        <v/>
      </c>
      <c r="CH167" s="201" t="str">
        <f>IF(OR(工资性费用预算!Q169="",工资性费用预算!Q169=0),"",$CD167)</f>
        <v/>
      </c>
      <c r="CI167" s="201" t="str">
        <f>IF(OR(工资性费用预算!R169="",工资性费用预算!R169=0),"",$CD167)</f>
        <v/>
      </c>
      <c r="CJ167" s="201" t="str">
        <f>IF(OR(工资性费用预算!S169="",工资性费用预算!S169=0),"",$CD167)</f>
        <v/>
      </c>
      <c r="CK167" s="201" t="str">
        <f>IF(OR(工资性费用预算!T169="",工资性费用预算!T169=0),"",$CD167)</f>
        <v/>
      </c>
      <c r="CL167" s="201" t="str">
        <f>IF(OR(工资性费用预算!U169="",工资性费用预算!U169=0),"",$CD167)</f>
        <v/>
      </c>
      <c r="CM167" s="201" t="str">
        <f>IF(OR(工资性费用预算!V169="",工资性费用预算!V169=0),"",$CD167)</f>
        <v/>
      </c>
      <c r="CN167" s="201" t="str">
        <f>IF(OR(工资性费用预算!W169="",工资性费用预算!W169=0),"",$CD167)</f>
        <v/>
      </c>
      <c r="CO167" s="201" t="str">
        <f>IF(OR(工资性费用预算!X169="",工资性费用预算!X169=0),"",$CD167)</f>
        <v/>
      </c>
      <c r="CP167" s="201" t="str">
        <f>IF(OR(工资性费用预算!Y169="",工资性费用预算!Y169=0),"",$CD167)</f>
        <v/>
      </c>
      <c r="CQ167" s="193">
        <f t="shared" si="76"/>
        <v>0</v>
      </c>
      <c r="CR167" s="215">
        <f>IF($B167="","",VLOOKUP($B167,工资性费用预算!$B$7:$AV$206,47,0))</f>
        <v>0</v>
      </c>
      <c r="CS167" s="201" t="str">
        <f>IF(OR(工资性费用预算!N169="",工资性费用预算!N169=0),"",$CR167)</f>
        <v/>
      </c>
      <c r="CT167" s="201" t="str">
        <f>IF(OR(工资性费用预算!O169="",工资性费用预算!O169=0),"",$CR167)</f>
        <v/>
      </c>
      <c r="CU167" s="201" t="str">
        <f>IF(OR(工资性费用预算!P169="",工资性费用预算!P169=0),"",$CR167)</f>
        <v/>
      </c>
      <c r="CV167" s="201" t="str">
        <f>IF(OR(工资性费用预算!Q169="",工资性费用预算!Q169=0),"",$CR167)</f>
        <v/>
      </c>
      <c r="CW167" s="201" t="str">
        <f>IF(OR(工资性费用预算!R169="",工资性费用预算!R169=0),"",$CR167)</f>
        <v/>
      </c>
      <c r="CX167" s="201" t="str">
        <f>IF(OR(工资性费用预算!S169="",工资性费用预算!S169=0),"",$CR167)</f>
        <v/>
      </c>
      <c r="CY167" s="201" t="str">
        <f>IF(OR(工资性费用预算!T169="",工资性费用预算!T169=0),"",$CR167)</f>
        <v/>
      </c>
      <c r="CZ167" s="201" t="str">
        <f>IF(OR(工资性费用预算!U169="",工资性费用预算!U169=0),"",$CR167)</f>
        <v/>
      </c>
      <c r="DA167" s="201" t="str">
        <f>IF(OR(工资性费用预算!V169="",工资性费用预算!V169=0),"",$CR167)</f>
        <v/>
      </c>
      <c r="DB167" s="201" t="str">
        <f>IF(OR(工资性费用预算!W169="",工资性费用预算!W169=0),"",$CR167)</f>
        <v/>
      </c>
      <c r="DC167" s="201" t="str">
        <f>IF(OR(工资性费用预算!X169="",工资性费用预算!X169=0),"",$CR167)</f>
        <v/>
      </c>
      <c r="DD167" s="201" t="str">
        <f>IF(OR(工资性费用预算!Y169="",工资性费用预算!Y169=0),"",$CR167)</f>
        <v/>
      </c>
      <c r="DE167" s="193">
        <f t="shared" si="77"/>
        <v>0</v>
      </c>
      <c r="DF167" s="215">
        <f>IF($B167="","",VLOOKUP($B167,工资性费用预算!$B$7:$AR$206,43,0))</f>
        <v>0</v>
      </c>
      <c r="DG167" s="215">
        <f>IF($B167="","",VLOOKUP($B167,工资性费用预算!$B$7:$AS$206,44,0))</f>
        <v>0</v>
      </c>
      <c r="DH167" s="215">
        <f>IF($B167="","",VLOOKUP($B167,工资性费用预算!$B$7:$AX$206,49,0))</f>
        <v>0</v>
      </c>
      <c r="DI167" s="215">
        <f>IF($B167="","",VLOOKUP($B167,工资性费用预算!$B$7:$AY$206,50,0))</f>
        <v>0</v>
      </c>
      <c r="DJ167" s="215">
        <f>IF($B167="","",VLOOKUP($B167,工资性费用预算!$B$7:$BB$206,51,0))</f>
        <v>0</v>
      </c>
      <c r="DK167" s="215">
        <f>IF($B167="","",VLOOKUP($B167,工资性费用预算!$B$7:$BB$206,52,0))</f>
        <v>0</v>
      </c>
      <c r="DL167" s="225">
        <f>IF($B167="","",VLOOKUP($B167,工资性费用预算!$B$7:$BB$206,53,0))</f>
        <v>0</v>
      </c>
      <c r="DM167" s="222">
        <f t="shared" si="78"/>
        <v>0</v>
      </c>
      <c r="DN167" s="191">
        <f t="shared" si="79"/>
        <v>0</v>
      </c>
      <c r="DO167" s="191">
        <f t="shared" si="80"/>
        <v>0</v>
      </c>
      <c r="DP167" s="191">
        <f t="shared" si="81"/>
        <v>0</v>
      </c>
      <c r="DQ167" s="191">
        <f t="shared" si="82"/>
        <v>0</v>
      </c>
      <c r="DR167" s="191">
        <f t="shared" si="83"/>
        <v>0</v>
      </c>
      <c r="DS167" s="191">
        <f t="shared" si="84"/>
        <v>0</v>
      </c>
      <c r="DT167" s="191">
        <f t="shared" si="85"/>
        <v>0</v>
      </c>
      <c r="DU167" s="191">
        <f t="shared" si="86"/>
        <v>0</v>
      </c>
      <c r="DV167" s="191">
        <f t="shared" si="87"/>
        <v>0</v>
      </c>
      <c r="DW167" s="191">
        <f t="shared" si="88"/>
        <v>0</v>
      </c>
      <c r="DX167" s="191">
        <f t="shared" si="89"/>
        <v>0</v>
      </c>
      <c r="DY167" s="227">
        <f t="shared" si="90"/>
        <v>0</v>
      </c>
      <c r="DZ167" s="191">
        <f t="shared" si="91"/>
        <v>0</v>
      </c>
      <c r="EA167" s="193">
        <f t="shared" si="92"/>
        <v>0</v>
      </c>
    </row>
    <row r="168" spans="1:131">
      <c r="A168" s="200">
        <f t="shared" si="70"/>
        <v>164</v>
      </c>
      <c r="B168" s="191" t="str">
        <f>IF(工资性费用预算!A170="","",工资性费用预算!B170)</f>
        <v>新增14</v>
      </c>
      <c r="C168" s="195">
        <f>IF(B168="","",VLOOKUP(B168,工资性费用预算!$B$7:$C$206,2,0))</f>
        <v>0</v>
      </c>
      <c r="D168" s="276" t="str">
        <f>IF(工资性费用预算!BH170&gt;0,IF(工资性费用预算!BE170&gt;0,工资性费用预算!$BE$6,IF(工资性费用预算!BF170&gt;0,工资性费用预算!$BF$6,工资性费用预算!$BG$6)),"")</f>
        <v/>
      </c>
      <c r="E168" s="194">
        <f>IF($B168="","",VLOOKUP($B168,工资性费用预算!$B$7:$AC$206,27,0))</f>
        <v>0</v>
      </c>
      <c r="F168" s="519" t="e">
        <f>IF($B168="",0,VLOOKUP($B168,社保费!$B$5:$Q$15,16,0))</f>
        <v>#N/A</v>
      </c>
      <c r="G168" s="201" t="str">
        <f>IF(OR(工资性费用预算!N170="",工资性费用预算!N170=0),"",ROUND($E168*$F168,2))</f>
        <v/>
      </c>
      <c r="H168" s="201" t="str">
        <f>IF(OR(工资性费用预算!O170="",工资性费用预算!O170=0),"",ROUND($E168*$F168,2))</f>
        <v/>
      </c>
      <c r="I168" s="201" t="str">
        <f>IF(OR(工资性费用预算!P170="",工资性费用预算!P170=0),"",ROUND($E168*$F168,2))</f>
        <v/>
      </c>
      <c r="J168" s="201" t="str">
        <f>IF(OR(工资性费用预算!Q170="",工资性费用预算!Q170=0),"",ROUND($E168*$F168,2))</f>
        <v/>
      </c>
      <c r="K168" s="201" t="str">
        <f>IF(OR(工资性费用预算!R170="",工资性费用预算!R170=0),"",ROUND($E168*$F168,2))</f>
        <v/>
      </c>
      <c r="L168" s="201" t="str">
        <f>IF(OR(工资性费用预算!S170="",工资性费用预算!S170=0),"",ROUND($E168*$F168,2))</f>
        <v/>
      </c>
      <c r="M168" s="201" t="str">
        <f>IF(OR(工资性费用预算!T170="",工资性费用预算!T170=0),"",ROUND($E168*$F168,2))</f>
        <v/>
      </c>
      <c r="N168" s="201" t="str">
        <f>IF(OR(工资性费用预算!U170="",工资性费用预算!U170=0),"",ROUND($E168*$F168,2))</f>
        <v/>
      </c>
      <c r="O168" s="201" t="str">
        <f>IF(OR(工资性费用预算!V170="",工资性费用预算!V170=0),"",ROUND($E168*$F168,2))</f>
        <v/>
      </c>
      <c r="P168" s="201" t="str">
        <f>IF(OR(工资性费用预算!W170="",工资性费用预算!W170=0),"",ROUND($E168*$F168,2))</f>
        <v/>
      </c>
      <c r="Q168" s="201" t="str">
        <f>IF(OR(工资性费用预算!X170="",工资性费用预算!X170=0),"",ROUND($E168*$F168,2))</f>
        <v/>
      </c>
      <c r="R168" s="201" t="str">
        <f>IF(OR(工资性费用预算!Y170="",工资性费用预算!Y170=0),"",ROUND($E168*$F168,2))</f>
        <v/>
      </c>
      <c r="S168" s="193">
        <f t="shared" si="71"/>
        <v>0</v>
      </c>
      <c r="T168" s="199">
        <f>IF($B168="","",VLOOKUP($B168,工资性费用预算!$B$7:$AF$206,30,0))</f>
        <v>0</v>
      </c>
      <c r="U168" s="197">
        <f>IF($B168="","",VLOOKUP($B168,工资性费用预算!$B$7:$AF$206,31,0))</f>
        <v>0</v>
      </c>
      <c r="V168" s="191" t="str">
        <f>IF(OR(工资性费用预算!N170="",工资性费用预算!N170=0),"",$T168*$U168)</f>
        <v/>
      </c>
      <c r="W168" s="191" t="str">
        <f>IF(OR(工资性费用预算!O170="",工资性费用预算!O170=0),"",$T168*$U168)</f>
        <v/>
      </c>
      <c r="X168" s="191" t="str">
        <f>IF(OR(工资性费用预算!P170="",工资性费用预算!P170=0),"",$T168*$U168)</f>
        <v/>
      </c>
      <c r="Y168" s="191" t="str">
        <f>IF(OR(工资性费用预算!Q170="",工资性费用预算!Q170=0),"",$T168*$U168)</f>
        <v/>
      </c>
      <c r="Z168" s="191" t="str">
        <f>IF(OR(工资性费用预算!R170="",工资性费用预算!R170=0),"",$T168*$U168)</f>
        <v/>
      </c>
      <c r="AA168" s="191" t="str">
        <f>IF(OR(工资性费用预算!S170="",工资性费用预算!S170=0),"",$T168*$U168)</f>
        <v/>
      </c>
      <c r="AB168" s="191" t="str">
        <f>IF(OR(工资性费用预算!T170="",工资性费用预算!T170=0),"",$T168*$U168)</f>
        <v/>
      </c>
      <c r="AC168" s="191" t="str">
        <f>IF(OR(工资性费用预算!U170="",工资性费用预算!U170=0),"",$T168*$U168)</f>
        <v/>
      </c>
      <c r="AD168" s="191" t="str">
        <f>IF(OR(工资性费用预算!V170="",工资性费用预算!V170=0),"",$T168*$U168)</f>
        <v/>
      </c>
      <c r="AE168" s="191" t="str">
        <f>IF(OR(工资性费用预算!W170="",工资性费用预算!W170=0),"",$T168*$U168)</f>
        <v/>
      </c>
      <c r="AF168" s="191" t="str">
        <f>IF(OR(工资性费用预算!X170="",工资性费用预算!X170=0),"",$T168*$U168)</f>
        <v/>
      </c>
      <c r="AG168" s="191" t="str">
        <f>IF(OR(工资性费用预算!Y170="",工资性费用预算!Y170=0),"",$T168*$U168)</f>
        <v/>
      </c>
      <c r="AH168" s="193">
        <f t="shared" si="72"/>
        <v>0</v>
      </c>
      <c r="AI168" s="217">
        <f>IF($B168="","",VLOOKUP($B168,工资性费用预算!$B$7:$AJ$206,33,0))</f>
        <v>0</v>
      </c>
      <c r="AJ168" s="218">
        <f>IF($B168="","",VLOOKUP($B168,工资性费用预算!$B$7:$AJ$206,35,0))</f>
        <v>0</v>
      </c>
      <c r="AK168" s="215">
        <f>IF($B168="","",VLOOKUP($B168,工资性费用预算!$B$7:$AL$206,37,0))</f>
        <v>0</v>
      </c>
      <c r="AL168" s="270" t="str">
        <f>IF(OR(工资性费用预算!N170="",工资性费用预算!N170=0),"",$AK168)</f>
        <v/>
      </c>
      <c r="AM168" s="201" t="str">
        <f>IF(OR(工资性费用预算!O170="",工资性费用预算!O170=0),"",$AK168)</f>
        <v/>
      </c>
      <c r="AN168" s="201" t="str">
        <f>IF(OR(工资性费用预算!P170="",工资性费用预算!P170=0),"",$AK168)</f>
        <v/>
      </c>
      <c r="AO168" s="201" t="str">
        <f>IF(OR(工资性费用预算!Q170="",工资性费用预算!Q170=0),"",$AK168)</f>
        <v/>
      </c>
      <c r="AP168" s="201" t="str">
        <f>IF(OR(工资性费用预算!R170="",工资性费用预算!R170=0),"",$AK168)</f>
        <v/>
      </c>
      <c r="AQ168" s="201" t="str">
        <f>IF(OR(工资性费用预算!S170="",工资性费用预算!S170=0),"",$AK168)</f>
        <v/>
      </c>
      <c r="AR168" s="201" t="str">
        <f>IF(OR(工资性费用预算!T170="",工资性费用预算!T170=0),"",$AK168)</f>
        <v/>
      </c>
      <c r="AS168" s="201" t="str">
        <f>IF(OR(工资性费用预算!U170="",工资性费用预算!U170=0),"",$AK168)</f>
        <v/>
      </c>
      <c r="AT168" s="201" t="str">
        <f>IF(OR(工资性费用预算!V170="",工资性费用预算!V170=0),"",$AK168)</f>
        <v/>
      </c>
      <c r="AU168" s="201" t="str">
        <f>IF(OR(工资性费用预算!W170="",工资性费用预算!W170=0),"",$AK168)</f>
        <v/>
      </c>
      <c r="AV168" s="201" t="str">
        <f>IF(OR(工资性费用预算!X170="",工资性费用预算!X170=0),"",$AK168)</f>
        <v/>
      </c>
      <c r="AW168" s="201" t="str">
        <f>IF(OR(工资性费用预算!Y170="",工资性费用预算!Y170=0),"",$AK168)</f>
        <v/>
      </c>
      <c r="AX168" s="220">
        <f t="shared" si="73"/>
        <v>0</v>
      </c>
      <c r="AY168" s="215">
        <f>IF($B168="","",VLOOKUP($B168,工资性费用预算!$B$7:$AN$206,39,0))</f>
        <v>0</v>
      </c>
      <c r="AZ168" s="204"/>
      <c r="BA168" s="204"/>
      <c r="BB168" s="204"/>
      <c r="BC168" s="204"/>
      <c r="BD168" s="201"/>
      <c r="BE168" s="201" t="str">
        <f>IF(OR(工资性费用预算!S170="",工资性费用预算!S170=0),"",$AY168)</f>
        <v/>
      </c>
      <c r="BF168" s="201" t="str">
        <f>IF(OR(工资性费用预算!T170="",工资性费用预算!T170=0),"",$AY168)</f>
        <v/>
      </c>
      <c r="BG168" s="201" t="str">
        <f>IF(OR(工资性费用预算!U170="",工资性费用预算!U170=0),"",$AY168)</f>
        <v/>
      </c>
      <c r="BH168" s="201" t="str">
        <f>IF(OR(工资性费用预算!V170="",工资性费用预算!V170=0),"",$AY168)</f>
        <v/>
      </c>
      <c r="BI168" s="201" t="str">
        <f>IF(OR(工资性费用预算!W170="",工资性费用预算!W170=0),"",$AY168)</f>
        <v/>
      </c>
      <c r="BJ168" s="219"/>
      <c r="BK168" s="219"/>
      <c r="BL168" s="219">
        <f t="shared" si="74"/>
        <v>0</v>
      </c>
      <c r="BM168" s="215">
        <f>IF($B168="","",VLOOKUP($B168,工资性费用预算!$B$7:$AP$206,41,0))</f>
        <v>0</v>
      </c>
      <c r="BN168" s="201" t="str">
        <f>IF(OR(工资性费用预算!N170="",工资性费用预算!N170=0),"",$BM168)</f>
        <v/>
      </c>
      <c r="BO168" s="201" t="str">
        <f>IF(OR(工资性费用预算!O170="",工资性费用预算!O170=0),"",$BM168)</f>
        <v/>
      </c>
      <c r="BP168" s="201" t="str">
        <f>IF(OR(工资性费用预算!P170="",工资性费用预算!P170=0),"",$BM168)</f>
        <v/>
      </c>
      <c r="BQ168" s="201"/>
      <c r="BR168" s="201" t="str">
        <f>IF(OR(工资性费用预算!Q170="",工资性费用预算!Q170=0),"",$BM168)</f>
        <v/>
      </c>
      <c r="BS168" s="201" t="str">
        <f>IF(OR(工资性费用预算!R170="",工资性费用预算!R170=0),"",$BM168)</f>
        <v/>
      </c>
      <c r="BT168" s="201" t="str">
        <f>IF(OR(工资性费用预算!S170="",工资性费用预算!S170=0),"",$BM168)</f>
        <v/>
      </c>
      <c r="BU168" s="201"/>
      <c r="BV168" s="201" t="str">
        <f>IF(OR(工资性费用预算!T170="",工资性费用预算!T170=0),"",$BM168)</f>
        <v/>
      </c>
      <c r="BW168" s="201" t="str">
        <f>IF(OR(工资性费用预算!U170="",工资性费用预算!U170=0),"",$BM168)</f>
        <v/>
      </c>
      <c r="BX168" s="201" t="str">
        <f>IF(OR(工资性费用预算!V170="",工资性费用预算!V170=0),"",$BM168)</f>
        <v/>
      </c>
      <c r="BY168" s="201"/>
      <c r="BZ168" s="201" t="str">
        <f>IF(OR(工资性费用预算!W170="",工资性费用预算!W170=0),"",$BM168)</f>
        <v/>
      </c>
      <c r="CA168" s="201" t="str">
        <f>IF(OR(工资性费用预算!X170="",工资性费用预算!X170=0),"",$BM168)</f>
        <v/>
      </c>
      <c r="CB168" s="201" t="str">
        <f>IF(OR(工资性费用预算!Y170="",工资性费用预算!Y170=0),"",$BM168)</f>
        <v/>
      </c>
      <c r="CC168" s="193">
        <f t="shared" si="75"/>
        <v>0</v>
      </c>
      <c r="CD168" s="215">
        <f>IF($B168="","",VLOOKUP($B168,工资性费用预算!$B$7:$AT$206,45,0))</f>
        <v>0</v>
      </c>
      <c r="CE168" s="201" t="str">
        <f>IF(OR(工资性费用预算!N170="",工资性费用预算!N170=0),"",$CD168)</f>
        <v/>
      </c>
      <c r="CF168" s="201" t="str">
        <f>IF(OR(工资性费用预算!O170="",工资性费用预算!O170=0),"",$CD168)</f>
        <v/>
      </c>
      <c r="CG168" s="201" t="str">
        <f>IF(OR(工资性费用预算!P170="",工资性费用预算!P170=0),"",$CD168)</f>
        <v/>
      </c>
      <c r="CH168" s="201" t="str">
        <f>IF(OR(工资性费用预算!Q170="",工资性费用预算!Q170=0),"",$CD168)</f>
        <v/>
      </c>
      <c r="CI168" s="201" t="str">
        <f>IF(OR(工资性费用预算!R170="",工资性费用预算!R170=0),"",$CD168)</f>
        <v/>
      </c>
      <c r="CJ168" s="201" t="str">
        <f>IF(OR(工资性费用预算!S170="",工资性费用预算!S170=0),"",$CD168)</f>
        <v/>
      </c>
      <c r="CK168" s="201" t="str">
        <f>IF(OR(工资性费用预算!T170="",工资性费用预算!T170=0),"",$CD168)</f>
        <v/>
      </c>
      <c r="CL168" s="201" t="str">
        <f>IF(OR(工资性费用预算!U170="",工资性费用预算!U170=0),"",$CD168)</f>
        <v/>
      </c>
      <c r="CM168" s="201" t="str">
        <f>IF(OR(工资性费用预算!V170="",工资性费用预算!V170=0),"",$CD168)</f>
        <v/>
      </c>
      <c r="CN168" s="201" t="str">
        <f>IF(OR(工资性费用预算!W170="",工资性费用预算!W170=0),"",$CD168)</f>
        <v/>
      </c>
      <c r="CO168" s="201" t="str">
        <f>IF(OR(工资性费用预算!X170="",工资性费用预算!X170=0),"",$CD168)</f>
        <v/>
      </c>
      <c r="CP168" s="201" t="str">
        <f>IF(OR(工资性费用预算!Y170="",工资性费用预算!Y170=0),"",$CD168)</f>
        <v/>
      </c>
      <c r="CQ168" s="193">
        <f t="shared" si="76"/>
        <v>0</v>
      </c>
      <c r="CR168" s="215">
        <f>IF($B168="","",VLOOKUP($B168,工资性费用预算!$B$7:$AV$206,47,0))</f>
        <v>0</v>
      </c>
      <c r="CS168" s="201" t="str">
        <f>IF(OR(工资性费用预算!N170="",工资性费用预算!N170=0),"",$CR168)</f>
        <v/>
      </c>
      <c r="CT168" s="201" t="str">
        <f>IF(OR(工资性费用预算!O170="",工资性费用预算!O170=0),"",$CR168)</f>
        <v/>
      </c>
      <c r="CU168" s="201" t="str">
        <f>IF(OR(工资性费用预算!P170="",工资性费用预算!P170=0),"",$CR168)</f>
        <v/>
      </c>
      <c r="CV168" s="201" t="str">
        <f>IF(OR(工资性费用预算!Q170="",工资性费用预算!Q170=0),"",$CR168)</f>
        <v/>
      </c>
      <c r="CW168" s="201" t="str">
        <f>IF(OR(工资性费用预算!R170="",工资性费用预算!R170=0),"",$CR168)</f>
        <v/>
      </c>
      <c r="CX168" s="201" t="str">
        <f>IF(OR(工资性费用预算!S170="",工资性费用预算!S170=0),"",$CR168)</f>
        <v/>
      </c>
      <c r="CY168" s="201" t="str">
        <f>IF(OR(工资性费用预算!T170="",工资性费用预算!T170=0),"",$CR168)</f>
        <v/>
      </c>
      <c r="CZ168" s="201" t="str">
        <f>IF(OR(工资性费用预算!U170="",工资性费用预算!U170=0),"",$CR168)</f>
        <v/>
      </c>
      <c r="DA168" s="201" t="str">
        <f>IF(OR(工资性费用预算!V170="",工资性费用预算!V170=0),"",$CR168)</f>
        <v/>
      </c>
      <c r="DB168" s="201" t="str">
        <f>IF(OR(工资性费用预算!W170="",工资性费用预算!W170=0),"",$CR168)</f>
        <v/>
      </c>
      <c r="DC168" s="201" t="str">
        <f>IF(OR(工资性费用预算!X170="",工资性费用预算!X170=0),"",$CR168)</f>
        <v/>
      </c>
      <c r="DD168" s="201" t="str">
        <f>IF(OR(工资性费用预算!Y170="",工资性费用预算!Y170=0),"",$CR168)</f>
        <v/>
      </c>
      <c r="DE168" s="193">
        <f t="shared" si="77"/>
        <v>0</v>
      </c>
      <c r="DF168" s="215">
        <f>IF($B168="","",VLOOKUP($B168,工资性费用预算!$B$7:$AR$206,43,0))</f>
        <v>0</v>
      </c>
      <c r="DG168" s="215">
        <f>IF($B168="","",VLOOKUP($B168,工资性费用预算!$B$7:$AS$206,44,0))</f>
        <v>0</v>
      </c>
      <c r="DH168" s="215">
        <f>IF($B168="","",VLOOKUP($B168,工资性费用预算!$B$7:$AX$206,49,0))</f>
        <v>0</v>
      </c>
      <c r="DI168" s="215">
        <f>IF($B168="","",VLOOKUP($B168,工资性费用预算!$B$7:$AY$206,50,0))</f>
        <v>0</v>
      </c>
      <c r="DJ168" s="215">
        <f>IF($B168="","",VLOOKUP($B168,工资性费用预算!$B$7:$BB$206,51,0))</f>
        <v>0</v>
      </c>
      <c r="DK168" s="215">
        <f>IF($B168="","",VLOOKUP($B168,工资性费用预算!$B$7:$BB$206,52,0))</f>
        <v>0</v>
      </c>
      <c r="DL168" s="225">
        <f>IF($B168="","",VLOOKUP($B168,工资性费用预算!$B$7:$BB$206,53,0))</f>
        <v>0</v>
      </c>
      <c r="DM168" s="222">
        <f t="shared" si="78"/>
        <v>0</v>
      </c>
      <c r="DN168" s="191">
        <f t="shared" si="79"/>
        <v>0</v>
      </c>
      <c r="DO168" s="191">
        <f t="shared" si="80"/>
        <v>0</v>
      </c>
      <c r="DP168" s="191">
        <f t="shared" si="81"/>
        <v>0</v>
      </c>
      <c r="DQ168" s="191">
        <f t="shared" si="82"/>
        <v>0</v>
      </c>
      <c r="DR168" s="191">
        <f t="shared" si="83"/>
        <v>0</v>
      </c>
      <c r="DS168" s="191">
        <f t="shared" si="84"/>
        <v>0</v>
      </c>
      <c r="DT168" s="191">
        <f t="shared" si="85"/>
        <v>0</v>
      </c>
      <c r="DU168" s="191">
        <f t="shared" si="86"/>
        <v>0</v>
      </c>
      <c r="DV168" s="191">
        <f t="shared" si="87"/>
        <v>0</v>
      </c>
      <c r="DW168" s="191">
        <f t="shared" si="88"/>
        <v>0</v>
      </c>
      <c r="DX168" s="191">
        <f t="shared" si="89"/>
        <v>0</v>
      </c>
      <c r="DY168" s="227">
        <f t="shared" si="90"/>
        <v>0</v>
      </c>
      <c r="DZ168" s="191">
        <f t="shared" si="91"/>
        <v>0</v>
      </c>
      <c r="EA168" s="193">
        <f t="shared" si="92"/>
        <v>0</v>
      </c>
    </row>
    <row r="169" spans="1:131">
      <c r="A169" s="200">
        <f t="shared" si="70"/>
        <v>165</v>
      </c>
      <c r="B169" s="191" t="str">
        <f>IF(工资性费用预算!A171="","",工资性费用预算!B171)</f>
        <v>新增15</v>
      </c>
      <c r="C169" s="195">
        <f>IF(B169="","",VLOOKUP(B169,工资性费用预算!$B$7:$C$206,2,0))</f>
        <v>0</v>
      </c>
      <c r="D169" s="276" t="str">
        <f>IF(工资性费用预算!BH171&gt;0,IF(工资性费用预算!BE171&gt;0,工资性费用预算!$BE$6,IF(工资性费用预算!BF171&gt;0,工资性费用预算!$BF$6,工资性费用预算!$BG$6)),"")</f>
        <v/>
      </c>
      <c r="E169" s="194">
        <f>IF($B169="","",VLOOKUP($B169,工资性费用预算!$B$7:$AC$206,27,0))</f>
        <v>0</v>
      </c>
      <c r="F169" s="519" t="e">
        <f>IF($B169="",0,VLOOKUP($B169,社保费!$B$5:$Q$15,16,0))</f>
        <v>#N/A</v>
      </c>
      <c r="G169" s="201" t="str">
        <f>IF(OR(工资性费用预算!N171="",工资性费用预算!N171=0),"",ROUND($E169*$F169,2))</f>
        <v/>
      </c>
      <c r="H169" s="201" t="str">
        <f>IF(OR(工资性费用预算!O171="",工资性费用预算!O171=0),"",ROUND($E169*$F169,2))</f>
        <v/>
      </c>
      <c r="I169" s="201" t="str">
        <f>IF(OR(工资性费用预算!P171="",工资性费用预算!P171=0),"",ROUND($E169*$F169,2))</f>
        <v/>
      </c>
      <c r="J169" s="201" t="str">
        <f>IF(OR(工资性费用预算!Q171="",工资性费用预算!Q171=0),"",ROUND($E169*$F169,2))</f>
        <v/>
      </c>
      <c r="K169" s="201" t="str">
        <f>IF(OR(工资性费用预算!R171="",工资性费用预算!R171=0),"",ROUND($E169*$F169,2))</f>
        <v/>
      </c>
      <c r="L169" s="201" t="str">
        <f>IF(OR(工资性费用预算!S171="",工资性费用预算!S171=0),"",ROUND($E169*$F169,2))</f>
        <v/>
      </c>
      <c r="M169" s="201" t="str">
        <f>IF(OR(工资性费用预算!T171="",工资性费用预算!T171=0),"",ROUND($E169*$F169,2))</f>
        <v/>
      </c>
      <c r="N169" s="201" t="str">
        <f>IF(OR(工资性费用预算!U171="",工资性费用预算!U171=0),"",ROUND($E169*$F169,2))</f>
        <v/>
      </c>
      <c r="O169" s="201" t="str">
        <f>IF(OR(工资性费用预算!V171="",工资性费用预算!V171=0),"",ROUND($E169*$F169,2))</f>
        <v/>
      </c>
      <c r="P169" s="201" t="str">
        <f>IF(OR(工资性费用预算!W171="",工资性费用预算!W171=0),"",ROUND($E169*$F169,2))</f>
        <v/>
      </c>
      <c r="Q169" s="201" t="str">
        <f>IF(OR(工资性费用预算!X171="",工资性费用预算!X171=0),"",ROUND($E169*$F169,2))</f>
        <v/>
      </c>
      <c r="R169" s="201" t="str">
        <f>IF(OR(工资性费用预算!Y171="",工资性费用预算!Y171=0),"",ROUND($E169*$F169,2))</f>
        <v/>
      </c>
      <c r="S169" s="193">
        <f t="shared" si="71"/>
        <v>0</v>
      </c>
      <c r="T169" s="199">
        <f>IF($B169="","",VLOOKUP($B169,工资性费用预算!$B$7:$AF$206,30,0))</f>
        <v>0</v>
      </c>
      <c r="U169" s="197">
        <f>IF($B169="","",VLOOKUP($B169,工资性费用预算!$B$7:$AF$206,31,0))</f>
        <v>0</v>
      </c>
      <c r="V169" s="191" t="str">
        <f>IF(OR(工资性费用预算!N171="",工资性费用预算!N171=0),"",$T169*$U169)</f>
        <v/>
      </c>
      <c r="W169" s="191" t="str">
        <f>IF(OR(工资性费用预算!O171="",工资性费用预算!O171=0),"",$T169*$U169)</f>
        <v/>
      </c>
      <c r="X169" s="191" t="str">
        <f>IF(OR(工资性费用预算!P171="",工资性费用预算!P171=0),"",$T169*$U169)</f>
        <v/>
      </c>
      <c r="Y169" s="191" t="str">
        <f>IF(OR(工资性费用预算!Q171="",工资性费用预算!Q171=0),"",$T169*$U169)</f>
        <v/>
      </c>
      <c r="Z169" s="191" t="str">
        <f>IF(OR(工资性费用预算!R171="",工资性费用预算!R171=0),"",$T169*$U169)</f>
        <v/>
      </c>
      <c r="AA169" s="191" t="str">
        <f>IF(OR(工资性费用预算!S171="",工资性费用预算!S171=0),"",$T169*$U169)</f>
        <v/>
      </c>
      <c r="AB169" s="191" t="str">
        <f>IF(OR(工资性费用预算!T171="",工资性费用预算!T171=0),"",$T169*$U169)</f>
        <v/>
      </c>
      <c r="AC169" s="191" t="str">
        <f>IF(OR(工资性费用预算!U171="",工资性费用预算!U171=0),"",$T169*$U169)</f>
        <v/>
      </c>
      <c r="AD169" s="191" t="str">
        <f>IF(OR(工资性费用预算!V171="",工资性费用预算!V171=0),"",$T169*$U169)</f>
        <v/>
      </c>
      <c r="AE169" s="191" t="str">
        <f>IF(OR(工资性费用预算!W171="",工资性费用预算!W171=0),"",$T169*$U169)</f>
        <v/>
      </c>
      <c r="AF169" s="191" t="str">
        <f>IF(OR(工资性费用预算!X171="",工资性费用预算!X171=0),"",$T169*$U169)</f>
        <v/>
      </c>
      <c r="AG169" s="191" t="str">
        <f>IF(OR(工资性费用预算!Y171="",工资性费用预算!Y171=0),"",$T169*$U169)</f>
        <v/>
      </c>
      <c r="AH169" s="193">
        <f t="shared" si="72"/>
        <v>0</v>
      </c>
      <c r="AI169" s="217">
        <f>IF($B169="","",VLOOKUP($B169,工资性费用预算!$B$7:$AJ$206,33,0))</f>
        <v>0</v>
      </c>
      <c r="AJ169" s="218">
        <f>IF($B169="","",VLOOKUP($B169,工资性费用预算!$B$7:$AJ$206,35,0))</f>
        <v>0</v>
      </c>
      <c r="AK169" s="215">
        <f>IF($B169="","",VLOOKUP($B169,工资性费用预算!$B$7:$AL$206,37,0))</f>
        <v>0</v>
      </c>
      <c r="AL169" s="270" t="str">
        <f>IF(OR(工资性费用预算!N171="",工资性费用预算!N171=0),"",$AK169)</f>
        <v/>
      </c>
      <c r="AM169" s="201" t="str">
        <f>IF(OR(工资性费用预算!O171="",工资性费用预算!O171=0),"",$AK169)</f>
        <v/>
      </c>
      <c r="AN169" s="201" t="str">
        <f>IF(OR(工资性费用预算!P171="",工资性费用预算!P171=0),"",$AK169)</f>
        <v/>
      </c>
      <c r="AO169" s="201" t="str">
        <f>IF(OR(工资性费用预算!Q171="",工资性费用预算!Q171=0),"",$AK169)</f>
        <v/>
      </c>
      <c r="AP169" s="201" t="str">
        <f>IF(OR(工资性费用预算!R171="",工资性费用预算!R171=0),"",$AK169)</f>
        <v/>
      </c>
      <c r="AQ169" s="201" t="str">
        <f>IF(OR(工资性费用预算!S171="",工资性费用预算!S171=0),"",$AK169)</f>
        <v/>
      </c>
      <c r="AR169" s="201" t="str">
        <f>IF(OR(工资性费用预算!T171="",工资性费用预算!T171=0),"",$AK169)</f>
        <v/>
      </c>
      <c r="AS169" s="201" t="str">
        <f>IF(OR(工资性费用预算!U171="",工资性费用预算!U171=0),"",$AK169)</f>
        <v/>
      </c>
      <c r="AT169" s="201" t="str">
        <f>IF(OR(工资性费用预算!V171="",工资性费用预算!V171=0),"",$AK169)</f>
        <v/>
      </c>
      <c r="AU169" s="201" t="str">
        <f>IF(OR(工资性费用预算!W171="",工资性费用预算!W171=0),"",$AK169)</f>
        <v/>
      </c>
      <c r="AV169" s="201" t="str">
        <f>IF(OR(工资性费用预算!X171="",工资性费用预算!X171=0),"",$AK169)</f>
        <v/>
      </c>
      <c r="AW169" s="201" t="str">
        <f>IF(OR(工资性费用预算!Y171="",工资性费用预算!Y171=0),"",$AK169)</f>
        <v/>
      </c>
      <c r="AX169" s="220">
        <f t="shared" si="73"/>
        <v>0</v>
      </c>
      <c r="AY169" s="215">
        <f>IF($B169="","",VLOOKUP($B169,工资性费用预算!$B$7:$AN$206,39,0))</f>
        <v>0</v>
      </c>
      <c r="AZ169" s="204"/>
      <c r="BA169" s="204"/>
      <c r="BB169" s="204"/>
      <c r="BC169" s="204"/>
      <c r="BD169" s="201"/>
      <c r="BE169" s="201" t="str">
        <f>IF(OR(工资性费用预算!S171="",工资性费用预算!S171=0),"",$AY169)</f>
        <v/>
      </c>
      <c r="BF169" s="201" t="str">
        <f>IF(OR(工资性费用预算!T171="",工资性费用预算!T171=0),"",$AY169)</f>
        <v/>
      </c>
      <c r="BG169" s="201" t="str">
        <f>IF(OR(工资性费用预算!U171="",工资性费用预算!U171=0),"",$AY169)</f>
        <v/>
      </c>
      <c r="BH169" s="201" t="str">
        <f>IF(OR(工资性费用预算!V171="",工资性费用预算!V171=0),"",$AY169)</f>
        <v/>
      </c>
      <c r="BI169" s="201" t="str">
        <f>IF(OR(工资性费用预算!W171="",工资性费用预算!W171=0),"",$AY169)</f>
        <v/>
      </c>
      <c r="BJ169" s="219"/>
      <c r="BK169" s="219"/>
      <c r="BL169" s="219">
        <f t="shared" si="74"/>
        <v>0</v>
      </c>
      <c r="BM169" s="215">
        <f>IF($B169="","",VLOOKUP($B169,工资性费用预算!$B$7:$AP$206,41,0))</f>
        <v>0</v>
      </c>
      <c r="BN169" s="201" t="str">
        <f>IF(OR(工资性费用预算!N171="",工资性费用预算!N171=0),"",$BM169)</f>
        <v/>
      </c>
      <c r="BO169" s="201" t="str">
        <f>IF(OR(工资性费用预算!O171="",工资性费用预算!O171=0),"",$BM169)</f>
        <v/>
      </c>
      <c r="BP169" s="201" t="str">
        <f>IF(OR(工资性费用预算!P171="",工资性费用预算!P171=0),"",$BM169)</f>
        <v/>
      </c>
      <c r="BQ169" s="201"/>
      <c r="BR169" s="201" t="str">
        <f>IF(OR(工资性费用预算!Q171="",工资性费用预算!Q171=0),"",$BM169)</f>
        <v/>
      </c>
      <c r="BS169" s="201" t="str">
        <f>IF(OR(工资性费用预算!R171="",工资性费用预算!R171=0),"",$BM169)</f>
        <v/>
      </c>
      <c r="BT169" s="201" t="str">
        <f>IF(OR(工资性费用预算!S171="",工资性费用预算!S171=0),"",$BM169)</f>
        <v/>
      </c>
      <c r="BU169" s="201"/>
      <c r="BV169" s="201" t="str">
        <f>IF(OR(工资性费用预算!T171="",工资性费用预算!T171=0),"",$BM169)</f>
        <v/>
      </c>
      <c r="BW169" s="201" t="str">
        <f>IF(OR(工资性费用预算!U171="",工资性费用预算!U171=0),"",$BM169)</f>
        <v/>
      </c>
      <c r="BX169" s="201" t="str">
        <f>IF(OR(工资性费用预算!V171="",工资性费用预算!V171=0),"",$BM169)</f>
        <v/>
      </c>
      <c r="BY169" s="201"/>
      <c r="BZ169" s="201" t="str">
        <f>IF(OR(工资性费用预算!W171="",工资性费用预算!W171=0),"",$BM169)</f>
        <v/>
      </c>
      <c r="CA169" s="201" t="str">
        <f>IF(OR(工资性费用预算!X171="",工资性费用预算!X171=0),"",$BM169)</f>
        <v/>
      </c>
      <c r="CB169" s="201" t="str">
        <f>IF(OR(工资性费用预算!Y171="",工资性费用预算!Y171=0),"",$BM169)</f>
        <v/>
      </c>
      <c r="CC169" s="193">
        <f t="shared" si="75"/>
        <v>0</v>
      </c>
      <c r="CD169" s="215">
        <f>IF($B169="","",VLOOKUP($B169,工资性费用预算!$B$7:$AT$206,45,0))</f>
        <v>0</v>
      </c>
      <c r="CE169" s="201" t="str">
        <f>IF(OR(工资性费用预算!N171="",工资性费用预算!N171=0),"",$CD169)</f>
        <v/>
      </c>
      <c r="CF169" s="201" t="str">
        <f>IF(OR(工资性费用预算!O171="",工资性费用预算!O171=0),"",$CD169)</f>
        <v/>
      </c>
      <c r="CG169" s="201" t="str">
        <f>IF(OR(工资性费用预算!P171="",工资性费用预算!P171=0),"",$CD169)</f>
        <v/>
      </c>
      <c r="CH169" s="201" t="str">
        <f>IF(OR(工资性费用预算!Q171="",工资性费用预算!Q171=0),"",$CD169)</f>
        <v/>
      </c>
      <c r="CI169" s="201" t="str">
        <f>IF(OR(工资性费用预算!R171="",工资性费用预算!R171=0),"",$CD169)</f>
        <v/>
      </c>
      <c r="CJ169" s="201" t="str">
        <f>IF(OR(工资性费用预算!S171="",工资性费用预算!S171=0),"",$CD169)</f>
        <v/>
      </c>
      <c r="CK169" s="201" t="str">
        <f>IF(OR(工资性费用预算!T171="",工资性费用预算!T171=0),"",$CD169)</f>
        <v/>
      </c>
      <c r="CL169" s="201" t="str">
        <f>IF(OR(工资性费用预算!U171="",工资性费用预算!U171=0),"",$CD169)</f>
        <v/>
      </c>
      <c r="CM169" s="201" t="str">
        <f>IF(OR(工资性费用预算!V171="",工资性费用预算!V171=0),"",$CD169)</f>
        <v/>
      </c>
      <c r="CN169" s="201" t="str">
        <f>IF(OR(工资性费用预算!W171="",工资性费用预算!W171=0),"",$CD169)</f>
        <v/>
      </c>
      <c r="CO169" s="201" t="str">
        <f>IF(OR(工资性费用预算!X171="",工资性费用预算!X171=0),"",$CD169)</f>
        <v/>
      </c>
      <c r="CP169" s="201" t="str">
        <f>IF(OR(工资性费用预算!Y171="",工资性费用预算!Y171=0),"",$CD169)</f>
        <v/>
      </c>
      <c r="CQ169" s="193">
        <f t="shared" si="76"/>
        <v>0</v>
      </c>
      <c r="CR169" s="215">
        <f>IF($B169="","",VLOOKUP($B169,工资性费用预算!$B$7:$AV$206,47,0))</f>
        <v>0</v>
      </c>
      <c r="CS169" s="201" t="str">
        <f>IF(OR(工资性费用预算!N171="",工资性费用预算!N171=0),"",$CR169)</f>
        <v/>
      </c>
      <c r="CT169" s="201" t="str">
        <f>IF(OR(工资性费用预算!O171="",工资性费用预算!O171=0),"",$CR169)</f>
        <v/>
      </c>
      <c r="CU169" s="201" t="str">
        <f>IF(OR(工资性费用预算!P171="",工资性费用预算!P171=0),"",$CR169)</f>
        <v/>
      </c>
      <c r="CV169" s="201" t="str">
        <f>IF(OR(工资性费用预算!Q171="",工资性费用预算!Q171=0),"",$CR169)</f>
        <v/>
      </c>
      <c r="CW169" s="201" t="str">
        <f>IF(OR(工资性费用预算!R171="",工资性费用预算!R171=0),"",$CR169)</f>
        <v/>
      </c>
      <c r="CX169" s="201" t="str">
        <f>IF(OR(工资性费用预算!S171="",工资性费用预算!S171=0),"",$CR169)</f>
        <v/>
      </c>
      <c r="CY169" s="201" t="str">
        <f>IF(OR(工资性费用预算!T171="",工资性费用预算!T171=0),"",$CR169)</f>
        <v/>
      </c>
      <c r="CZ169" s="201" t="str">
        <f>IF(OR(工资性费用预算!U171="",工资性费用预算!U171=0),"",$CR169)</f>
        <v/>
      </c>
      <c r="DA169" s="201" t="str">
        <f>IF(OR(工资性费用预算!V171="",工资性费用预算!V171=0),"",$CR169)</f>
        <v/>
      </c>
      <c r="DB169" s="201" t="str">
        <f>IF(OR(工资性费用预算!W171="",工资性费用预算!W171=0),"",$CR169)</f>
        <v/>
      </c>
      <c r="DC169" s="201" t="str">
        <f>IF(OR(工资性费用预算!X171="",工资性费用预算!X171=0),"",$CR169)</f>
        <v/>
      </c>
      <c r="DD169" s="201" t="str">
        <f>IF(OR(工资性费用预算!Y171="",工资性费用预算!Y171=0),"",$CR169)</f>
        <v/>
      </c>
      <c r="DE169" s="193">
        <f t="shared" si="77"/>
        <v>0</v>
      </c>
      <c r="DF169" s="215">
        <f>IF($B169="","",VLOOKUP($B169,工资性费用预算!$B$7:$AR$206,43,0))</f>
        <v>0</v>
      </c>
      <c r="DG169" s="215">
        <f>IF($B169="","",VLOOKUP($B169,工资性费用预算!$B$7:$AS$206,44,0))</f>
        <v>0</v>
      </c>
      <c r="DH169" s="215">
        <f>IF($B169="","",VLOOKUP($B169,工资性费用预算!$B$7:$AX$206,49,0))</f>
        <v>0</v>
      </c>
      <c r="DI169" s="215">
        <f>IF($B169="","",VLOOKUP($B169,工资性费用预算!$B$7:$AY$206,50,0))</f>
        <v>0</v>
      </c>
      <c r="DJ169" s="215">
        <f>IF($B169="","",VLOOKUP($B169,工资性费用预算!$B$7:$BB$206,51,0))</f>
        <v>0</v>
      </c>
      <c r="DK169" s="215">
        <f>IF($B169="","",VLOOKUP($B169,工资性费用预算!$B$7:$BB$206,52,0))</f>
        <v>0</v>
      </c>
      <c r="DL169" s="225">
        <f>IF($B169="","",VLOOKUP($B169,工资性费用预算!$B$7:$BB$206,53,0))</f>
        <v>0</v>
      </c>
      <c r="DM169" s="222">
        <f t="shared" si="78"/>
        <v>0</v>
      </c>
      <c r="DN169" s="191">
        <f t="shared" si="79"/>
        <v>0</v>
      </c>
      <c r="DO169" s="191">
        <f t="shared" si="80"/>
        <v>0</v>
      </c>
      <c r="DP169" s="191">
        <f t="shared" si="81"/>
        <v>0</v>
      </c>
      <c r="DQ169" s="191">
        <f t="shared" si="82"/>
        <v>0</v>
      </c>
      <c r="DR169" s="191">
        <f t="shared" si="83"/>
        <v>0</v>
      </c>
      <c r="DS169" s="191">
        <f t="shared" si="84"/>
        <v>0</v>
      </c>
      <c r="DT169" s="191">
        <f t="shared" si="85"/>
        <v>0</v>
      </c>
      <c r="DU169" s="191">
        <f t="shared" si="86"/>
        <v>0</v>
      </c>
      <c r="DV169" s="191">
        <f t="shared" si="87"/>
        <v>0</v>
      </c>
      <c r="DW169" s="191">
        <f t="shared" si="88"/>
        <v>0</v>
      </c>
      <c r="DX169" s="191">
        <f t="shared" si="89"/>
        <v>0</v>
      </c>
      <c r="DY169" s="227">
        <f t="shared" si="90"/>
        <v>0</v>
      </c>
      <c r="DZ169" s="191">
        <f t="shared" si="91"/>
        <v>0</v>
      </c>
      <c r="EA169" s="193">
        <f t="shared" si="92"/>
        <v>0</v>
      </c>
    </row>
    <row r="170" spans="1:131">
      <c r="A170" s="200">
        <f t="shared" si="70"/>
        <v>166</v>
      </c>
      <c r="B170" s="191" t="str">
        <f>IF(工资性费用预算!A172="","",工资性费用预算!B172)</f>
        <v>新增16</v>
      </c>
      <c r="C170" s="195">
        <f>IF(B170="","",VLOOKUP(B170,工资性费用预算!$B$7:$C$206,2,0))</f>
        <v>0</v>
      </c>
      <c r="D170" s="276" t="str">
        <f>IF(工资性费用预算!BH172&gt;0,IF(工资性费用预算!BE172&gt;0,工资性费用预算!$BE$6,IF(工资性费用预算!BF172&gt;0,工资性费用预算!$BF$6,工资性费用预算!$BG$6)),"")</f>
        <v/>
      </c>
      <c r="E170" s="194">
        <f>IF($B170="","",VLOOKUP($B170,工资性费用预算!$B$7:$AC$206,27,0))</f>
        <v>0</v>
      </c>
      <c r="F170" s="519" t="e">
        <f>IF($B170="",0,VLOOKUP($B170,社保费!$B$5:$Q$15,16,0))</f>
        <v>#N/A</v>
      </c>
      <c r="G170" s="201" t="str">
        <f>IF(OR(工资性费用预算!N172="",工资性费用预算!N172=0),"",ROUND($E170*$F170,2))</f>
        <v/>
      </c>
      <c r="H170" s="201" t="str">
        <f>IF(OR(工资性费用预算!O172="",工资性费用预算!O172=0),"",ROUND($E170*$F170,2))</f>
        <v/>
      </c>
      <c r="I170" s="201" t="str">
        <f>IF(OR(工资性费用预算!P172="",工资性费用预算!P172=0),"",ROUND($E170*$F170,2))</f>
        <v/>
      </c>
      <c r="J170" s="201" t="str">
        <f>IF(OR(工资性费用预算!Q172="",工资性费用预算!Q172=0),"",ROUND($E170*$F170,2))</f>
        <v/>
      </c>
      <c r="K170" s="201" t="str">
        <f>IF(OR(工资性费用预算!R172="",工资性费用预算!R172=0),"",ROUND($E170*$F170,2))</f>
        <v/>
      </c>
      <c r="L170" s="201" t="str">
        <f>IF(OR(工资性费用预算!S172="",工资性费用预算!S172=0),"",ROUND($E170*$F170,2))</f>
        <v/>
      </c>
      <c r="M170" s="201" t="str">
        <f>IF(OR(工资性费用预算!T172="",工资性费用预算!T172=0),"",ROUND($E170*$F170,2))</f>
        <v/>
      </c>
      <c r="N170" s="201" t="str">
        <f>IF(OR(工资性费用预算!U172="",工资性费用预算!U172=0),"",ROUND($E170*$F170,2))</f>
        <v/>
      </c>
      <c r="O170" s="201" t="str">
        <f>IF(OR(工资性费用预算!V172="",工资性费用预算!V172=0),"",ROUND($E170*$F170,2))</f>
        <v/>
      </c>
      <c r="P170" s="201" t="str">
        <f>IF(OR(工资性费用预算!W172="",工资性费用预算!W172=0),"",ROUND($E170*$F170,2))</f>
        <v/>
      </c>
      <c r="Q170" s="201" t="str">
        <f>IF(OR(工资性费用预算!X172="",工资性费用预算!X172=0),"",ROUND($E170*$F170,2))</f>
        <v/>
      </c>
      <c r="R170" s="201" t="str">
        <f>IF(OR(工资性费用预算!Y172="",工资性费用预算!Y172=0),"",ROUND($E170*$F170,2))</f>
        <v/>
      </c>
      <c r="S170" s="193">
        <f t="shared" si="71"/>
        <v>0</v>
      </c>
      <c r="T170" s="199">
        <f>IF($B170="","",VLOOKUP($B170,工资性费用预算!$B$7:$AF$206,30,0))</f>
        <v>0</v>
      </c>
      <c r="U170" s="197">
        <f>IF($B170="","",VLOOKUP($B170,工资性费用预算!$B$7:$AF$206,31,0))</f>
        <v>0</v>
      </c>
      <c r="V170" s="191" t="str">
        <f>IF(OR(工资性费用预算!N172="",工资性费用预算!N172=0),"",$T170*$U170)</f>
        <v/>
      </c>
      <c r="W170" s="191" t="str">
        <f>IF(OR(工资性费用预算!O172="",工资性费用预算!O172=0),"",$T170*$U170)</f>
        <v/>
      </c>
      <c r="X170" s="191" t="str">
        <f>IF(OR(工资性费用预算!P172="",工资性费用预算!P172=0),"",$T170*$U170)</f>
        <v/>
      </c>
      <c r="Y170" s="191" t="str">
        <f>IF(OR(工资性费用预算!Q172="",工资性费用预算!Q172=0),"",$T170*$U170)</f>
        <v/>
      </c>
      <c r="Z170" s="191" t="str">
        <f>IF(OR(工资性费用预算!R172="",工资性费用预算!R172=0),"",$T170*$U170)</f>
        <v/>
      </c>
      <c r="AA170" s="191" t="str">
        <f>IF(OR(工资性费用预算!S172="",工资性费用预算!S172=0),"",$T170*$U170)</f>
        <v/>
      </c>
      <c r="AB170" s="191" t="str">
        <f>IF(OR(工资性费用预算!T172="",工资性费用预算!T172=0),"",$T170*$U170)</f>
        <v/>
      </c>
      <c r="AC170" s="191" t="str">
        <f>IF(OR(工资性费用预算!U172="",工资性费用预算!U172=0),"",$T170*$U170)</f>
        <v/>
      </c>
      <c r="AD170" s="191" t="str">
        <f>IF(OR(工资性费用预算!V172="",工资性费用预算!V172=0),"",$T170*$U170)</f>
        <v/>
      </c>
      <c r="AE170" s="191" t="str">
        <f>IF(OR(工资性费用预算!W172="",工资性费用预算!W172=0),"",$T170*$U170)</f>
        <v/>
      </c>
      <c r="AF170" s="191" t="str">
        <f>IF(OR(工资性费用预算!X172="",工资性费用预算!X172=0),"",$T170*$U170)</f>
        <v/>
      </c>
      <c r="AG170" s="191" t="str">
        <f>IF(OR(工资性费用预算!Y172="",工资性费用预算!Y172=0),"",$T170*$U170)</f>
        <v/>
      </c>
      <c r="AH170" s="193">
        <f t="shared" si="72"/>
        <v>0</v>
      </c>
      <c r="AI170" s="217">
        <f>IF($B170="","",VLOOKUP($B170,工资性费用预算!$B$7:$AJ$206,33,0))</f>
        <v>0</v>
      </c>
      <c r="AJ170" s="218">
        <f>IF($B170="","",VLOOKUP($B170,工资性费用预算!$B$7:$AJ$206,35,0))</f>
        <v>0</v>
      </c>
      <c r="AK170" s="215">
        <f>IF($B170="","",VLOOKUP($B170,工资性费用预算!$B$7:$AL$206,37,0))</f>
        <v>0</v>
      </c>
      <c r="AL170" s="270" t="str">
        <f>IF(OR(工资性费用预算!N172="",工资性费用预算!N172=0),"",$AK170)</f>
        <v/>
      </c>
      <c r="AM170" s="201" t="str">
        <f>IF(OR(工资性费用预算!O172="",工资性费用预算!O172=0),"",$AK170)</f>
        <v/>
      </c>
      <c r="AN170" s="201" t="str">
        <f>IF(OR(工资性费用预算!P172="",工资性费用预算!P172=0),"",$AK170)</f>
        <v/>
      </c>
      <c r="AO170" s="201" t="str">
        <f>IF(OR(工资性费用预算!Q172="",工资性费用预算!Q172=0),"",$AK170)</f>
        <v/>
      </c>
      <c r="AP170" s="201" t="str">
        <f>IF(OR(工资性费用预算!R172="",工资性费用预算!R172=0),"",$AK170)</f>
        <v/>
      </c>
      <c r="AQ170" s="201" t="str">
        <f>IF(OR(工资性费用预算!S172="",工资性费用预算!S172=0),"",$AK170)</f>
        <v/>
      </c>
      <c r="AR170" s="201" t="str">
        <f>IF(OR(工资性费用预算!T172="",工资性费用预算!T172=0),"",$AK170)</f>
        <v/>
      </c>
      <c r="AS170" s="201" t="str">
        <f>IF(OR(工资性费用预算!U172="",工资性费用预算!U172=0),"",$AK170)</f>
        <v/>
      </c>
      <c r="AT170" s="201" t="str">
        <f>IF(OR(工资性费用预算!V172="",工资性费用预算!V172=0),"",$AK170)</f>
        <v/>
      </c>
      <c r="AU170" s="201" t="str">
        <f>IF(OR(工资性费用预算!W172="",工资性费用预算!W172=0),"",$AK170)</f>
        <v/>
      </c>
      <c r="AV170" s="201" t="str">
        <f>IF(OR(工资性费用预算!X172="",工资性费用预算!X172=0),"",$AK170)</f>
        <v/>
      </c>
      <c r="AW170" s="201" t="str">
        <f>IF(OR(工资性费用预算!Y172="",工资性费用预算!Y172=0),"",$AK170)</f>
        <v/>
      </c>
      <c r="AX170" s="220">
        <f t="shared" si="73"/>
        <v>0</v>
      </c>
      <c r="AY170" s="215">
        <f>IF($B170="","",VLOOKUP($B170,工资性费用预算!$B$7:$AN$206,39,0))</f>
        <v>0</v>
      </c>
      <c r="AZ170" s="204"/>
      <c r="BA170" s="204"/>
      <c r="BB170" s="204"/>
      <c r="BC170" s="204"/>
      <c r="BD170" s="201"/>
      <c r="BE170" s="201" t="str">
        <f>IF(OR(工资性费用预算!S172="",工资性费用预算!S172=0),"",$AY170)</f>
        <v/>
      </c>
      <c r="BF170" s="201" t="str">
        <f>IF(OR(工资性费用预算!T172="",工资性费用预算!T172=0),"",$AY170)</f>
        <v/>
      </c>
      <c r="BG170" s="201" t="str">
        <f>IF(OR(工资性费用预算!U172="",工资性费用预算!U172=0),"",$AY170)</f>
        <v/>
      </c>
      <c r="BH170" s="201" t="str">
        <f>IF(OR(工资性费用预算!V172="",工资性费用预算!V172=0),"",$AY170)</f>
        <v/>
      </c>
      <c r="BI170" s="201" t="str">
        <f>IF(OR(工资性费用预算!W172="",工资性费用预算!W172=0),"",$AY170)</f>
        <v/>
      </c>
      <c r="BJ170" s="219"/>
      <c r="BK170" s="219"/>
      <c r="BL170" s="219">
        <f t="shared" si="74"/>
        <v>0</v>
      </c>
      <c r="BM170" s="215">
        <f>IF($B170="","",VLOOKUP($B170,工资性费用预算!$B$7:$AP$206,41,0))</f>
        <v>0</v>
      </c>
      <c r="BN170" s="201" t="str">
        <f>IF(OR(工资性费用预算!N172="",工资性费用预算!N172=0),"",$BM170)</f>
        <v/>
      </c>
      <c r="BO170" s="201" t="str">
        <f>IF(OR(工资性费用预算!O172="",工资性费用预算!O172=0),"",$BM170)</f>
        <v/>
      </c>
      <c r="BP170" s="201" t="str">
        <f>IF(OR(工资性费用预算!P172="",工资性费用预算!P172=0),"",$BM170)</f>
        <v/>
      </c>
      <c r="BQ170" s="201"/>
      <c r="BR170" s="201" t="str">
        <f>IF(OR(工资性费用预算!Q172="",工资性费用预算!Q172=0),"",$BM170)</f>
        <v/>
      </c>
      <c r="BS170" s="201" t="str">
        <f>IF(OR(工资性费用预算!R172="",工资性费用预算!R172=0),"",$BM170)</f>
        <v/>
      </c>
      <c r="BT170" s="201" t="str">
        <f>IF(OR(工资性费用预算!S172="",工资性费用预算!S172=0),"",$BM170)</f>
        <v/>
      </c>
      <c r="BU170" s="201"/>
      <c r="BV170" s="201" t="str">
        <f>IF(OR(工资性费用预算!T172="",工资性费用预算!T172=0),"",$BM170)</f>
        <v/>
      </c>
      <c r="BW170" s="201" t="str">
        <f>IF(OR(工资性费用预算!U172="",工资性费用预算!U172=0),"",$BM170)</f>
        <v/>
      </c>
      <c r="BX170" s="201" t="str">
        <f>IF(OR(工资性费用预算!V172="",工资性费用预算!V172=0),"",$BM170)</f>
        <v/>
      </c>
      <c r="BY170" s="201"/>
      <c r="BZ170" s="201" t="str">
        <f>IF(OR(工资性费用预算!W172="",工资性费用预算!W172=0),"",$BM170)</f>
        <v/>
      </c>
      <c r="CA170" s="201" t="str">
        <f>IF(OR(工资性费用预算!X172="",工资性费用预算!X172=0),"",$BM170)</f>
        <v/>
      </c>
      <c r="CB170" s="201" t="str">
        <f>IF(OR(工资性费用预算!Y172="",工资性费用预算!Y172=0),"",$BM170)</f>
        <v/>
      </c>
      <c r="CC170" s="193">
        <f t="shared" si="75"/>
        <v>0</v>
      </c>
      <c r="CD170" s="215">
        <f>IF($B170="","",VLOOKUP($B170,工资性费用预算!$B$7:$AT$206,45,0))</f>
        <v>0</v>
      </c>
      <c r="CE170" s="201" t="str">
        <f>IF(OR(工资性费用预算!N172="",工资性费用预算!N172=0),"",$CD170)</f>
        <v/>
      </c>
      <c r="CF170" s="201" t="str">
        <f>IF(OR(工资性费用预算!O172="",工资性费用预算!O172=0),"",$CD170)</f>
        <v/>
      </c>
      <c r="CG170" s="201" t="str">
        <f>IF(OR(工资性费用预算!P172="",工资性费用预算!P172=0),"",$CD170)</f>
        <v/>
      </c>
      <c r="CH170" s="201" t="str">
        <f>IF(OR(工资性费用预算!Q172="",工资性费用预算!Q172=0),"",$CD170)</f>
        <v/>
      </c>
      <c r="CI170" s="201" t="str">
        <f>IF(OR(工资性费用预算!R172="",工资性费用预算!R172=0),"",$CD170)</f>
        <v/>
      </c>
      <c r="CJ170" s="201" t="str">
        <f>IF(OR(工资性费用预算!S172="",工资性费用预算!S172=0),"",$CD170)</f>
        <v/>
      </c>
      <c r="CK170" s="201" t="str">
        <f>IF(OR(工资性费用预算!T172="",工资性费用预算!T172=0),"",$CD170)</f>
        <v/>
      </c>
      <c r="CL170" s="201" t="str">
        <f>IF(OR(工资性费用预算!U172="",工资性费用预算!U172=0),"",$CD170)</f>
        <v/>
      </c>
      <c r="CM170" s="201" t="str">
        <f>IF(OR(工资性费用预算!V172="",工资性费用预算!V172=0),"",$CD170)</f>
        <v/>
      </c>
      <c r="CN170" s="201" t="str">
        <f>IF(OR(工资性费用预算!W172="",工资性费用预算!W172=0),"",$CD170)</f>
        <v/>
      </c>
      <c r="CO170" s="201" t="str">
        <f>IF(OR(工资性费用预算!X172="",工资性费用预算!X172=0),"",$CD170)</f>
        <v/>
      </c>
      <c r="CP170" s="201" t="str">
        <f>IF(OR(工资性费用预算!Y172="",工资性费用预算!Y172=0),"",$CD170)</f>
        <v/>
      </c>
      <c r="CQ170" s="193">
        <f t="shared" si="76"/>
        <v>0</v>
      </c>
      <c r="CR170" s="215">
        <f>IF($B170="","",VLOOKUP($B170,工资性费用预算!$B$7:$AV$206,47,0))</f>
        <v>0</v>
      </c>
      <c r="CS170" s="201" t="str">
        <f>IF(OR(工资性费用预算!N172="",工资性费用预算!N172=0),"",$CR170)</f>
        <v/>
      </c>
      <c r="CT170" s="201" t="str">
        <f>IF(OR(工资性费用预算!O172="",工资性费用预算!O172=0),"",$CR170)</f>
        <v/>
      </c>
      <c r="CU170" s="201" t="str">
        <f>IF(OR(工资性费用预算!P172="",工资性费用预算!P172=0),"",$CR170)</f>
        <v/>
      </c>
      <c r="CV170" s="201" t="str">
        <f>IF(OR(工资性费用预算!Q172="",工资性费用预算!Q172=0),"",$CR170)</f>
        <v/>
      </c>
      <c r="CW170" s="201" t="str">
        <f>IF(OR(工资性费用预算!R172="",工资性费用预算!R172=0),"",$CR170)</f>
        <v/>
      </c>
      <c r="CX170" s="201" t="str">
        <f>IF(OR(工资性费用预算!S172="",工资性费用预算!S172=0),"",$CR170)</f>
        <v/>
      </c>
      <c r="CY170" s="201" t="str">
        <f>IF(OR(工资性费用预算!T172="",工资性费用预算!T172=0),"",$CR170)</f>
        <v/>
      </c>
      <c r="CZ170" s="201" t="str">
        <f>IF(OR(工资性费用预算!U172="",工资性费用预算!U172=0),"",$CR170)</f>
        <v/>
      </c>
      <c r="DA170" s="201" t="str">
        <f>IF(OR(工资性费用预算!V172="",工资性费用预算!V172=0),"",$CR170)</f>
        <v/>
      </c>
      <c r="DB170" s="201" t="str">
        <f>IF(OR(工资性费用预算!W172="",工资性费用预算!W172=0),"",$CR170)</f>
        <v/>
      </c>
      <c r="DC170" s="201" t="str">
        <f>IF(OR(工资性费用预算!X172="",工资性费用预算!X172=0),"",$CR170)</f>
        <v/>
      </c>
      <c r="DD170" s="201" t="str">
        <f>IF(OR(工资性费用预算!Y172="",工资性费用预算!Y172=0),"",$CR170)</f>
        <v/>
      </c>
      <c r="DE170" s="193">
        <f t="shared" si="77"/>
        <v>0</v>
      </c>
      <c r="DF170" s="215">
        <f>IF($B170="","",VLOOKUP($B170,工资性费用预算!$B$7:$AR$206,43,0))</f>
        <v>0</v>
      </c>
      <c r="DG170" s="215">
        <f>IF($B170="","",VLOOKUP($B170,工资性费用预算!$B$7:$AS$206,44,0))</f>
        <v>0</v>
      </c>
      <c r="DH170" s="215">
        <f>IF($B170="","",VLOOKUP($B170,工资性费用预算!$B$7:$AX$206,49,0))</f>
        <v>0</v>
      </c>
      <c r="DI170" s="215">
        <f>IF($B170="","",VLOOKUP($B170,工资性费用预算!$B$7:$AY$206,50,0))</f>
        <v>0</v>
      </c>
      <c r="DJ170" s="215">
        <f>IF($B170="","",VLOOKUP($B170,工资性费用预算!$B$7:$BB$206,51,0))</f>
        <v>0</v>
      </c>
      <c r="DK170" s="215">
        <f>IF($B170="","",VLOOKUP($B170,工资性费用预算!$B$7:$BB$206,52,0))</f>
        <v>0</v>
      </c>
      <c r="DL170" s="225">
        <f>IF($B170="","",VLOOKUP($B170,工资性费用预算!$B$7:$BB$206,53,0))</f>
        <v>0</v>
      </c>
      <c r="DM170" s="222">
        <f t="shared" si="78"/>
        <v>0</v>
      </c>
      <c r="DN170" s="191">
        <f t="shared" si="79"/>
        <v>0</v>
      </c>
      <c r="DO170" s="191">
        <f t="shared" si="80"/>
        <v>0</v>
      </c>
      <c r="DP170" s="191">
        <f t="shared" si="81"/>
        <v>0</v>
      </c>
      <c r="DQ170" s="191">
        <f t="shared" si="82"/>
        <v>0</v>
      </c>
      <c r="DR170" s="191">
        <f t="shared" si="83"/>
        <v>0</v>
      </c>
      <c r="DS170" s="191">
        <f t="shared" si="84"/>
        <v>0</v>
      </c>
      <c r="DT170" s="191">
        <f t="shared" si="85"/>
        <v>0</v>
      </c>
      <c r="DU170" s="191">
        <f t="shared" si="86"/>
        <v>0</v>
      </c>
      <c r="DV170" s="191">
        <f t="shared" si="87"/>
        <v>0</v>
      </c>
      <c r="DW170" s="191">
        <f t="shared" si="88"/>
        <v>0</v>
      </c>
      <c r="DX170" s="191">
        <f t="shared" si="89"/>
        <v>0</v>
      </c>
      <c r="DY170" s="227">
        <f t="shared" si="90"/>
        <v>0</v>
      </c>
      <c r="DZ170" s="191">
        <f t="shared" si="91"/>
        <v>0</v>
      </c>
      <c r="EA170" s="193">
        <f t="shared" si="92"/>
        <v>0</v>
      </c>
    </row>
    <row r="171" spans="1:131">
      <c r="A171" s="200">
        <f t="shared" si="70"/>
        <v>167</v>
      </c>
      <c r="B171" s="191" t="str">
        <f>IF(工资性费用预算!A173="","",工资性费用预算!B173)</f>
        <v>新增17</v>
      </c>
      <c r="C171" s="195">
        <f>IF(B171="","",VLOOKUP(B171,工资性费用预算!$B$7:$C$206,2,0))</f>
        <v>0</v>
      </c>
      <c r="D171" s="276" t="str">
        <f>IF(工资性费用预算!BH173&gt;0,IF(工资性费用预算!BE173&gt;0,工资性费用预算!$BE$6,IF(工资性费用预算!BF173&gt;0,工资性费用预算!$BF$6,工资性费用预算!$BG$6)),"")</f>
        <v/>
      </c>
      <c r="E171" s="194">
        <f>IF($B171="","",VLOOKUP($B171,工资性费用预算!$B$7:$AC$206,27,0))</f>
        <v>0</v>
      </c>
      <c r="F171" s="519" t="e">
        <f>IF($B171="",0,VLOOKUP($B171,社保费!$B$5:$Q$15,16,0))</f>
        <v>#N/A</v>
      </c>
      <c r="G171" s="201" t="str">
        <f>IF(OR(工资性费用预算!N173="",工资性费用预算!N173=0),"",ROUND($E171*$F171,2))</f>
        <v/>
      </c>
      <c r="H171" s="201" t="str">
        <f>IF(OR(工资性费用预算!O173="",工资性费用预算!O173=0),"",ROUND($E171*$F171,2))</f>
        <v/>
      </c>
      <c r="I171" s="201" t="str">
        <f>IF(OR(工资性费用预算!P173="",工资性费用预算!P173=0),"",ROUND($E171*$F171,2))</f>
        <v/>
      </c>
      <c r="J171" s="201" t="str">
        <f>IF(OR(工资性费用预算!Q173="",工资性费用预算!Q173=0),"",ROUND($E171*$F171,2))</f>
        <v/>
      </c>
      <c r="K171" s="201" t="str">
        <f>IF(OR(工资性费用预算!R173="",工资性费用预算!R173=0),"",ROUND($E171*$F171,2))</f>
        <v/>
      </c>
      <c r="L171" s="201" t="str">
        <f>IF(OR(工资性费用预算!S173="",工资性费用预算!S173=0),"",ROUND($E171*$F171,2))</f>
        <v/>
      </c>
      <c r="M171" s="201" t="str">
        <f>IF(OR(工资性费用预算!T173="",工资性费用预算!T173=0),"",ROUND($E171*$F171,2))</f>
        <v/>
      </c>
      <c r="N171" s="201" t="str">
        <f>IF(OR(工资性费用预算!U173="",工资性费用预算!U173=0),"",ROUND($E171*$F171,2))</f>
        <v/>
      </c>
      <c r="O171" s="201" t="str">
        <f>IF(OR(工资性费用预算!V173="",工资性费用预算!V173=0),"",ROUND($E171*$F171,2))</f>
        <v/>
      </c>
      <c r="P171" s="201" t="str">
        <f>IF(OR(工资性费用预算!W173="",工资性费用预算!W173=0),"",ROUND($E171*$F171,2))</f>
        <v/>
      </c>
      <c r="Q171" s="201" t="str">
        <f>IF(OR(工资性费用预算!X173="",工资性费用预算!X173=0),"",ROUND($E171*$F171,2))</f>
        <v/>
      </c>
      <c r="R171" s="201" t="str">
        <f>IF(OR(工资性费用预算!Y173="",工资性费用预算!Y173=0),"",ROUND($E171*$F171,2))</f>
        <v/>
      </c>
      <c r="S171" s="193">
        <f t="shared" si="71"/>
        <v>0</v>
      </c>
      <c r="T171" s="199">
        <f>IF($B171="","",VLOOKUP($B171,工资性费用预算!$B$7:$AF$206,30,0))</f>
        <v>0</v>
      </c>
      <c r="U171" s="197">
        <f>IF($B171="","",VLOOKUP($B171,工资性费用预算!$B$7:$AF$206,31,0))</f>
        <v>0</v>
      </c>
      <c r="V171" s="191" t="str">
        <f>IF(OR(工资性费用预算!N173="",工资性费用预算!N173=0),"",$T171*$U171)</f>
        <v/>
      </c>
      <c r="W171" s="191" t="str">
        <f>IF(OR(工资性费用预算!O173="",工资性费用预算!O173=0),"",$T171*$U171)</f>
        <v/>
      </c>
      <c r="X171" s="191" t="str">
        <f>IF(OR(工资性费用预算!P173="",工资性费用预算!P173=0),"",$T171*$U171)</f>
        <v/>
      </c>
      <c r="Y171" s="191" t="str">
        <f>IF(OR(工资性费用预算!Q173="",工资性费用预算!Q173=0),"",$T171*$U171)</f>
        <v/>
      </c>
      <c r="Z171" s="191" t="str">
        <f>IF(OR(工资性费用预算!R173="",工资性费用预算!R173=0),"",$T171*$U171)</f>
        <v/>
      </c>
      <c r="AA171" s="191" t="str">
        <f>IF(OR(工资性费用预算!S173="",工资性费用预算!S173=0),"",$T171*$U171)</f>
        <v/>
      </c>
      <c r="AB171" s="191" t="str">
        <f>IF(OR(工资性费用预算!T173="",工资性费用预算!T173=0),"",$T171*$U171)</f>
        <v/>
      </c>
      <c r="AC171" s="191" t="str">
        <f>IF(OR(工资性费用预算!U173="",工资性费用预算!U173=0),"",$T171*$U171)</f>
        <v/>
      </c>
      <c r="AD171" s="191" t="str">
        <f>IF(OR(工资性费用预算!V173="",工资性费用预算!V173=0),"",$T171*$U171)</f>
        <v/>
      </c>
      <c r="AE171" s="191" t="str">
        <f>IF(OR(工资性费用预算!W173="",工资性费用预算!W173=0),"",$T171*$U171)</f>
        <v/>
      </c>
      <c r="AF171" s="191" t="str">
        <f>IF(OR(工资性费用预算!X173="",工资性费用预算!X173=0),"",$T171*$U171)</f>
        <v/>
      </c>
      <c r="AG171" s="191" t="str">
        <f>IF(OR(工资性费用预算!Y173="",工资性费用预算!Y173=0),"",$T171*$U171)</f>
        <v/>
      </c>
      <c r="AH171" s="193">
        <f t="shared" si="72"/>
        <v>0</v>
      </c>
      <c r="AI171" s="217">
        <f>IF($B171="","",VLOOKUP($B171,工资性费用预算!$B$7:$AJ$206,33,0))</f>
        <v>0</v>
      </c>
      <c r="AJ171" s="218">
        <f>IF($B171="","",VLOOKUP($B171,工资性费用预算!$B$7:$AJ$206,35,0))</f>
        <v>0</v>
      </c>
      <c r="AK171" s="215">
        <f>IF($B171="","",VLOOKUP($B171,工资性费用预算!$B$7:$AL$206,37,0))</f>
        <v>0</v>
      </c>
      <c r="AL171" s="270" t="str">
        <f>IF(OR(工资性费用预算!N173="",工资性费用预算!N173=0),"",$AK171)</f>
        <v/>
      </c>
      <c r="AM171" s="201" t="str">
        <f>IF(OR(工资性费用预算!O173="",工资性费用预算!O173=0),"",$AK171)</f>
        <v/>
      </c>
      <c r="AN171" s="201" t="str">
        <f>IF(OR(工资性费用预算!P173="",工资性费用预算!P173=0),"",$AK171)</f>
        <v/>
      </c>
      <c r="AO171" s="201" t="str">
        <f>IF(OR(工资性费用预算!Q173="",工资性费用预算!Q173=0),"",$AK171)</f>
        <v/>
      </c>
      <c r="AP171" s="201" t="str">
        <f>IF(OR(工资性费用预算!R173="",工资性费用预算!R173=0),"",$AK171)</f>
        <v/>
      </c>
      <c r="AQ171" s="201" t="str">
        <f>IF(OR(工资性费用预算!S173="",工资性费用预算!S173=0),"",$AK171)</f>
        <v/>
      </c>
      <c r="AR171" s="201" t="str">
        <f>IF(OR(工资性费用预算!T173="",工资性费用预算!T173=0),"",$AK171)</f>
        <v/>
      </c>
      <c r="AS171" s="201" t="str">
        <f>IF(OR(工资性费用预算!U173="",工资性费用预算!U173=0),"",$AK171)</f>
        <v/>
      </c>
      <c r="AT171" s="201" t="str">
        <f>IF(OR(工资性费用预算!V173="",工资性费用预算!V173=0),"",$AK171)</f>
        <v/>
      </c>
      <c r="AU171" s="201" t="str">
        <f>IF(OR(工资性费用预算!W173="",工资性费用预算!W173=0),"",$AK171)</f>
        <v/>
      </c>
      <c r="AV171" s="201" t="str">
        <f>IF(OR(工资性费用预算!X173="",工资性费用预算!X173=0),"",$AK171)</f>
        <v/>
      </c>
      <c r="AW171" s="201" t="str">
        <f>IF(OR(工资性费用预算!Y173="",工资性费用预算!Y173=0),"",$AK171)</f>
        <v/>
      </c>
      <c r="AX171" s="220">
        <f t="shared" si="73"/>
        <v>0</v>
      </c>
      <c r="AY171" s="215">
        <f>IF($B171="","",VLOOKUP($B171,工资性费用预算!$B$7:$AN$206,39,0))</f>
        <v>0</v>
      </c>
      <c r="AZ171" s="204"/>
      <c r="BA171" s="204"/>
      <c r="BB171" s="204"/>
      <c r="BC171" s="204"/>
      <c r="BD171" s="201"/>
      <c r="BE171" s="201" t="str">
        <f>IF(OR(工资性费用预算!S173="",工资性费用预算!S173=0),"",$AY171)</f>
        <v/>
      </c>
      <c r="BF171" s="201" t="str">
        <f>IF(OR(工资性费用预算!T173="",工资性费用预算!T173=0),"",$AY171)</f>
        <v/>
      </c>
      <c r="BG171" s="201" t="str">
        <f>IF(OR(工资性费用预算!U173="",工资性费用预算!U173=0),"",$AY171)</f>
        <v/>
      </c>
      <c r="BH171" s="201" t="str">
        <f>IF(OR(工资性费用预算!V173="",工资性费用预算!V173=0),"",$AY171)</f>
        <v/>
      </c>
      <c r="BI171" s="201" t="str">
        <f>IF(OR(工资性费用预算!W173="",工资性费用预算!W173=0),"",$AY171)</f>
        <v/>
      </c>
      <c r="BJ171" s="219"/>
      <c r="BK171" s="219"/>
      <c r="BL171" s="219">
        <f t="shared" si="74"/>
        <v>0</v>
      </c>
      <c r="BM171" s="215">
        <f>IF($B171="","",VLOOKUP($B171,工资性费用预算!$B$7:$AP$206,41,0))</f>
        <v>0</v>
      </c>
      <c r="BN171" s="201" t="str">
        <f>IF(OR(工资性费用预算!N173="",工资性费用预算!N173=0),"",$BM171)</f>
        <v/>
      </c>
      <c r="BO171" s="201" t="str">
        <f>IF(OR(工资性费用预算!O173="",工资性费用预算!O173=0),"",$BM171)</f>
        <v/>
      </c>
      <c r="BP171" s="201" t="str">
        <f>IF(OR(工资性费用预算!P173="",工资性费用预算!P173=0),"",$BM171)</f>
        <v/>
      </c>
      <c r="BQ171" s="201"/>
      <c r="BR171" s="201" t="str">
        <f>IF(OR(工资性费用预算!Q173="",工资性费用预算!Q173=0),"",$BM171)</f>
        <v/>
      </c>
      <c r="BS171" s="201" t="str">
        <f>IF(OR(工资性费用预算!R173="",工资性费用预算!R173=0),"",$BM171)</f>
        <v/>
      </c>
      <c r="BT171" s="201" t="str">
        <f>IF(OR(工资性费用预算!S173="",工资性费用预算!S173=0),"",$BM171)</f>
        <v/>
      </c>
      <c r="BU171" s="201"/>
      <c r="BV171" s="201" t="str">
        <f>IF(OR(工资性费用预算!T173="",工资性费用预算!T173=0),"",$BM171)</f>
        <v/>
      </c>
      <c r="BW171" s="201" t="str">
        <f>IF(OR(工资性费用预算!U173="",工资性费用预算!U173=0),"",$BM171)</f>
        <v/>
      </c>
      <c r="BX171" s="201" t="str">
        <f>IF(OR(工资性费用预算!V173="",工资性费用预算!V173=0),"",$BM171)</f>
        <v/>
      </c>
      <c r="BY171" s="201"/>
      <c r="BZ171" s="201" t="str">
        <f>IF(OR(工资性费用预算!W173="",工资性费用预算!W173=0),"",$BM171)</f>
        <v/>
      </c>
      <c r="CA171" s="201" t="str">
        <f>IF(OR(工资性费用预算!X173="",工资性费用预算!X173=0),"",$BM171)</f>
        <v/>
      </c>
      <c r="CB171" s="201" t="str">
        <f>IF(OR(工资性费用预算!Y173="",工资性费用预算!Y173=0),"",$BM171)</f>
        <v/>
      </c>
      <c r="CC171" s="193">
        <f t="shared" si="75"/>
        <v>0</v>
      </c>
      <c r="CD171" s="215">
        <f>IF($B171="","",VLOOKUP($B171,工资性费用预算!$B$7:$AT$206,45,0))</f>
        <v>0</v>
      </c>
      <c r="CE171" s="201" t="str">
        <f>IF(OR(工资性费用预算!N173="",工资性费用预算!N173=0),"",$CD171)</f>
        <v/>
      </c>
      <c r="CF171" s="201" t="str">
        <f>IF(OR(工资性费用预算!O173="",工资性费用预算!O173=0),"",$CD171)</f>
        <v/>
      </c>
      <c r="CG171" s="201" t="str">
        <f>IF(OR(工资性费用预算!P173="",工资性费用预算!P173=0),"",$CD171)</f>
        <v/>
      </c>
      <c r="CH171" s="201" t="str">
        <f>IF(OR(工资性费用预算!Q173="",工资性费用预算!Q173=0),"",$CD171)</f>
        <v/>
      </c>
      <c r="CI171" s="201" t="str">
        <f>IF(OR(工资性费用预算!R173="",工资性费用预算!R173=0),"",$CD171)</f>
        <v/>
      </c>
      <c r="CJ171" s="201" t="str">
        <f>IF(OR(工资性费用预算!S173="",工资性费用预算!S173=0),"",$CD171)</f>
        <v/>
      </c>
      <c r="CK171" s="201" t="str">
        <f>IF(OR(工资性费用预算!T173="",工资性费用预算!T173=0),"",$CD171)</f>
        <v/>
      </c>
      <c r="CL171" s="201" t="str">
        <f>IF(OR(工资性费用预算!U173="",工资性费用预算!U173=0),"",$CD171)</f>
        <v/>
      </c>
      <c r="CM171" s="201" t="str">
        <f>IF(OR(工资性费用预算!V173="",工资性费用预算!V173=0),"",$CD171)</f>
        <v/>
      </c>
      <c r="CN171" s="201" t="str">
        <f>IF(OR(工资性费用预算!W173="",工资性费用预算!W173=0),"",$CD171)</f>
        <v/>
      </c>
      <c r="CO171" s="201" t="str">
        <f>IF(OR(工资性费用预算!X173="",工资性费用预算!X173=0),"",$CD171)</f>
        <v/>
      </c>
      <c r="CP171" s="201" t="str">
        <f>IF(OR(工资性费用预算!Y173="",工资性费用预算!Y173=0),"",$CD171)</f>
        <v/>
      </c>
      <c r="CQ171" s="193">
        <f t="shared" si="76"/>
        <v>0</v>
      </c>
      <c r="CR171" s="215">
        <f>IF($B171="","",VLOOKUP($B171,工资性费用预算!$B$7:$AV$206,47,0))</f>
        <v>0</v>
      </c>
      <c r="CS171" s="201" t="str">
        <f>IF(OR(工资性费用预算!N173="",工资性费用预算!N173=0),"",$CR171)</f>
        <v/>
      </c>
      <c r="CT171" s="201" t="str">
        <f>IF(OR(工资性费用预算!O173="",工资性费用预算!O173=0),"",$CR171)</f>
        <v/>
      </c>
      <c r="CU171" s="201" t="str">
        <f>IF(OR(工资性费用预算!P173="",工资性费用预算!P173=0),"",$CR171)</f>
        <v/>
      </c>
      <c r="CV171" s="201" t="str">
        <f>IF(OR(工资性费用预算!Q173="",工资性费用预算!Q173=0),"",$CR171)</f>
        <v/>
      </c>
      <c r="CW171" s="201" t="str">
        <f>IF(OR(工资性费用预算!R173="",工资性费用预算!R173=0),"",$CR171)</f>
        <v/>
      </c>
      <c r="CX171" s="201" t="str">
        <f>IF(OR(工资性费用预算!S173="",工资性费用预算!S173=0),"",$CR171)</f>
        <v/>
      </c>
      <c r="CY171" s="201" t="str">
        <f>IF(OR(工资性费用预算!T173="",工资性费用预算!T173=0),"",$CR171)</f>
        <v/>
      </c>
      <c r="CZ171" s="201" t="str">
        <f>IF(OR(工资性费用预算!U173="",工资性费用预算!U173=0),"",$CR171)</f>
        <v/>
      </c>
      <c r="DA171" s="201" t="str">
        <f>IF(OR(工资性费用预算!V173="",工资性费用预算!V173=0),"",$CR171)</f>
        <v/>
      </c>
      <c r="DB171" s="201" t="str">
        <f>IF(OR(工资性费用预算!W173="",工资性费用预算!W173=0),"",$CR171)</f>
        <v/>
      </c>
      <c r="DC171" s="201" t="str">
        <f>IF(OR(工资性费用预算!X173="",工资性费用预算!X173=0),"",$CR171)</f>
        <v/>
      </c>
      <c r="DD171" s="201" t="str">
        <f>IF(OR(工资性费用预算!Y173="",工资性费用预算!Y173=0),"",$CR171)</f>
        <v/>
      </c>
      <c r="DE171" s="193">
        <f t="shared" si="77"/>
        <v>0</v>
      </c>
      <c r="DF171" s="215">
        <f>IF($B171="","",VLOOKUP($B171,工资性费用预算!$B$7:$AR$206,43,0))</f>
        <v>0</v>
      </c>
      <c r="DG171" s="215">
        <f>IF($B171="","",VLOOKUP($B171,工资性费用预算!$B$7:$AS$206,44,0))</f>
        <v>0</v>
      </c>
      <c r="DH171" s="215">
        <f>IF($B171="","",VLOOKUP($B171,工资性费用预算!$B$7:$AX$206,49,0))</f>
        <v>0</v>
      </c>
      <c r="DI171" s="215">
        <f>IF($B171="","",VLOOKUP($B171,工资性费用预算!$B$7:$AY$206,50,0))</f>
        <v>0</v>
      </c>
      <c r="DJ171" s="215">
        <f>IF($B171="","",VLOOKUP($B171,工资性费用预算!$B$7:$BB$206,51,0))</f>
        <v>0</v>
      </c>
      <c r="DK171" s="215">
        <f>IF($B171="","",VLOOKUP($B171,工资性费用预算!$B$7:$BB$206,52,0))</f>
        <v>0</v>
      </c>
      <c r="DL171" s="225">
        <f>IF($B171="","",VLOOKUP($B171,工资性费用预算!$B$7:$BB$206,53,0))</f>
        <v>0</v>
      </c>
      <c r="DM171" s="222">
        <f t="shared" si="78"/>
        <v>0</v>
      </c>
      <c r="DN171" s="191">
        <f t="shared" si="79"/>
        <v>0</v>
      </c>
      <c r="DO171" s="191">
        <f t="shared" si="80"/>
        <v>0</v>
      </c>
      <c r="DP171" s="191">
        <f t="shared" si="81"/>
        <v>0</v>
      </c>
      <c r="DQ171" s="191">
        <f t="shared" si="82"/>
        <v>0</v>
      </c>
      <c r="DR171" s="191">
        <f t="shared" si="83"/>
        <v>0</v>
      </c>
      <c r="DS171" s="191">
        <f t="shared" si="84"/>
        <v>0</v>
      </c>
      <c r="DT171" s="191">
        <f t="shared" si="85"/>
        <v>0</v>
      </c>
      <c r="DU171" s="191">
        <f t="shared" si="86"/>
        <v>0</v>
      </c>
      <c r="DV171" s="191">
        <f t="shared" si="87"/>
        <v>0</v>
      </c>
      <c r="DW171" s="191">
        <f t="shared" si="88"/>
        <v>0</v>
      </c>
      <c r="DX171" s="191">
        <f t="shared" si="89"/>
        <v>0</v>
      </c>
      <c r="DY171" s="227">
        <f t="shared" si="90"/>
        <v>0</v>
      </c>
      <c r="DZ171" s="191">
        <f t="shared" si="91"/>
        <v>0</v>
      </c>
      <c r="EA171" s="193">
        <f t="shared" si="92"/>
        <v>0</v>
      </c>
    </row>
    <row r="172" spans="1:131">
      <c r="A172" s="200">
        <f t="shared" si="70"/>
        <v>168</v>
      </c>
      <c r="B172" s="191" t="str">
        <f>IF(工资性费用预算!A174="","",工资性费用预算!B174)</f>
        <v>新增18</v>
      </c>
      <c r="C172" s="195">
        <f>IF(B172="","",VLOOKUP(B172,工资性费用预算!$B$7:$C$206,2,0))</f>
        <v>0</v>
      </c>
      <c r="D172" s="276" t="str">
        <f>IF(工资性费用预算!BH174&gt;0,IF(工资性费用预算!BE174&gt;0,工资性费用预算!$BE$6,IF(工资性费用预算!BF174&gt;0,工资性费用预算!$BF$6,工资性费用预算!$BG$6)),"")</f>
        <v/>
      </c>
      <c r="E172" s="194">
        <f>IF($B172="","",VLOOKUP($B172,工资性费用预算!$B$7:$AC$206,27,0))</f>
        <v>0</v>
      </c>
      <c r="F172" s="519" t="e">
        <f>IF($B172="",0,VLOOKUP($B172,社保费!$B$5:$Q$15,16,0))</f>
        <v>#N/A</v>
      </c>
      <c r="G172" s="201" t="str">
        <f>IF(OR(工资性费用预算!N174="",工资性费用预算!N174=0),"",ROUND($E172*$F172,2))</f>
        <v/>
      </c>
      <c r="H172" s="201" t="str">
        <f>IF(OR(工资性费用预算!O174="",工资性费用预算!O174=0),"",ROUND($E172*$F172,2))</f>
        <v/>
      </c>
      <c r="I172" s="201" t="str">
        <f>IF(OR(工资性费用预算!P174="",工资性费用预算!P174=0),"",ROUND($E172*$F172,2))</f>
        <v/>
      </c>
      <c r="J172" s="201" t="str">
        <f>IF(OR(工资性费用预算!Q174="",工资性费用预算!Q174=0),"",ROUND($E172*$F172,2))</f>
        <v/>
      </c>
      <c r="K172" s="201" t="str">
        <f>IF(OR(工资性费用预算!R174="",工资性费用预算!R174=0),"",ROUND($E172*$F172,2))</f>
        <v/>
      </c>
      <c r="L172" s="201" t="str">
        <f>IF(OR(工资性费用预算!S174="",工资性费用预算!S174=0),"",ROUND($E172*$F172,2))</f>
        <v/>
      </c>
      <c r="M172" s="201" t="str">
        <f>IF(OR(工资性费用预算!T174="",工资性费用预算!T174=0),"",ROUND($E172*$F172,2))</f>
        <v/>
      </c>
      <c r="N172" s="201" t="str">
        <f>IF(OR(工资性费用预算!U174="",工资性费用预算!U174=0),"",ROUND($E172*$F172,2))</f>
        <v/>
      </c>
      <c r="O172" s="201" t="str">
        <f>IF(OR(工资性费用预算!V174="",工资性费用预算!V174=0),"",ROUND($E172*$F172,2))</f>
        <v/>
      </c>
      <c r="P172" s="201" t="str">
        <f>IF(OR(工资性费用预算!W174="",工资性费用预算!W174=0),"",ROUND($E172*$F172,2))</f>
        <v/>
      </c>
      <c r="Q172" s="201" t="str">
        <f>IF(OR(工资性费用预算!X174="",工资性费用预算!X174=0),"",ROUND($E172*$F172,2))</f>
        <v/>
      </c>
      <c r="R172" s="201" t="str">
        <f>IF(OR(工资性费用预算!Y174="",工资性费用预算!Y174=0),"",ROUND($E172*$F172,2))</f>
        <v/>
      </c>
      <c r="S172" s="193">
        <f t="shared" si="71"/>
        <v>0</v>
      </c>
      <c r="T172" s="199">
        <f>IF($B172="","",VLOOKUP($B172,工资性费用预算!$B$7:$AF$206,30,0))</f>
        <v>0</v>
      </c>
      <c r="U172" s="197">
        <f>IF($B172="","",VLOOKUP($B172,工资性费用预算!$B$7:$AF$206,31,0))</f>
        <v>0</v>
      </c>
      <c r="V172" s="191" t="str">
        <f>IF(OR(工资性费用预算!N174="",工资性费用预算!N174=0),"",$T172*$U172)</f>
        <v/>
      </c>
      <c r="W172" s="191" t="str">
        <f>IF(OR(工资性费用预算!O174="",工资性费用预算!O174=0),"",$T172*$U172)</f>
        <v/>
      </c>
      <c r="X172" s="191" t="str">
        <f>IF(OR(工资性费用预算!P174="",工资性费用预算!P174=0),"",$T172*$U172)</f>
        <v/>
      </c>
      <c r="Y172" s="191" t="str">
        <f>IF(OR(工资性费用预算!Q174="",工资性费用预算!Q174=0),"",$T172*$U172)</f>
        <v/>
      </c>
      <c r="Z172" s="191" t="str">
        <f>IF(OR(工资性费用预算!R174="",工资性费用预算!R174=0),"",$T172*$U172)</f>
        <v/>
      </c>
      <c r="AA172" s="191" t="str">
        <f>IF(OR(工资性费用预算!S174="",工资性费用预算!S174=0),"",$T172*$U172)</f>
        <v/>
      </c>
      <c r="AB172" s="191" t="str">
        <f>IF(OR(工资性费用预算!T174="",工资性费用预算!T174=0),"",$T172*$U172)</f>
        <v/>
      </c>
      <c r="AC172" s="191" t="str">
        <f>IF(OR(工资性费用预算!U174="",工资性费用预算!U174=0),"",$T172*$U172)</f>
        <v/>
      </c>
      <c r="AD172" s="191" t="str">
        <f>IF(OR(工资性费用预算!V174="",工资性费用预算!V174=0),"",$T172*$U172)</f>
        <v/>
      </c>
      <c r="AE172" s="191" t="str">
        <f>IF(OR(工资性费用预算!W174="",工资性费用预算!W174=0),"",$T172*$U172)</f>
        <v/>
      </c>
      <c r="AF172" s="191" t="str">
        <f>IF(OR(工资性费用预算!X174="",工资性费用预算!X174=0),"",$T172*$U172)</f>
        <v/>
      </c>
      <c r="AG172" s="191" t="str">
        <f>IF(OR(工资性费用预算!Y174="",工资性费用预算!Y174=0),"",$T172*$U172)</f>
        <v/>
      </c>
      <c r="AH172" s="193">
        <f t="shared" si="72"/>
        <v>0</v>
      </c>
      <c r="AI172" s="217">
        <f>IF($B172="","",VLOOKUP($B172,工资性费用预算!$B$7:$AJ$206,33,0))</f>
        <v>0</v>
      </c>
      <c r="AJ172" s="218">
        <f>IF($B172="","",VLOOKUP($B172,工资性费用预算!$B$7:$AJ$206,35,0))</f>
        <v>0</v>
      </c>
      <c r="AK172" s="215">
        <f>IF($B172="","",VLOOKUP($B172,工资性费用预算!$B$7:$AL$206,37,0))</f>
        <v>0</v>
      </c>
      <c r="AL172" s="270" t="str">
        <f>IF(OR(工资性费用预算!N174="",工资性费用预算!N174=0),"",$AK172)</f>
        <v/>
      </c>
      <c r="AM172" s="201" t="str">
        <f>IF(OR(工资性费用预算!O174="",工资性费用预算!O174=0),"",$AK172)</f>
        <v/>
      </c>
      <c r="AN172" s="201" t="str">
        <f>IF(OR(工资性费用预算!P174="",工资性费用预算!P174=0),"",$AK172)</f>
        <v/>
      </c>
      <c r="AO172" s="201" t="str">
        <f>IF(OR(工资性费用预算!Q174="",工资性费用预算!Q174=0),"",$AK172)</f>
        <v/>
      </c>
      <c r="AP172" s="201" t="str">
        <f>IF(OR(工资性费用预算!R174="",工资性费用预算!R174=0),"",$AK172)</f>
        <v/>
      </c>
      <c r="AQ172" s="201" t="str">
        <f>IF(OR(工资性费用预算!S174="",工资性费用预算!S174=0),"",$AK172)</f>
        <v/>
      </c>
      <c r="AR172" s="201" t="str">
        <f>IF(OR(工资性费用预算!T174="",工资性费用预算!T174=0),"",$AK172)</f>
        <v/>
      </c>
      <c r="AS172" s="201" t="str">
        <f>IF(OR(工资性费用预算!U174="",工资性费用预算!U174=0),"",$AK172)</f>
        <v/>
      </c>
      <c r="AT172" s="201" t="str">
        <f>IF(OR(工资性费用预算!V174="",工资性费用预算!V174=0),"",$AK172)</f>
        <v/>
      </c>
      <c r="AU172" s="201" t="str">
        <f>IF(OR(工资性费用预算!W174="",工资性费用预算!W174=0),"",$AK172)</f>
        <v/>
      </c>
      <c r="AV172" s="201" t="str">
        <f>IF(OR(工资性费用预算!X174="",工资性费用预算!X174=0),"",$AK172)</f>
        <v/>
      </c>
      <c r="AW172" s="201" t="str">
        <f>IF(OR(工资性费用预算!Y174="",工资性费用预算!Y174=0),"",$AK172)</f>
        <v/>
      </c>
      <c r="AX172" s="220">
        <f t="shared" si="73"/>
        <v>0</v>
      </c>
      <c r="AY172" s="215">
        <f>IF($B172="","",VLOOKUP($B172,工资性费用预算!$B$7:$AN$206,39,0))</f>
        <v>0</v>
      </c>
      <c r="AZ172" s="204"/>
      <c r="BA172" s="204"/>
      <c r="BB172" s="204"/>
      <c r="BC172" s="204"/>
      <c r="BD172" s="201"/>
      <c r="BE172" s="201" t="str">
        <f>IF(OR(工资性费用预算!S174="",工资性费用预算!S174=0),"",$AY172)</f>
        <v/>
      </c>
      <c r="BF172" s="201" t="str">
        <f>IF(OR(工资性费用预算!T174="",工资性费用预算!T174=0),"",$AY172)</f>
        <v/>
      </c>
      <c r="BG172" s="201" t="str">
        <f>IF(OR(工资性费用预算!U174="",工资性费用预算!U174=0),"",$AY172)</f>
        <v/>
      </c>
      <c r="BH172" s="201" t="str">
        <f>IF(OR(工资性费用预算!V174="",工资性费用预算!V174=0),"",$AY172)</f>
        <v/>
      </c>
      <c r="BI172" s="201" t="str">
        <f>IF(OR(工资性费用预算!W174="",工资性费用预算!W174=0),"",$AY172)</f>
        <v/>
      </c>
      <c r="BJ172" s="219"/>
      <c r="BK172" s="219"/>
      <c r="BL172" s="219">
        <f t="shared" si="74"/>
        <v>0</v>
      </c>
      <c r="BM172" s="215">
        <f>IF($B172="","",VLOOKUP($B172,工资性费用预算!$B$7:$AP$206,41,0))</f>
        <v>0</v>
      </c>
      <c r="BN172" s="201" t="str">
        <f>IF(OR(工资性费用预算!N174="",工资性费用预算!N174=0),"",$BM172)</f>
        <v/>
      </c>
      <c r="BO172" s="201" t="str">
        <f>IF(OR(工资性费用预算!O174="",工资性费用预算!O174=0),"",$BM172)</f>
        <v/>
      </c>
      <c r="BP172" s="201" t="str">
        <f>IF(OR(工资性费用预算!P174="",工资性费用预算!P174=0),"",$BM172)</f>
        <v/>
      </c>
      <c r="BQ172" s="201"/>
      <c r="BR172" s="201" t="str">
        <f>IF(OR(工资性费用预算!Q174="",工资性费用预算!Q174=0),"",$BM172)</f>
        <v/>
      </c>
      <c r="BS172" s="201" t="str">
        <f>IF(OR(工资性费用预算!R174="",工资性费用预算!R174=0),"",$BM172)</f>
        <v/>
      </c>
      <c r="BT172" s="201" t="str">
        <f>IF(OR(工资性费用预算!S174="",工资性费用预算!S174=0),"",$BM172)</f>
        <v/>
      </c>
      <c r="BU172" s="201"/>
      <c r="BV172" s="201" t="str">
        <f>IF(OR(工资性费用预算!T174="",工资性费用预算!T174=0),"",$BM172)</f>
        <v/>
      </c>
      <c r="BW172" s="201" t="str">
        <f>IF(OR(工资性费用预算!U174="",工资性费用预算!U174=0),"",$BM172)</f>
        <v/>
      </c>
      <c r="BX172" s="201" t="str">
        <f>IF(OR(工资性费用预算!V174="",工资性费用预算!V174=0),"",$BM172)</f>
        <v/>
      </c>
      <c r="BY172" s="201"/>
      <c r="BZ172" s="201" t="str">
        <f>IF(OR(工资性费用预算!W174="",工资性费用预算!W174=0),"",$BM172)</f>
        <v/>
      </c>
      <c r="CA172" s="201" t="str">
        <f>IF(OR(工资性费用预算!X174="",工资性费用预算!X174=0),"",$BM172)</f>
        <v/>
      </c>
      <c r="CB172" s="201" t="str">
        <f>IF(OR(工资性费用预算!Y174="",工资性费用预算!Y174=0),"",$BM172)</f>
        <v/>
      </c>
      <c r="CC172" s="193">
        <f t="shared" si="75"/>
        <v>0</v>
      </c>
      <c r="CD172" s="215">
        <f>IF($B172="","",VLOOKUP($B172,工资性费用预算!$B$7:$AT$206,45,0))</f>
        <v>0</v>
      </c>
      <c r="CE172" s="201" t="str">
        <f>IF(OR(工资性费用预算!N174="",工资性费用预算!N174=0),"",$CD172)</f>
        <v/>
      </c>
      <c r="CF172" s="201" t="str">
        <f>IF(OR(工资性费用预算!O174="",工资性费用预算!O174=0),"",$CD172)</f>
        <v/>
      </c>
      <c r="CG172" s="201" t="str">
        <f>IF(OR(工资性费用预算!P174="",工资性费用预算!P174=0),"",$CD172)</f>
        <v/>
      </c>
      <c r="CH172" s="201" t="str">
        <f>IF(OR(工资性费用预算!Q174="",工资性费用预算!Q174=0),"",$CD172)</f>
        <v/>
      </c>
      <c r="CI172" s="201" t="str">
        <f>IF(OR(工资性费用预算!R174="",工资性费用预算!R174=0),"",$CD172)</f>
        <v/>
      </c>
      <c r="CJ172" s="201" t="str">
        <f>IF(OR(工资性费用预算!S174="",工资性费用预算!S174=0),"",$CD172)</f>
        <v/>
      </c>
      <c r="CK172" s="201" t="str">
        <f>IF(OR(工资性费用预算!T174="",工资性费用预算!T174=0),"",$CD172)</f>
        <v/>
      </c>
      <c r="CL172" s="201" t="str">
        <f>IF(OR(工资性费用预算!U174="",工资性费用预算!U174=0),"",$CD172)</f>
        <v/>
      </c>
      <c r="CM172" s="201" t="str">
        <f>IF(OR(工资性费用预算!V174="",工资性费用预算!V174=0),"",$CD172)</f>
        <v/>
      </c>
      <c r="CN172" s="201" t="str">
        <f>IF(OR(工资性费用预算!W174="",工资性费用预算!W174=0),"",$CD172)</f>
        <v/>
      </c>
      <c r="CO172" s="201" t="str">
        <f>IF(OR(工资性费用预算!X174="",工资性费用预算!X174=0),"",$CD172)</f>
        <v/>
      </c>
      <c r="CP172" s="201" t="str">
        <f>IF(OR(工资性费用预算!Y174="",工资性费用预算!Y174=0),"",$CD172)</f>
        <v/>
      </c>
      <c r="CQ172" s="193">
        <f t="shared" si="76"/>
        <v>0</v>
      </c>
      <c r="CR172" s="215">
        <f>IF($B172="","",VLOOKUP($B172,工资性费用预算!$B$7:$AV$206,47,0))</f>
        <v>0</v>
      </c>
      <c r="CS172" s="201" t="str">
        <f>IF(OR(工资性费用预算!N174="",工资性费用预算!N174=0),"",$CR172)</f>
        <v/>
      </c>
      <c r="CT172" s="201" t="str">
        <f>IF(OR(工资性费用预算!O174="",工资性费用预算!O174=0),"",$CR172)</f>
        <v/>
      </c>
      <c r="CU172" s="201" t="str">
        <f>IF(OR(工资性费用预算!P174="",工资性费用预算!P174=0),"",$CR172)</f>
        <v/>
      </c>
      <c r="CV172" s="201" t="str">
        <f>IF(OR(工资性费用预算!Q174="",工资性费用预算!Q174=0),"",$CR172)</f>
        <v/>
      </c>
      <c r="CW172" s="201" t="str">
        <f>IF(OR(工资性费用预算!R174="",工资性费用预算!R174=0),"",$CR172)</f>
        <v/>
      </c>
      <c r="CX172" s="201" t="str">
        <f>IF(OR(工资性费用预算!S174="",工资性费用预算!S174=0),"",$CR172)</f>
        <v/>
      </c>
      <c r="CY172" s="201" t="str">
        <f>IF(OR(工资性费用预算!T174="",工资性费用预算!T174=0),"",$CR172)</f>
        <v/>
      </c>
      <c r="CZ172" s="201" t="str">
        <f>IF(OR(工资性费用预算!U174="",工资性费用预算!U174=0),"",$CR172)</f>
        <v/>
      </c>
      <c r="DA172" s="201" t="str">
        <f>IF(OR(工资性费用预算!V174="",工资性费用预算!V174=0),"",$CR172)</f>
        <v/>
      </c>
      <c r="DB172" s="201" t="str">
        <f>IF(OR(工资性费用预算!W174="",工资性费用预算!W174=0),"",$CR172)</f>
        <v/>
      </c>
      <c r="DC172" s="201" t="str">
        <f>IF(OR(工资性费用预算!X174="",工资性费用预算!X174=0),"",$CR172)</f>
        <v/>
      </c>
      <c r="DD172" s="201" t="str">
        <f>IF(OR(工资性费用预算!Y174="",工资性费用预算!Y174=0),"",$CR172)</f>
        <v/>
      </c>
      <c r="DE172" s="193">
        <f t="shared" si="77"/>
        <v>0</v>
      </c>
      <c r="DF172" s="215">
        <f>IF($B172="","",VLOOKUP($B172,工资性费用预算!$B$7:$AR$206,43,0))</f>
        <v>0</v>
      </c>
      <c r="DG172" s="215">
        <f>IF($B172="","",VLOOKUP($B172,工资性费用预算!$B$7:$AS$206,44,0))</f>
        <v>0</v>
      </c>
      <c r="DH172" s="215">
        <f>IF($B172="","",VLOOKUP($B172,工资性费用预算!$B$7:$AX$206,49,0))</f>
        <v>0</v>
      </c>
      <c r="DI172" s="215">
        <f>IF($B172="","",VLOOKUP($B172,工资性费用预算!$B$7:$AY$206,50,0))</f>
        <v>0</v>
      </c>
      <c r="DJ172" s="215">
        <f>IF($B172="","",VLOOKUP($B172,工资性费用预算!$B$7:$BB$206,51,0))</f>
        <v>0</v>
      </c>
      <c r="DK172" s="215">
        <f>IF($B172="","",VLOOKUP($B172,工资性费用预算!$B$7:$BB$206,52,0))</f>
        <v>0</v>
      </c>
      <c r="DL172" s="225">
        <f>IF($B172="","",VLOOKUP($B172,工资性费用预算!$B$7:$BB$206,53,0))</f>
        <v>0</v>
      </c>
      <c r="DM172" s="222">
        <f t="shared" si="78"/>
        <v>0</v>
      </c>
      <c r="DN172" s="191">
        <f t="shared" si="79"/>
        <v>0</v>
      </c>
      <c r="DO172" s="191">
        <f t="shared" si="80"/>
        <v>0</v>
      </c>
      <c r="DP172" s="191">
        <f t="shared" si="81"/>
        <v>0</v>
      </c>
      <c r="DQ172" s="191">
        <f t="shared" si="82"/>
        <v>0</v>
      </c>
      <c r="DR172" s="191">
        <f t="shared" si="83"/>
        <v>0</v>
      </c>
      <c r="DS172" s="191">
        <f t="shared" si="84"/>
        <v>0</v>
      </c>
      <c r="DT172" s="191">
        <f t="shared" si="85"/>
        <v>0</v>
      </c>
      <c r="DU172" s="191">
        <f t="shared" si="86"/>
        <v>0</v>
      </c>
      <c r="DV172" s="191">
        <f t="shared" si="87"/>
        <v>0</v>
      </c>
      <c r="DW172" s="191">
        <f t="shared" si="88"/>
        <v>0</v>
      </c>
      <c r="DX172" s="191">
        <f t="shared" si="89"/>
        <v>0</v>
      </c>
      <c r="DY172" s="227">
        <f t="shared" si="90"/>
        <v>0</v>
      </c>
      <c r="DZ172" s="191">
        <f t="shared" si="91"/>
        <v>0</v>
      </c>
      <c r="EA172" s="193">
        <f t="shared" si="92"/>
        <v>0</v>
      </c>
    </row>
    <row r="173" spans="1:131">
      <c r="A173" s="200">
        <f t="shared" si="70"/>
        <v>169</v>
      </c>
      <c r="B173" s="191" t="str">
        <f>IF(工资性费用预算!A175="","",工资性费用预算!B175)</f>
        <v>新增19</v>
      </c>
      <c r="C173" s="195">
        <f>IF(B173="","",VLOOKUP(B173,工资性费用预算!$B$7:$C$206,2,0))</f>
        <v>0</v>
      </c>
      <c r="D173" s="276" t="str">
        <f>IF(工资性费用预算!BH175&gt;0,IF(工资性费用预算!BE175&gt;0,工资性费用预算!$BE$6,IF(工资性费用预算!BF175&gt;0,工资性费用预算!$BF$6,工资性费用预算!$BG$6)),"")</f>
        <v/>
      </c>
      <c r="E173" s="194">
        <f>IF($B173="","",VLOOKUP($B173,工资性费用预算!$B$7:$AC$206,27,0))</f>
        <v>0</v>
      </c>
      <c r="F173" s="519" t="e">
        <f>IF($B173="",0,VLOOKUP($B173,社保费!$B$5:$Q$15,16,0))</f>
        <v>#N/A</v>
      </c>
      <c r="G173" s="201" t="str">
        <f>IF(OR(工资性费用预算!N175="",工资性费用预算!N175=0),"",ROUND($E173*$F173,2))</f>
        <v/>
      </c>
      <c r="H173" s="201" t="str">
        <f>IF(OR(工资性费用预算!O175="",工资性费用预算!O175=0),"",ROUND($E173*$F173,2))</f>
        <v/>
      </c>
      <c r="I173" s="201" t="str">
        <f>IF(OR(工资性费用预算!P175="",工资性费用预算!P175=0),"",ROUND($E173*$F173,2))</f>
        <v/>
      </c>
      <c r="J173" s="201" t="str">
        <f>IF(OR(工资性费用预算!Q175="",工资性费用预算!Q175=0),"",ROUND($E173*$F173,2))</f>
        <v/>
      </c>
      <c r="K173" s="201" t="str">
        <f>IF(OR(工资性费用预算!R175="",工资性费用预算!R175=0),"",ROUND($E173*$F173,2))</f>
        <v/>
      </c>
      <c r="L173" s="201" t="str">
        <f>IF(OR(工资性费用预算!S175="",工资性费用预算!S175=0),"",ROUND($E173*$F173,2))</f>
        <v/>
      </c>
      <c r="M173" s="201" t="str">
        <f>IF(OR(工资性费用预算!T175="",工资性费用预算!T175=0),"",ROUND($E173*$F173,2))</f>
        <v/>
      </c>
      <c r="N173" s="201" t="str">
        <f>IF(OR(工资性费用预算!U175="",工资性费用预算!U175=0),"",ROUND($E173*$F173,2))</f>
        <v/>
      </c>
      <c r="O173" s="201" t="str">
        <f>IF(OR(工资性费用预算!V175="",工资性费用预算!V175=0),"",ROUND($E173*$F173,2))</f>
        <v/>
      </c>
      <c r="P173" s="201" t="str">
        <f>IF(OR(工资性费用预算!W175="",工资性费用预算!W175=0),"",ROUND($E173*$F173,2))</f>
        <v/>
      </c>
      <c r="Q173" s="201" t="str">
        <f>IF(OR(工资性费用预算!X175="",工资性费用预算!X175=0),"",ROUND($E173*$F173,2))</f>
        <v/>
      </c>
      <c r="R173" s="201" t="str">
        <f>IF(OR(工资性费用预算!Y175="",工资性费用预算!Y175=0),"",ROUND($E173*$F173,2))</f>
        <v/>
      </c>
      <c r="S173" s="193">
        <f t="shared" si="71"/>
        <v>0</v>
      </c>
      <c r="T173" s="199">
        <f>IF($B173="","",VLOOKUP($B173,工资性费用预算!$B$7:$AF$206,30,0))</f>
        <v>0</v>
      </c>
      <c r="U173" s="197">
        <f>IF($B173="","",VLOOKUP($B173,工资性费用预算!$B$7:$AF$206,31,0))</f>
        <v>0</v>
      </c>
      <c r="V173" s="191" t="str">
        <f>IF(OR(工资性费用预算!N175="",工资性费用预算!N175=0),"",$T173*$U173)</f>
        <v/>
      </c>
      <c r="W173" s="191" t="str">
        <f>IF(OR(工资性费用预算!O175="",工资性费用预算!O175=0),"",$T173*$U173)</f>
        <v/>
      </c>
      <c r="X173" s="191" t="str">
        <f>IF(OR(工资性费用预算!P175="",工资性费用预算!P175=0),"",$T173*$U173)</f>
        <v/>
      </c>
      <c r="Y173" s="191" t="str">
        <f>IF(OR(工资性费用预算!Q175="",工资性费用预算!Q175=0),"",$T173*$U173)</f>
        <v/>
      </c>
      <c r="Z173" s="191" t="str">
        <f>IF(OR(工资性费用预算!R175="",工资性费用预算!R175=0),"",$T173*$U173)</f>
        <v/>
      </c>
      <c r="AA173" s="191" t="str">
        <f>IF(OR(工资性费用预算!S175="",工资性费用预算!S175=0),"",$T173*$U173)</f>
        <v/>
      </c>
      <c r="AB173" s="191" t="str">
        <f>IF(OR(工资性费用预算!T175="",工资性费用预算!T175=0),"",$T173*$U173)</f>
        <v/>
      </c>
      <c r="AC173" s="191" t="str">
        <f>IF(OR(工资性费用预算!U175="",工资性费用预算!U175=0),"",$T173*$U173)</f>
        <v/>
      </c>
      <c r="AD173" s="191" t="str">
        <f>IF(OR(工资性费用预算!V175="",工资性费用预算!V175=0),"",$T173*$U173)</f>
        <v/>
      </c>
      <c r="AE173" s="191" t="str">
        <f>IF(OR(工资性费用预算!W175="",工资性费用预算!W175=0),"",$T173*$U173)</f>
        <v/>
      </c>
      <c r="AF173" s="191" t="str">
        <f>IF(OR(工资性费用预算!X175="",工资性费用预算!X175=0),"",$T173*$U173)</f>
        <v/>
      </c>
      <c r="AG173" s="191" t="str">
        <f>IF(OR(工资性费用预算!Y175="",工资性费用预算!Y175=0),"",$T173*$U173)</f>
        <v/>
      </c>
      <c r="AH173" s="193">
        <f t="shared" si="72"/>
        <v>0</v>
      </c>
      <c r="AI173" s="217">
        <f>IF($B173="","",VLOOKUP($B173,工资性费用预算!$B$7:$AJ$206,33,0))</f>
        <v>0</v>
      </c>
      <c r="AJ173" s="218">
        <f>IF($B173="","",VLOOKUP($B173,工资性费用预算!$B$7:$AJ$206,35,0))</f>
        <v>0</v>
      </c>
      <c r="AK173" s="215">
        <f>IF($B173="","",VLOOKUP($B173,工资性费用预算!$B$7:$AL$206,37,0))</f>
        <v>0</v>
      </c>
      <c r="AL173" s="270" t="str">
        <f>IF(OR(工资性费用预算!N175="",工资性费用预算!N175=0),"",$AK173)</f>
        <v/>
      </c>
      <c r="AM173" s="201" t="str">
        <f>IF(OR(工资性费用预算!O175="",工资性费用预算!O175=0),"",$AK173)</f>
        <v/>
      </c>
      <c r="AN173" s="201" t="str">
        <f>IF(OR(工资性费用预算!P175="",工资性费用预算!P175=0),"",$AK173)</f>
        <v/>
      </c>
      <c r="AO173" s="201" t="str">
        <f>IF(OR(工资性费用预算!Q175="",工资性费用预算!Q175=0),"",$AK173)</f>
        <v/>
      </c>
      <c r="AP173" s="201" t="str">
        <f>IF(OR(工资性费用预算!R175="",工资性费用预算!R175=0),"",$AK173)</f>
        <v/>
      </c>
      <c r="AQ173" s="201" t="str">
        <f>IF(OR(工资性费用预算!S175="",工资性费用预算!S175=0),"",$AK173)</f>
        <v/>
      </c>
      <c r="AR173" s="201" t="str">
        <f>IF(OR(工资性费用预算!T175="",工资性费用预算!T175=0),"",$AK173)</f>
        <v/>
      </c>
      <c r="AS173" s="201" t="str">
        <f>IF(OR(工资性费用预算!U175="",工资性费用预算!U175=0),"",$AK173)</f>
        <v/>
      </c>
      <c r="AT173" s="201" t="str">
        <f>IF(OR(工资性费用预算!V175="",工资性费用预算!V175=0),"",$AK173)</f>
        <v/>
      </c>
      <c r="AU173" s="201" t="str">
        <f>IF(OR(工资性费用预算!W175="",工资性费用预算!W175=0),"",$AK173)</f>
        <v/>
      </c>
      <c r="AV173" s="201" t="str">
        <f>IF(OR(工资性费用预算!X175="",工资性费用预算!X175=0),"",$AK173)</f>
        <v/>
      </c>
      <c r="AW173" s="201" t="str">
        <f>IF(OR(工资性费用预算!Y175="",工资性费用预算!Y175=0),"",$AK173)</f>
        <v/>
      </c>
      <c r="AX173" s="220">
        <f t="shared" si="73"/>
        <v>0</v>
      </c>
      <c r="AY173" s="215">
        <f>IF($B173="","",VLOOKUP($B173,工资性费用预算!$B$7:$AN$206,39,0))</f>
        <v>0</v>
      </c>
      <c r="AZ173" s="204"/>
      <c r="BA173" s="204"/>
      <c r="BB173" s="204"/>
      <c r="BC173" s="204"/>
      <c r="BD173" s="201"/>
      <c r="BE173" s="201" t="str">
        <f>IF(OR(工资性费用预算!S175="",工资性费用预算!S175=0),"",$AY173)</f>
        <v/>
      </c>
      <c r="BF173" s="201" t="str">
        <f>IF(OR(工资性费用预算!T175="",工资性费用预算!T175=0),"",$AY173)</f>
        <v/>
      </c>
      <c r="BG173" s="201" t="str">
        <f>IF(OR(工资性费用预算!U175="",工资性费用预算!U175=0),"",$AY173)</f>
        <v/>
      </c>
      <c r="BH173" s="201" t="str">
        <f>IF(OR(工资性费用预算!V175="",工资性费用预算!V175=0),"",$AY173)</f>
        <v/>
      </c>
      <c r="BI173" s="201" t="str">
        <f>IF(OR(工资性费用预算!W175="",工资性费用预算!W175=0),"",$AY173)</f>
        <v/>
      </c>
      <c r="BJ173" s="219"/>
      <c r="BK173" s="219"/>
      <c r="BL173" s="219">
        <f t="shared" si="74"/>
        <v>0</v>
      </c>
      <c r="BM173" s="215">
        <f>IF($B173="","",VLOOKUP($B173,工资性费用预算!$B$7:$AP$206,41,0))</f>
        <v>0</v>
      </c>
      <c r="BN173" s="201" t="str">
        <f>IF(OR(工资性费用预算!N175="",工资性费用预算!N175=0),"",$BM173)</f>
        <v/>
      </c>
      <c r="BO173" s="201" t="str">
        <f>IF(OR(工资性费用预算!O175="",工资性费用预算!O175=0),"",$BM173)</f>
        <v/>
      </c>
      <c r="BP173" s="201" t="str">
        <f>IF(OR(工资性费用预算!P175="",工资性费用预算!P175=0),"",$BM173)</f>
        <v/>
      </c>
      <c r="BQ173" s="201"/>
      <c r="BR173" s="201" t="str">
        <f>IF(OR(工资性费用预算!Q175="",工资性费用预算!Q175=0),"",$BM173)</f>
        <v/>
      </c>
      <c r="BS173" s="201" t="str">
        <f>IF(OR(工资性费用预算!R175="",工资性费用预算!R175=0),"",$BM173)</f>
        <v/>
      </c>
      <c r="BT173" s="201" t="str">
        <f>IF(OR(工资性费用预算!S175="",工资性费用预算!S175=0),"",$BM173)</f>
        <v/>
      </c>
      <c r="BU173" s="201"/>
      <c r="BV173" s="201" t="str">
        <f>IF(OR(工资性费用预算!T175="",工资性费用预算!T175=0),"",$BM173)</f>
        <v/>
      </c>
      <c r="BW173" s="201" t="str">
        <f>IF(OR(工资性费用预算!U175="",工资性费用预算!U175=0),"",$BM173)</f>
        <v/>
      </c>
      <c r="BX173" s="201" t="str">
        <f>IF(OR(工资性费用预算!V175="",工资性费用预算!V175=0),"",$BM173)</f>
        <v/>
      </c>
      <c r="BY173" s="201"/>
      <c r="BZ173" s="201" t="str">
        <f>IF(OR(工资性费用预算!W175="",工资性费用预算!W175=0),"",$BM173)</f>
        <v/>
      </c>
      <c r="CA173" s="201" t="str">
        <f>IF(OR(工资性费用预算!X175="",工资性费用预算!X175=0),"",$BM173)</f>
        <v/>
      </c>
      <c r="CB173" s="201" t="str">
        <f>IF(OR(工资性费用预算!Y175="",工资性费用预算!Y175=0),"",$BM173)</f>
        <v/>
      </c>
      <c r="CC173" s="193">
        <f t="shared" si="75"/>
        <v>0</v>
      </c>
      <c r="CD173" s="215">
        <f>IF($B173="","",VLOOKUP($B173,工资性费用预算!$B$7:$AT$206,45,0))</f>
        <v>0</v>
      </c>
      <c r="CE173" s="201" t="str">
        <f>IF(OR(工资性费用预算!N175="",工资性费用预算!N175=0),"",$CD173)</f>
        <v/>
      </c>
      <c r="CF173" s="201" t="str">
        <f>IF(OR(工资性费用预算!O175="",工资性费用预算!O175=0),"",$CD173)</f>
        <v/>
      </c>
      <c r="CG173" s="201" t="str">
        <f>IF(OR(工资性费用预算!P175="",工资性费用预算!P175=0),"",$CD173)</f>
        <v/>
      </c>
      <c r="CH173" s="201" t="str">
        <f>IF(OR(工资性费用预算!Q175="",工资性费用预算!Q175=0),"",$CD173)</f>
        <v/>
      </c>
      <c r="CI173" s="201" t="str">
        <f>IF(OR(工资性费用预算!R175="",工资性费用预算!R175=0),"",$CD173)</f>
        <v/>
      </c>
      <c r="CJ173" s="201" t="str">
        <f>IF(OR(工资性费用预算!S175="",工资性费用预算!S175=0),"",$CD173)</f>
        <v/>
      </c>
      <c r="CK173" s="201" t="str">
        <f>IF(OR(工资性费用预算!T175="",工资性费用预算!T175=0),"",$CD173)</f>
        <v/>
      </c>
      <c r="CL173" s="201" t="str">
        <f>IF(OR(工资性费用预算!U175="",工资性费用预算!U175=0),"",$CD173)</f>
        <v/>
      </c>
      <c r="CM173" s="201" t="str">
        <f>IF(OR(工资性费用预算!V175="",工资性费用预算!V175=0),"",$CD173)</f>
        <v/>
      </c>
      <c r="CN173" s="201" t="str">
        <f>IF(OR(工资性费用预算!W175="",工资性费用预算!W175=0),"",$CD173)</f>
        <v/>
      </c>
      <c r="CO173" s="201" t="str">
        <f>IF(OR(工资性费用预算!X175="",工资性费用预算!X175=0),"",$CD173)</f>
        <v/>
      </c>
      <c r="CP173" s="201" t="str">
        <f>IF(OR(工资性费用预算!Y175="",工资性费用预算!Y175=0),"",$CD173)</f>
        <v/>
      </c>
      <c r="CQ173" s="193">
        <f t="shared" si="76"/>
        <v>0</v>
      </c>
      <c r="CR173" s="215">
        <f>IF($B173="","",VLOOKUP($B173,工资性费用预算!$B$7:$AV$206,47,0))</f>
        <v>0</v>
      </c>
      <c r="CS173" s="201" t="str">
        <f>IF(OR(工资性费用预算!N175="",工资性费用预算!N175=0),"",$CR173)</f>
        <v/>
      </c>
      <c r="CT173" s="201" t="str">
        <f>IF(OR(工资性费用预算!O175="",工资性费用预算!O175=0),"",$CR173)</f>
        <v/>
      </c>
      <c r="CU173" s="201" t="str">
        <f>IF(OR(工资性费用预算!P175="",工资性费用预算!P175=0),"",$CR173)</f>
        <v/>
      </c>
      <c r="CV173" s="201" t="str">
        <f>IF(OR(工资性费用预算!Q175="",工资性费用预算!Q175=0),"",$CR173)</f>
        <v/>
      </c>
      <c r="CW173" s="201" t="str">
        <f>IF(OR(工资性费用预算!R175="",工资性费用预算!R175=0),"",$CR173)</f>
        <v/>
      </c>
      <c r="CX173" s="201" t="str">
        <f>IF(OR(工资性费用预算!S175="",工资性费用预算!S175=0),"",$CR173)</f>
        <v/>
      </c>
      <c r="CY173" s="201" t="str">
        <f>IF(OR(工资性费用预算!T175="",工资性费用预算!T175=0),"",$CR173)</f>
        <v/>
      </c>
      <c r="CZ173" s="201" t="str">
        <f>IF(OR(工资性费用预算!U175="",工资性费用预算!U175=0),"",$CR173)</f>
        <v/>
      </c>
      <c r="DA173" s="201" t="str">
        <f>IF(OR(工资性费用预算!V175="",工资性费用预算!V175=0),"",$CR173)</f>
        <v/>
      </c>
      <c r="DB173" s="201" t="str">
        <f>IF(OR(工资性费用预算!W175="",工资性费用预算!W175=0),"",$CR173)</f>
        <v/>
      </c>
      <c r="DC173" s="201" t="str">
        <f>IF(OR(工资性费用预算!X175="",工资性费用预算!X175=0),"",$CR173)</f>
        <v/>
      </c>
      <c r="DD173" s="201" t="str">
        <f>IF(OR(工资性费用预算!Y175="",工资性费用预算!Y175=0),"",$CR173)</f>
        <v/>
      </c>
      <c r="DE173" s="193">
        <f t="shared" si="77"/>
        <v>0</v>
      </c>
      <c r="DF173" s="215">
        <f>IF($B173="","",VLOOKUP($B173,工资性费用预算!$B$7:$AR$206,43,0))</f>
        <v>0</v>
      </c>
      <c r="DG173" s="215">
        <f>IF($B173="","",VLOOKUP($B173,工资性费用预算!$B$7:$AS$206,44,0))</f>
        <v>0</v>
      </c>
      <c r="DH173" s="215">
        <f>IF($B173="","",VLOOKUP($B173,工资性费用预算!$B$7:$AX$206,49,0))</f>
        <v>0</v>
      </c>
      <c r="DI173" s="215">
        <f>IF($B173="","",VLOOKUP($B173,工资性费用预算!$B$7:$AY$206,50,0))</f>
        <v>0</v>
      </c>
      <c r="DJ173" s="215">
        <f>IF($B173="","",VLOOKUP($B173,工资性费用预算!$B$7:$BB$206,51,0))</f>
        <v>0</v>
      </c>
      <c r="DK173" s="215">
        <f>IF($B173="","",VLOOKUP($B173,工资性费用预算!$B$7:$BB$206,52,0))</f>
        <v>0</v>
      </c>
      <c r="DL173" s="225">
        <f>IF($B173="","",VLOOKUP($B173,工资性费用预算!$B$7:$BB$206,53,0))</f>
        <v>0</v>
      </c>
      <c r="DM173" s="222">
        <f t="shared" si="78"/>
        <v>0</v>
      </c>
      <c r="DN173" s="191">
        <f t="shared" si="79"/>
        <v>0</v>
      </c>
      <c r="DO173" s="191">
        <f t="shared" si="80"/>
        <v>0</v>
      </c>
      <c r="DP173" s="191">
        <f t="shared" si="81"/>
        <v>0</v>
      </c>
      <c r="DQ173" s="191">
        <f t="shared" si="82"/>
        <v>0</v>
      </c>
      <c r="DR173" s="191">
        <f t="shared" si="83"/>
        <v>0</v>
      </c>
      <c r="DS173" s="191">
        <f t="shared" si="84"/>
        <v>0</v>
      </c>
      <c r="DT173" s="191">
        <f t="shared" si="85"/>
        <v>0</v>
      </c>
      <c r="DU173" s="191">
        <f t="shared" si="86"/>
        <v>0</v>
      </c>
      <c r="DV173" s="191">
        <f t="shared" si="87"/>
        <v>0</v>
      </c>
      <c r="DW173" s="191">
        <f t="shared" si="88"/>
        <v>0</v>
      </c>
      <c r="DX173" s="191">
        <f t="shared" si="89"/>
        <v>0</v>
      </c>
      <c r="DY173" s="227">
        <f t="shared" si="90"/>
        <v>0</v>
      </c>
      <c r="DZ173" s="191">
        <f t="shared" si="91"/>
        <v>0</v>
      </c>
      <c r="EA173" s="193">
        <f t="shared" si="92"/>
        <v>0</v>
      </c>
    </row>
    <row r="174" spans="1:131">
      <c r="A174" s="200">
        <f t="shared" si="70"/>
        <v>170</v>
      </c>
      <c r="B174" s="191" t="str">
        <f>IF(工资性费用预算!A176="","",工资性费用预算!B176)</f>
        <v>新增20</v>
      </c>
      <c r="C174" s="195">
        <f>IF(B174="","",VLOOKUP(B174,工资性费用预算!$B$7:$C$206,2,0))</f>
        <v>0</v>
      </c>
      <c r="D174" s="276" t="str">
        <f>IF(工资性费用预算!BH176&gt;0,IF(工资性费用预算!BE176&gt;0,工资性费用预算!$BE$6,IF(工资性费用预算!BF176&gt;0,工资性费用预算!$BF$6,工资性费用预算!$BG$6)),"")</f>
        <v/>
      </c>
      <c r="E174" s="194">
        <f>IF($B174="","",VLOOKUP($B174,工资性费用预算!$B$7:$AC$206,27,0))</f>
        <v>0</v>
      </c>
      <c r="F174" s="519" t="e">
        <f>IF($B174="",0,VLOOKUP($B174,社保费!$B$5:$Q$15,16,0))</f>
        <v>#N/A</v>
      </c>
      <c r="G174" s="201" t="str">
        <f>IF(OR(工资性费用预算!N176="",工资性费用预算!N176=0),"",ROUND($E174*$F174,2))</f>
        <v/>
      </c>
      <c r="H174" s="201" t="str">
        <f>IF(OR(工资性费用预算!O176="",工资性费用预算!O176=0),"",ROUND($E174*$F174,2))</f>
        <v/>
      </c>
      <c r="I174" s="201" t="str">
        <f>IF(OR(工资性费用预算!P176="",工资性费用预算!P176=0),"",ROUND($E174*$F174,2))</f>
        <v/>
      </c>
      <c r="J174" s="201" t="str">
        <f>IF(OR(工资性费用预算!Q176="",工资性费用预算!Q176=0),"",ROUND($E174*$F174,2))</f>
        <v/>
      </c>
      <c r="K174" s="201" t="str">
        <f>IF(OR(工资性费用预算!R176="",工资性费用预算!R176=0),"",ROUND($E174*$F174,2))</f>
        <v/>
      </c>
      <c r="L174" s="201" t="str">
        <f>IF(OR(工资性费用预算!S176="",工资性费用预算!S176=0),"",ROUND($E174*$F174,2))</f>
        <v/>
      </c>
      <c r="M174" s="201" t="str">
        <f>IF(OR(工资性费用预算!T176="",工资性费用预算!T176=0),"",ROUND($E174*$F174,2))</f>
        <v/>
      </c>
      <c r="N174" s="201" t="str">
        <f>IF(OR(工资性费用预算!U176="",工资性费用预算!U176=0),"",ROUND($E174*$F174,2))</f>
        <v/>
      </c>
      <c r="O174" s="201" t="str">
        <f>IF(OR(工资性费用预算!V176="",工资性费用预算!V176=0),"",ROUND($E174*$F174,2))</f>
        <v/>
      </c>
      <c r="P174" s="201" t="str">
        <f>IF(OR(工资性费用预算!W176="",工资性费用预算!W176=0),"",ROUND($E174*$F174,2))</f>
        <v/>
      </c>
      <c r="Q174" s="201" t="str">
        <f>IF(OR(工资性费用预算!X176="",工资性费用预算!X176=0),"",ROUND($E174*$F174,2))</f>
        <v/>
      </c>
      <c r="R174" s="201" t="str">
        <f>IF(OR(工资性费用预算!Y176="",工资性费用预算!Y176=0),"",ROUND($E174*$F174,2))</f>
        <v/>
      </c>
      <c r="S174" s="193">
        <f t="shared" si="71"/>
        <v>0</v>
      </c>
      <c r="T174" s="199">
        <f>IF($B174="","",VLOOKUP($B174,工资性费用预算!$B$7:$AF$206,30,0))</f>
        <v>0</v>
      </c>
      <c r="U174" s="197">
        <f>IF($B174="","",VLOOKUP($B174,工资性费用预算!$B$7:$AF$206,31,0))</f>
        <v>0</v>
      </c>
      <c r="V174" s="191" t="str">
        <f>IF(OR(工资性费用预算!N176="",工资性费用预算!N176=0),"",$T174*$U174)</f>
        <v/>
      </c>
      <c r="W174" s="191" t="str">
        <f>IF(OR(工资性费用预算!O176="",工资性费用预算!O176=0),"",$T174*$U174)</f>
        <v/>
      </c>
      <c r="X174" s="191" t="str">
        <f>IF(OR(工资性费用预算!P176="",工资性费用预算!P176=0),"",$T174*$U174)</f>
        <v/>
      </c>
      <c r="Y174" s="191" t="str">
        <f>IF(OR(工资性费用预算!Q176="",工资性费用预算!Q176=0),"",$T174*$U174)</f>
        <v/>
      </c>
      <c r="Z174" s="191" t="str">
        <f>IF(OR(工资性费用预算!R176="",工资性费用预算!R176=0),"",$T174*$U174)</f>
        <v/>
      </c>
      <c r="AA174" s="191" t="str">
        <f>IF(OR(工资性费用预算!S176="",工资性费用预算!S176=0),"",$T174*$U174)</f>
        <v/>
      </c>
      <c r="AB174" s="191" t="str">
        <f>IF(OR(工资性费用预算!T176="",工资性费用预算!T176=0),"",$T174*$U174)</f>
        <v/>
      </c>
      <c r="AC174" s="191" t="str">
        <f>IF(OR(工资性费用预算!U176="",工资性费用预算!U176=0),"",$T174*$U174)</f>
        <v/>
      </c>
      <c r="AD174" s="191" t="str">
        <f>IF(OR(工资性费用预算!V176="",工资性费用预算!V176=0),"",$T174*$U174)</f>
        <v/>
      </c>
      <c r="AE174" s="191" t="str">
        <f>IF(OR(工资性费用预算!W176="",工资性费用预算!W176=0),"",$T174*$U174)</f>
        <v/>
      </c>
      <c r="AF174" s="191" t="str">
        <f>IF(OR(工资性费用预算!X176="",工资性费用预算!X176=0),"",$T174*$U174)</f>
        <v/>
      </c>
      <c r="AG174" s="191" t="str">
        <f>IF(OR(工资性费用预算!Y176="",工资性费用预算!Y176=0),"",$T174*$U174)</f>
        <v/>
      </c>
      <c r="AH174" s="193">
        <f t="shared" si="72"/>
        <v>0</v>
      </c>
      <c r="AI174" s="217">
        <f>IF($B174="","",VLOOKUP($B174,工资性费用预算!$B$7:$AJ$206,33,0))</f>
        <v>0</v>
      </c>
      <c r="AJ174" s="218">
        <f>IF($B174="","",VLOOKUP($B174,工资性费用预算!$B$7:$AJ$206,35,0))</f>
        <v>0</v>
      </c>
      <c r="AK174" s="215">
        <f>IF($B174="","",VLOOKUP($B174,工资性费用预算!$B$7:$AL$206,37,0))</f>
        <v>0</v>
      </c>
      <c r="AL174" s="270" t="str">
        <f>IF(OR(工资性费用预算!N176="",工资性费用预算!N176=0),"",$AK174)</f>
        <v/>
      </c>
      <c r="AM174" s="201" t="str">
        <f>IF(OR(工资性费用预算!O176="",工资性费用预算!O176=0),"",$AK174)</f>
        <v/>
      </c>
      <c r="AN174" s="201" t="str">
        <f>IF(OR(工资性费用预算!P176="",工资性费用预算!P176=0),"",$AK174)</f>
        <v/>
      </c>
      <c r="AO174" s="201" t="str">
        <f>IF(OR(工资性费用预算!Q176="",工资性费用预算!Q176=0),"",$AK174)</f>
        <v/>
      </c>
      <c r="AP174" s="201" t="str">
        <f>IF(OR(工资性费用预算!R176="",工资性费用预算!R176=0),"",$AK174)</f>
        <v/>
      </c>
      <c r="AQ174" s="201" t="str">
        <f>IF(OR(工资性费用预算!S176="",工资性费用预算!S176=0),"",$AK174)</f>
        <v/>
      </c>
      <c r="AR174" s="201" t="str">
        <f>IF(OR(工资性费用预算!T176="",工资性费用预算!T176=0),"",$AK174)</f>
        <v/>
      </c>
      <c r="AS174" s="201" t="str">
        <f>IF(OR(工资性费用预算!U176="",工资性费用预算!U176=0),"",$AK174)</f>
        <v/>
      </c>
      <c r="AT174" s="201" t="str">
        <f>IF(OR(工资性费用预算!V176="",工资性费用预算!V176=0),"",$AK174)</f>
        <v/>
      </c>
      <c r="AU174" s="201" t="str">
        <f>IF(OR(工资性费用预算!W176="",工资性费用预算!W176=0),"",$AK174)</f>
        <v/>
      </c>
      <c r="AV174" s="201" t="str">
        <f>IF(OR(工资性费用预算!X176="",工资性费用预算!X176=0),"",$AK174)</f>
        <v/>
      </c>
      <c r="AW174" s="201" t="str">
        <f>IF(OR(工资性费用预算!Y176="",工资性费用预算!Y176=0),"",$AK174)</f>
        <v/>
      </c>
      <c r="AX174" s="220">
        <f t="shared" si="73"/>
        <v>0</v>
      </c>
      <c r="AY174" s="215">
        <f>IF($B174="","",VLOOKUP($B174,工资性费用预算!$B$7:$AN$206,39,0))</f>
        <v>0</v>
      </c>
      <c r="AZ174" s="204"/>
      <c r="BA174" s="204"/>
      <c r="BB174" s="204"/>
      <c r="BC174" s="204"/>
      <c r="BD174" s="201"/>
      <c r="BE174" s="201" t="str">
        <f>IF(OR(工资性费用预算!S176="",工资性费用预算!S176=0),"",$AY174)</f>
        <v/>
      </c>
      <c r="BF174" s="201" t="str">
        <f>IF(OR(工资性费用预算!T176="",工资性费用预算!T176=0),"",$AY174)</f>
        <v/>
      </c>
      <c r="BG174" s="201" t="str">
        <f>IF(OR(工资性费用预算!U176="",工资性费用预算!U176=0),"",$AY174)</f>
        <v/>
      </c>
      <c r="BH174" s="201" t="str">
        <f>IF(OR(工资性费用预算!V176="",工资性费用预算!V176=0),"",$AY174)</f>
        <v/>
      </c>
      <c r="BI174" s="201" t="str">
        <f>IF(OR(工资性费用预算!W176="",工资性费用预算!W176=0),"",$AY174)</f>
        <v/>
      </c>
      <c r="BJ174" s="219"/>
      <c r="BK174" s="219"/>
      <c r="BL174" s="219">
        <f t="shared" si="74"/>
        <v>0</v>
      </c>
      <c r="BM174" s="215">
        <f>IF($B174="","",VLOOKUP($B174,工资性费用预算!$B$7:$AP$206,41,0))</f>
        <v>0</v>
      </c>
      <c r="BN174" s="201" t="str">
        <f>IF(OR(工资性费用预算!N176="",工资性费用预算!N176=0),"",$BM174)</f>
        <v/>
      </c>
      <c r="BO174" s="201" t="str">
        <f>IF(OR(工资性费用预算!O176="",工资性费用预算!O176=0),"",$BM174)</f>
        <v/>
      </c>
      <c r="BP174" s="201" t="str">
        <f>IF(OR(工资性费用预算!P176="",工资性费用预算!P176=0),"",$BM174)</f>
        <v/>
      </c>
      <c r="BQ174" s="201"/>
      <c r="BR174" s="201" t="str">
        <f>IF(OR(工资性费用预算!Q176="",工资性费用预算!Q176=0),"",$BM174)</f>
        <v/>
      </c>
      <c r="BS174" s="201" t="str">
        <f>IF(OR(工资性费用预算!R176="",工资性费用预算!R176=0),"",$BM174)</f>
        <v/>
      </c>
      <c r="BT174" s="201" t="str">
        <f>IF(OR(工资性费用预算!S176="",工资性费用预算!S176=0),"",$BM174)</f>
        <v/>
      </c>
      <c r="BU174" s="201"/>
      <c r="BV174" s="201" t="str">
        <f>IF(OR(工资性费用预算!T176="",工资性费用预算!T176=0),"",$BM174)</f>
        <v/>
      </c>
      <c r="BW174" s="201" t="str">
        <f>IF(OR(工资性费用预算!U176="",工资性费用预算!U176=0),"",$BM174)</f>
        <v/>
      </c>
      <c r="BX174" s="201" t="str">
        <f>IF(OR(工资性费用预算!V176="",工资性费用预算!V176=0),"",$BM174)</f>
        <v/>
      </c>
      <c r="BY174" s="201"/>
      <c r="BZ174" s="201" t="str">
        <f>IF(OR(工资性费用预算!W176="",工资性费用预算!W176=0),"",$BM174)</f>
        <v/>
      </c>
      <c r="CA174" s="201" t="str">
        <f>IF(OR(工资性费用预算!X176="",工资性费用预算!X176=0),"",$BM174)</f>
        <v/>
      </c>
      <c r="CB174" s="201" t="str">
        <f>IF(OR(工资性费用预算!Y176="",工资性费用预算!Y176=0),"",$BM174)</f>
        <v/>
      </c>
      <c r="CC174" s="193">
        <f t="shared" si="75"/>
        <v>0</v>
      </c>
      <c r="CD174" s="215">
        <f>IF($B174="","",VLOOKUP($B174,工资性费用预算!$B$7:$AT$206,45,0))</f>
        <v>0</v>
      </c>
      <c r="CE174" s="201" t="str">
        <f>IF(OR(工资性费用预算!N176="",工资性费用预算!N176=0),"",$CD174)</f>
        <v/>
      </c>
      <c r="CF174" s="201" t="str">
        <f>IF(OR(工资性费用预算!O176="",工资性费用预算!O176=0),"",$CD174)</f>
        <v/>
      </c>
      <c r="CG174" s="201" t="str">
        <f>IF(OR(工资性费用预算!P176="",工资性费用预算!P176=0),"",$CD174)</f>
        <v/>
      </c>
      <c r="CH174" s="201" t="str">
        <f>IF(OR(工资性费用预算!Q176="",工资性费用预算!Q176=0),"",$CD174)</f>
        <v/>
      </c>
      <c r="CI174" s="201" t="str">
        <f>IF(OR(工资性费用预算!R176="",工资性费用预算!R176=0),"",$CD174)</f>
        <v/>
      </c>
      <c r="CJ174" s="201" t="str">
        <f>IF(OR(工资性费用预算!S176="",工资性费用预算!S176=0),"",$CD174)</f>
        <v/>
      </c>
      <c r="CK174" s="201" t="str">
        <f>IF(OR(工资性费用预算!T176="",工资性费用预算!T176=0),"",$CD174)</f>
        <v/>
      </c>
      <c r="CL174" s="201" t="str">
        <f>IF(OR(工资性费用预算!U176="",工资性费用预算!U176=0),"",$CD174)</f>
        <v/>
      </c>
      <c r="CM174" s="201" t="str">
        <f>IF(OR(工资性费用预算!V176="",工资性费用预算!V176=0),"",$CD174)</f>
        <v/>
      </c>
      <c r="CN174" s="201" t="str">
        <f>IF(OR(工资性费用预算!W176="",工资性费用预算!W176=0),"",$CD174)</f>
        <v/>
      </c>
      <c r="CO174" s="201" t="str">
        <f>IF(OR(工资性费用预算!X176="",工资性费用预算!X176=0),"",$CD174)</f>
        <v/>
      </c>
      <c r="CP174" s="201" t="str">
        <f>IF(OR(工资性费用预算!Y176="",工资性费用预算!Y176=0),"",$CD174)</f>
        <v/>
      </c>
      <c r="CQ174" s="193">
        <f t="shared" si="76"/>
        <v>0</v>
      </c>
      <c r="CR174" s="215">
        <f>IF($B174="","",VLOOKUP($B174,工资性费用预算!$B$7:$AV$206,47,0))</f>
        <v>0</v>
      </c>
      <c r="CS174" s="201" t="str">
        <f>IF(OR(工资性费用预算!N176="",工资性费用预算!N176=0),"",$CR174)</f>
        <v/>
      </c>
      <c r="CT174" s="201" t="str">
        <f>IF(OR(工资性费用预算!O176="",工资性费用预算!O176=0),"",$CR174)</f>
        <v/>
      </c>
      <c r="CU174" s="201" t="str">
        <f>IF(OR(工资性费用预算!P176="",工资性费用预算!P176=0),"",$CR174)</f>
        <v/>
      </c>
      <c r="CV174" s="201" t="str">
        <f>IF(OR(工资性费用预算!Q176="",工资性费用预算!Q176=0),"",$CR174)</f>
        <v/>
      </c>
      <c r="CW174" s="201" t="str">
        <f>IF(OR(工资性费用预算!R176="",工资性费用预算!R176=0),"",$CR174)</f>
        <v/>
      </c>
      <c r="CX174" s="201" t="str">
        <f>IF(OR(工资性费用预算!S176="",工资性费用预算!S176=0),"",$CR174)</f>
        <v/>
      </c>
      <c r="CY174" s="201" t="str">
        <f>IF(OR(工资性费用预算!T176="",工资性费用预算!T176=0),"",$CR174)</f>
        <v/>
      </c>
      <c r="CZ174" s="201" t="str">
        <f>IF(OR(工资性费用预算!U176="",工资性费用预算!U176=0),"",$CR174)</f>
        <v/>
      </c>
      <c r="DA174" s="201" t="str">
        <f>IF(OR(工资性费用预算!V176="",工资性费用预算!V176=0),"",$CR174)</f>
        <v/>
      </c>
      <c r="DB174" s="201" t="str">
        <f>IF(OR(工资性费用预算!W176="",工资性费用预算!W176=0),"",$CR174)</f>
        <v/>
      </c>
      <c r="DC174" s="201" t="str">
        <f>IF(OR(工资性费用预算!X176="",工资性费用预算!X176=0),"",$CR174)</f>
        <v/>
      </c>
      <c r="DD174" s="201" t="str">
        <f>IF(OR(工资性费用预算!Y176="",工资性费用预算!Y176=0),"",$CR174)</f>
        <v/>
      </c>
      <c r="DE174" s="193">
        <f t="shared" si="77"/>
        <v>0</v>
      </c>
      <c r="DF174" s="215">
        <f>IF($B174="","",VLOOKUP($B174,工资性费用预算!$B$7:$AR$206,43,0))</f>
        <v>0</v>
      </c>
      <c r="DG174" s="215">
        <f>IF($B174="","",VLOOKUP($B174,工资性费用预算!$B$7:$AS$206,44,0))</f>
        <v>0</v>
      </c>
      <c r="DH174" s="215">
        <f>IF($B174="","",VLOOKUP($B174,工资性费用预算!$B$7:$AX$206,49,0))</f>
        <v>0</v>
      </c>
      <c r="DI174" s="215">
        <f>IF($B174="","",VLOOKUP($B174,工资性费用预算!$B$7:$AY$206,50,0))</f>
        <v>0</v>
      </c>
      <c r="DJ174" s="215">
        <f>IF($B174="","",VLOOKUP($B174,工资性费用预算!$B$7:$BB$206,51,0))</f>
        <v>0</v>
      </c>
      <c r="DK174" s="215">
        <f>IF($B174="","",VLOOKUP($B174,工资性费用预算!$B$7:$BB$206,52,0))</f>
        <v>0</v>
      </c>
      <c r="DL174" s="225">
        <f>IF($B174="","",VLOOKUP($B174,工资性费用预算!$B$7:$BB$206,53,0))</f>
        <v>0</v>
      </c>
      <c r="DM174" s="222">
        <f t="shared" si="78"/>
        <v>0</v>
      </c>
      <c r="DN174" s="191">
        <f t="shared" si="79"/>
        <v>0</v>
      </c>
      <c r="DO174" s="191">
        <f t="shared" si="80"/>
        <v>0</v>
      </c>
      <c r="DP174" s="191">
        <f t="shared" si="81"/>
        <v>0</v>
      </c>
      <c r="DQ174" s="191">
        <f t="shared" si="82"/>
        <v>0</v>
      </c>
      <c r="DR174" s="191">
        <f t="shared" si="83"/>
        <v>0</v>
      </c>
      <c r="DS174" s="191">
        <f t="shared" si="84"/>
        <v>0</v>
      </c>
      <c r="DT174" s="191">
        <f t="shared" si="85"/>
        <v>0</v>
      </c>
      <c r="DU174" s="191">
        <f t="shared" si="86"/>
        <v>0</v>
      </c>
      <c r="DV174" s="191">
        <f t="shared" si="87"/>
        <v>0</v>
      </c>
      <c r="DW174" s="191">
        <f t="shared" si="88"/>
        <v>0</v>
      </c>
      <c r="DX174" s="191">
        <f t="shared" si="89"/>
        <v>0</v>
      </c>
      <c r="DY174" s="227">
        <f t="shared" si="90"/>
        <v>0</v>
      </c>
      <c r="DZ174" s="191">
        <f t="shared" si="91"/>
        <v>0</v>
      </c>
      <c r="EA174" s="193">
        <f t="shared" si="92"/>
        <v>0</v>
      </c>
    </row>
    <row r="175" spans="1:131">
      <c r="A175" s="200">
        <f t="shared" si="70"/>
        <v>171</v>
      </c>
      <c r="B175" s="191" t="str">
        <f>IF(工资性费用预算!A177="","",工资性费用预算!B177)</f>
        <v>新增21</v>
      </c>
      <c r="C175" s="195">
        <f>IF(B175="","",VLOOKUP(B175,工资性费用预算!$B$7:$C$206,2,0))</f>
        <v>0</v>
      </c>
      <c r="D175" s="276" t="str">
        <f>IF(工资性费用预算!BH177&gt;0,IF(工资性费用预算!BE177&gt;0,工资性费用预算!$BE$6,IF(工资性费用预算!BF177&gt;0,工资性费用预算!$BF$6,工资性费用预算!$BG$6)),"")</f>
        <v/>
      </c>
      <c r="E175" s="194">
        <f>IF($B175="","",VLOOKUP($B175,工资性费用预算!$B$7:$AC$206,27,0))</f>
        <v>0</v>
      </c>
      <c r="F175" s="519" t="e">
        <f>IF($B175="",0,VLOOKUP($B175,社保费!$B$5:$Q$15,16,0))</f>
        <v>#N/A</v>
      </c>
      <c r="G175" s="201" t="str">
        <f>IF(OR(工资性费用预算!N177="",工资性费用预算!N177=0),"",ROUND($E175*$F175,2))</f>
        <v/>
      </c>
      <c r="H175" s="201" t="str">
        <f>IF(OR(工资性费用预算!O177="",工资性费用预算!O177=0),"",ROUND($E175*$F175,2))</f>
        <v/>
      </c>
      <c r="I175" s="201" t="str">
        <f>IF(OR(工资性费用预算!P177="",工资性费用预算!P177=0),"",ROUND($E175*$F175,2))</f>
        <v/>
      </c>
      <c r="J175" s="201" t="str">
        <f>IF(OR(工资性费用预算!Q177="",工资性费用预算!Q177=0),"",ROUND($E175*$F175,2))</f>
        <v/>
      </c>
      <c r="K175" s="201" t="str">
        <f>IF(OR(工资性费用预算!R177="",工资性费用预算!R177=0),"",ROUND($E175*$F175,2))</f>
        <v/>
      </c>
      <c r="L175" s="201" t="str">
        <f>IF(OR(工资性费用预算!S177="",工资性费用预算!S177=0),"",ROUND($E175*$F175,2))</f>
        <v/>
      </c>
      <c r="M175" s="201" t="str">
        <f>IF(OR(工资性费用预算!T177="",工资性费用预算!T177=0),"",ROUND($E175*$F175,2))</f>
        <v/>
      </c>
      <c r="N175" s="201" t="str">
        <f>IF(OR(工资性费用预算!U177="",工资性费用预算!U177=0),"",ROUND($E175*$F175,2))</f>
        <v/>
      </c>
      <c r="O175" s="201" t="str">
        <f>IF(OR(工资性费用预算!V177="",工资性费用预算!V177=0),"",ROUND($E175*$F175,2))</f>
        <v/>
      </c>
      <c r="P175" s="201" t="str">
        <f>IF(OR(工资性费用预算!W177="",工资性费用预算!W177=0),"",ROUND($E175*$F175,2))</f>
        <v/>
      </c>
      <c r="Q175" s="201" t="str">
        <f>IF(OR(工资性费用预算!X177="",工资性费用预算!X177=0),"",ROUND($E175*$F175,2))</f>
        <v/>
      </c>
      <c r="R175" s="201" t="str">
        <f>IF(OR(工资性费用预算!Y177="",工资性费用预算!Y177=0),"",ROUND($E175*$F175,2))</f>
        <v/>
      </c>
      <c r="S175" s="193">
        <f t="shared" si="71"/>
        <v>0</v>
      </c>
      <c r="T175" s="199">
        <f>IF($B175="","",VLOOKUP($B175,工资性费用预算!$B$7:$AF$206,30,0))</f>
        <v>0</v>
      </c>
      <c r="U175" s="197">
        <f>IF($B175="","",VLOOKUP($B175,工资性费用预算!$B$7:$AF$206,31,0))</f>
        <v>0</v>
      </c>
      <c r="V175" s="191" t="str">
        <f>IF(OR(工资性费用预算!N177="",工资性费用预算!N177=0),"",$T175*$U175)</f>
        <v/>
      </c>
      <c r="W175" s="191" t="str">
        <f>IF(OR(工资性费用预算!O177="",工资性费用预算!O177=0),"",$T175*$U175)</f>
        <v/>
      </c>
      <c r="X175" s="191" t="str">
        <f>IF(OR(工资性费用预算!P177="",工资性费用预算!P177=0),"",$T175*$U175)</f>
        <v/>
      </c>
      <c r="Y175" s="191" t="str">
        <f>IF(OR(工资性费用预算!Q177="",工资性费用预算!Q177=0),"",$T175*$U175)</f>
        <v/>
      </c>
      <c r="Z175" s="191" t="str">
        <f>IF(OR(工资性费用预算!R177="",工资性费用预算!R177=0),"",$T175*$U175)</f>
        <v/>
      </c>
      <c r="AA175" s="191" t="str">
        <f>IF(OR(工资性费用预算!S177="",工资性费用预算!S177=0),"",$T175*$U175)</f>
        <v/>
      </c>
      <c r="AB175" s="191" t="str">
        <f>IF(OR(工资性费用预算!T177="",工资性费用预算!T177=0),"",$T175*$U175)</f>
        <v/>
      </c>
      <c r="AC175" s="191" t="str">
        <f>IF(OR(工资性费用预算!U177="",工资性费用预算!U177=0),"",$T175*$U175)</f>
        <v/>
      </c>
      <c r="AD175" s="191" t="str">
        <f>IF(OR(工资性费用预算!V177="",工资性费用预算!V177=0),"",$T175*$U175)</f>
        <v/>
      </c>
      <c r="AE175" s="191" t="str">
        <f>IF(OR(工资性费用预算!W177="",工资性费用预算!W177=0),"",$T175*$U175)</f>
        <v/>
      </c>
      <c r="AF175" s="191" t="str">
        <f>IF(OR(工资性费用预算!X177="",工资性费用预算!X177=0),"",$T175*$U175)</f>
        <v/>
      </c>
      <c r="AG175" s="191" t="str">
        <f>IF(OR(工资性费用预算!Y177="",工资性费用预算!Y177=0),"",$T175*$U175)</f>
        <v/>
      </c>
      <c r="AH175" s="193">
        <f t="shared" si="72"/>
        <v>0</v>
      </c>
      <c r="AI175" s="217">
        <f>IF($B175="","",VLOOKUP($B175,工资性费用预算!$B$7:$AJ$206,33,0))</f>
        <v>0</v>
      </c>
      <c r="AJ175" s="218">
        <f>IF($B175="","",VLOOKUP($B175,工资性费用预算!$B$7:$AJ$206,35,0))</f>
        <v>0</v>
      </c>
      <c r="AK175" s="215">
        <f>IF($B175="","",VLOOKUP($B175,工资性费用预算!$B$7:$AL$206,37,0))</f>
        <v>0</v>
      </c>
      <c r="AL175" s="270" t="str">
        <f>IF(OR(工资性费用预算!N177="",工资性费用预算!N177=0),"",$AK175)</f>
        <v/>
      </c>
      <c r="AM175" s="201" t="str">
        <f>IF(OR(工资性费用预算!O177="",工资性费用预算!O177=0),"",$AK175)</f>
        <v/>
      </c>
      <c r="AN175" s="201" t="str">
        <f>IF(OR(工资性费用预算!P177="",工资性费用预算!P177=0),"",$AK175)</f>
        <v/>
      </c>
      <c r="AO175" s="201" t="str">
        <f>IF(OR(工资性费用预算!Q177="",工资性费用预算!Q177=0),"",$AK175)</f>
        <v/>
      </c>
      <c r="AP175" s="201" t="str">
        <f>IF(OR(工资性费用预算!R177="",工资性费用预算!R177=0),"",$AK175)</f>
        <v/>
      </c>
      <c r="AQ175" s="201" t="str">
        <f>IF(OR(工资性费用预算!S177="",工资性费用预算!S177=0),"",$AK175)</f>
        <v/>
      </c>
      <c r="AR175" s="201" t="str">
        <f>IF(OR(工资性费用预算!T177="",工资性费用预算!T177=0),"",$AK175)</f>
        <v/>
      </c>
      <c r="AS175" s="201" t="str">
        <f>IF(OR(工资性费用预算!U177="",工资性费用预算!U177=0),"",$AK175)</f>
        <v/>
      </c>
      <c r="AT175" s="201" t="str">
        <f>IF(OR(工资性费用预算!V177="",工资性费用预算!V177=0),"",$AK175)</f>
        <v/>
      </c>
      <c r="AU175" s="201" t="str">
        <f>IF(OR(工资性费用预算!W177="",工资性费用预算!W177=0),"",$AK175)</f>
        <v/>
      </c>
      <c r="AV175" s="201" t="str">
        <f>IF(OR(工资性费用预算!X177="",工资性费用预算!X177=0),"",$AK175)</f>
        <v/>
      </c>
      <c r="AW175" s="201" t="str">
        <f>IF(OR(工资性费用预算!Y177="",工资性费用预算!Y177=0),"",$AK175)</f>
        <v/>
      </c>
      <c r="AX175" s="220">
        <f t="shared" si="73"/>
        <v>0</v>
      </c>
      <c r="AY175" s="215">
        <f>IF($B175="","",VLOOKUP($B175,工资性费用预算!$B$7:$AN$206,39,0))</f>
        <v>0</v>
      </c>
      <c r="AZ175" s="204"/>
      <c r="BA175" s="204"/>
      <c r="BB175" s="204"/>
      <c r="BC175" s="204"/>
      <c r="BD175" s="201"/>
      <c r="BE175" s="201" t="str">
        <f>IF(OR(工资性费用预算!S177="",工资性费用预算!S177=0),"",$AY175)</f>
        <v/>
      </c>
      <c r="BF175" s="201" t="str">
        <f>IF(OR(工资性费用预算!T177="",工资性费用预算!T177=0),"",$AY175)</f>
        <v/>
      </c>
      <c r="BG175" s="201" t="str">
        <f>IF(OR(工资性费用预算!U177="",工资性费用预算!U177=0),"",$AY175)</f>
        <v/>
      </c>
      <c r="BH175" s="201" t="str">
        <f>IF(OR(工资性费用预算!V177="",工资性费用预算!V177=0),"",$AY175)</f>
        <v/>
      </c>
      <c r="BI175" s="201" t="str">
        <f>IF(OR(工资性费用预算!W177="",工资性费用预算!W177=0),"",$AY175)</f>
        <v/>
      </c>
      <c r="BJ175" s="219"/>
      <c r="BK175" s="219"/>
      <c r="BL175" s="219">
        <f t="shared" si="74"/>
        <v>0</v>
      </c>
      <c r="BM175" s="215">
        <f>IF($B175="","",VLOOKUP($B175,工资性费用预算!$B$7:$AP$206,41,0))</f>
        <v>0</v>
      </c>
      <c r="BN175" s="201" t="str">
        <f>IF(OR(工资性费用预算!N177="",工资性费用预算!N177=0),"",$BM175)</f>
        <v/>
      </c>
      <c r="BO175" s="201" t="str">
        <f>IF(OR(工资性费用预算!O177="",工资性费用预算!O177=0),"",$BM175)</f>
        <v/>
      </c>
      <c r="BP175" s="201" t="str">
        <f>IF(OR(工资性费用预算!P177="",工资性费用预算!P177=0),"",$BM175)</f>
        <v/>
      </c>
      <c r="BQ175" s="201"/>
      <c r="BR175" s="201" t="str">
        <f>IF(OR(工资性费用预算!Q177="",工资性费用预算!Q177=0),"",$BM175)</f>
        <v/>
      </c>
      <c r="BS175" s="201" t="str">
        <f>IF(OR(工资性费用预算!R177="",工资性费用预算!R177=0),"",$BM175)</f>
        <v/>
      </c>
      <c r="BT175" s="201" t="str">
        <f>IF(OR(工资性费用预算!S177="",工资性费用预算!S177=0),"",$BM175)</f>
        <v/>
      </c>
      <c r="BU175" s="201"/>
      <c r="BV175" s="201" t="str">
        <f>IF(OR(工资性费用预算!T177="",工资性费用预算!T177=0),"",$BM175)</f>
        <v/>
      </c>
      <c r="BW175" s="201" t="str">
        <f>IF(OR(工资性费用预算!U177="",工资性费用预算!U177=0),"",$BM175)</f>
        <v/>
      </c>
      <c r="BX175" s="201" t="str">
        <f>IF(OR(工资性费用预算!V177="",工资性费用预算!V177=0),"",$BM175)</f>
        <v/>
      </c>
      <c r="BY175" s="201"/>
      <c r="BZ175" s="201" t="str">
        <f>IF(OR(工资性费用预算!W177="",工资性费用预算!W177=0),"",$BM175)</f>
        <v/>
      </c>
      <c r="CA175" s="201" t="str">
        <f>IF(OR(工资性费用预算!X177="",工资性费用预算!X177=0),"",$BM175)</f>
        <v/>
      </c>
      <c r="CB175" s="201" t="str">
        <f>IF(OR(工资性费用预算!Y177="",工资性费用预算!Y177=0),"",$BM175)</f>
        <v/>
      </c>
      <c r="CC175" s="193">
        <f t="shared" si="75"/>
        <v>0</v>
      </c>
      <c r="CD175" s="215">
        <f>IF($B175="","",VLOOKUP($B175,工资性费用预算!$B$7:$AT$206,45,0))</f>
        <v>0</v>
      </c>
      <c r="CE175" s="201" t="str">
        <f>IF(OR(工资性费用预算!N177="",工资性费用预算!N177=0),"",$CD175)</f>
        <v/>
      </c>
      <c r="CF175" s="201" t="str">
        <f>IF(OR(工资性费用预算!O177="",工资性费用预算!O177=0),"",$CD175)</f>
        <v/>
      </c>
      <c r="CG175" s="201" t="str">
        <f>IF(OR(工资性费用预算!P177="",工资性费用预算!P177=0),"",$CD175)</f>
        <v/>
      </c>
      <c r="CH175" s="201" t="str">
        <f>IF(OR(工资性费用预算!Q177="",工资性费用预算!Q177=0),"",$CD175)</f>
        <v/>
      </c>
      <c r="CI175" s="201" t="str">
        <f>IF(OR(工资性费用预算!R177="",工资性费用预算!R177=0),"",$CD175)</f>
        <v/>
      </c>
      <c r="CJ175" s="201" t="str">
        <f>IF(OR(工资性费用预算!S177="",工资性费用预算!S177=0),"",$CD175)</f>
        <v/>
      </c>
      <c r="CK175" s="201" t="str">
        <f>IF(OR(工资性费用预算!T177="",工资性费用预算!T177=0),"",$CD175)</f>
        <v/>
      </c>
      <c r="CL175" s="201" t="str">
        <f>IF(OR(工资性费用预算!U177="",工资性费用预算!U177=0),"",$CD175)</f>
        <v/>
      </c>
      <c r="CM175" s="201" t="str">
        <f>IF(OR(工资性费用预算!V177="",工资性费用预算!V177=0),"",$CD175)</f>
        <v/>
      </c>
      <c r="CN175" s="201" t="str">
        <f>IF(OR(工资性费用预算!W177="",工资性费用预算!W177=0),"",$CD175)</f>
        <v/>
      </c>
      <c r="CO175" s="201" t="str">
        <f>IF(OR(工资性费用预算!X177="",工资性费用预算!X177=0),"",$CD175)</f>
        <v/>
      </c>
      <c r="CP175" s="201" t="str">
        <f>IF(OR(工资性费用预算!Y177="",工资性费用预算!Y177=0),"",$CD175)</f>
        <v/>
      </c>
      <c r="CQ175" s="193">
        <f t="shared" si="76"/>
        <v>0</v>
      </c>
      <c r="CR175" s="215">
        <f>IF($B175="","",VLOOKUP($B175,工资性费用预算!$B$7:$AV$206,47,0))</f>
        <v>0</v>
      </c>
      <c r="CS175" s="201" t="str">
        <f>IF(OR(工资性费用预算!N177="",工资性费用预算!N177=0),"",$CR175)</f>
        <v/>
      </c>
      <c r="CT175" s="201" t="str">
        <f>IF(OR(工资性费用预算!O177="",工资性费用预算!O177=0),"",$CR175)</f>
        <v/>
      </c>
      <c r="CU175" s="201" t="str">
        <f>IF(OR(工资性费用预算!P177="",工资性费用预算!P177=0),"",$CR175)</f>
        <v/>
      </c>
      <c r="CV175" s="201" t="str">
        <f>IF(OR(工资性费用预算!Q177="",工资性费用预算!Q177=0),"",$CR175)</f>
        <v/>
      </c>
      <c r="CW175" s="201" t="str">
        <f>IF(OR(工资性费用预算!R177="",工资性费用预算!R177=0),"",$CR175)</f>
        <v/>
      </c>
      <c r="CX175" s="201" t="str">
        <f>IF(OR(工资性费用预算!S177="",工资性费用预算!S177=0),"",$CR175)</f>
        <v/>
      </c>
      <c r="CY175" s="201" t="str">
        <f>IF(OR(工资性费用预算!T177="",工资性费用预算!T177=0),"",$CR175)</f>
        <v/>
      </c>
      <c r="CZ175" s="201" t="str">
        <f>IF(OR(工资性费用预算!U177="",工资性费用预算!U177=0),"",$CR175)</f>
        <v/>
      </c>
      <c r="DA175" s="201" t="str">
        <f>IF(OR(工资性费用预算!V177="",工资性费用预算!V177=0),"",$CR175)</f>
        <v/>
      </c>
      <c r="DB175" s="201" t="str">
        <f>IF(OR(工资性费用预算!W177="",工资性费用预算!W177=0),"",$CR175)</f>
        <v/>
      </c>
      <c r="DC175" s="201" t="str">
        <f>IF(OR(工资性费用预算!X177="",工资性费用预算!X177=0),"",$CR175)</f>
        <v/>
      </c>
      <c r="DD175" s="201" t="str">
        <f>IF(OR(工资性费用预算!Y177="",工资性费用预算!Y177=0),"",$CR175)</f>
        <v/>
      </c>
      <c r="DE175" s="193">
        <f t="shared" si="77"/>
        <v>0</v>
      </c>
      <c r="DF175" s="215">
        <f>IF($B175="","",VLOOKUP($B175,工资性费用预算!$B$7:$AR$206,43,0))</f>
        <v>0</v>
      </c>
      <c r="DG175" s="215">
        <f>IF($B175="","",VLOOKUP($B175,工资性费用预算!$B$7:$AS$206,44,0))</f>
        <v>0</v>
      </c>
      <c r="DH175" s="215">
        <f>IF($B175="","",VLOOKUP($B175,工资性费用预算!$B$7:$AX$206,49,0))</f>
        <v>0</v>
      </c>
      <c r="DI175" s="215">
        <f>IF($B175="","",VLOOKUP($B175,工资性费用预算!$B$7:$AY$206,50,0))</f>
        <v>0</v>
      </c>
      <c r="DJ175" s="215">
        <f>IF($B175="","",VLOOKUP($B175,工资性费用预算!$B$7:$BB$206,51,0))</f>
        <v>0</v>
      </c>
      <c r="DK175" s="215">
        <f>IF($B175="","",VLOOKUP($B175,工资性费用预算!$B$7:$BB$206,52,0))</f>
        <v>0</v>
      </c>
      <c r="DL175" s="225">
        <f>IF($B175="","",VLOOKUP($B175,工资性费用预算!$B$7:$BB$206,53,0))</f>
        <v>0</v>
      </c>
      <c r="DM175" s="222">
        <f t="shared" si="78"/>
        <v>0</v>
      </c>
      <c r="DN175" s="191">
        <f t="shared" si="79"/>
        <v>0</v>
      </c>
      <c r="DO175" s="191">
        <f t="shared" si="80"/>
        <v>0</v>
      </c>
      <c r="DP175" s="191">
        <f t="shared" si="81"/>
        <v>0</v>
      </c>
      <c r="DQ175" s="191">
        <f t="shared" si="82"/>
        <v>0</v>
      </c>
      <c r="DR175" s="191">
        <f t="shared" si="83"/>
        <v>0</v>
      </c>
      <c r="DS175" s="191">
        <f t="shared" si="84"/>
        <v>0</v>
      </c>
      <c r="DT175" s="191">
        <f t="shared" si="85"/>
        <v>0</v>
      </c>
      <c r="DU175" s="191">
        <f t="shared" si="86"/>
        <v>0</v>
      </c>
      <c r="DV175" s="191">
        <f t="shared" si="87"/>
        <v>0</v>
      </c>
      <c r="DW175" s="191">
        <f t="shared" si="88"/>
        <v>0</v>
      </c>
      <c r="DX175" s="191">
        <f t="shared" si="89"/>
        <v>0</v>
      </c>
      <c r="DY175" s="227">
        <f t="shared" si="90"/>
        <v>0</v>
      </c>
      <c r="DZ175" s="191">
        <f t="shared" si="91"/>
        <v>0</v>
      </c>
      <c r="EA175" s="193">
        <f t="shared" si="92"/>
        <v>0</v>
      </c>
    </row>
    <row r="176" spans="1:131">
      <c r="A176" s="200">
        <f t="shared" ref="A176:A210" si="93">IF(B176="","",ROW()-4)</f>
        <v>172</v>
      </c>
      <c r="B176" s="191" t="str">
        <f>IF(工资性费用预算!A178="","",工资性费用预算!B178)</f>
        <v>新增22</v>
      </c>
      <c r="C176" s="195">
        <f>IF(B176="","",VLOOKUP(B176,工资性费用预算!$B$7:$C$206,2,0))</f>
        <v>0</v>
      </c>
      <c r="D176" s="276" t="str">
        <f>IF(工资性费用预算!BH178&gt;0,IF(工资性费用预算!BE178&gt;0,工资性费用预算!$BE$6,IF(工资性费用预算!BF178&gt;0,工资性费用预算!$BF$6,工资性费用预算!$BG$6)),"")</f>
        <v/>
      </c>
      <c r="E176" s="194">
        <f>IF($B176="","",VLOOKUP($B176,工资性费用预算!$B$7:$AC$206,27,0))</f>
        <v>0</v>
      </c>
      <c r="F176" s="519" t="e">
        <f>IF($B176="",0,VLOOKUP($B176,社保费!$B$5:$Q$15,16,0))</f>
        <v>#N/A</v>
      </c>
      <c r="G176" s="201" t="str">
        <f>IF(OR(工资性费用预算!N178="",工资性费用预算!N178=0),"",ROUND($E176*$F176,2))</f>
        <v/>
      </c>
      <c r="H176" s="201" t="str">
        <f>IF(OR(工资性费用预算!O178="",工资性费用预算!O178=0),"",ROUND($E176*$F176,2))</f>
        <v/>
      </c>
      <c r="I176" s="201" t="str">
        <f>IF(OR(工资性费用预算!P178="",工资性费用预算!P178=0),"",ROUND($E176*$F176,2))</f>
        <v/>
      </c>
      <c r="J176" s="201" t="str">
        <f>IF(OR(工资性费用预算!Q178="",工资性费用预算!Q178=0),"",ROUND($E176*$F176,2))</f>
        <v/>
      </c>
      <c r="K176" s="201" t="str">
        <f>IF(OR(工资性费用预算!R178="",工资性费用预算!R178=0),"",ROUND($E176*$F176,2))</f>
        <v/>
      </c>
      <c r="L176" s="201" t="str">
        <f>IF(OR(工资性费用预算!S178="",工资性费用预算!S178=0),"",ROUND($E176*$F176,2))</f>
        <v/>
      </c>
      <c r="M176" s="201" t="str">
        <f>IF(OR(工资性费用预算!T178="",工资性费用预算!T178=0),"",ROUND($E176*$F176,2))</f>
        <v/>
      </c>
      <c r="N176" s="201" t="str">
        <f>IF(OR(工资性费用预算!U178="",工资性费用预算!U178=0),"",ROUND($E176*$F176,2))</f>
        <v/>
      </c>
      <c r="O176" s="201" t="str">
        <f>IF(OR(工资性费用预算!V178="",工资性费用预算!V178=0),"",ROUND($E176*$F176,2))</f>
        <v/>
      </c>
      <c r="P176" s="201" t="str">
        <f>IF(OR(工资性费用预算!W178="",工资性费用预算!W178=0),"",ROUND($E176*$F176,2))</f>
        <v/>
      </c>
      <c r="Q176" s="201" t="str">
        <f>IF(OR(工资性费用预算!X178="",工资性费用预算!X178=0),"",ROUND($E176*$F176,2))</f>
        <v/>
      </c>
      <c r="R176" s="201" t="str">
        <f>IF(OR(工资性费用预算!Y178="",工资性费用预算!Y178=0),"",ROUND($E176*$F176,2))</f>
        <v/>
      </c>
      <c r="S176" s="193">
        <f t="shared" si="71"/>
        <v>0</v>
      </c>
      <c r="T176" s="199">
        <f>IF($B176="","",VLOOKUP($B176,工资性费用预算!$B$7:$AF$206,30,0))</f>
        <v>0</v>
      </c>
      <c r="U176" s="197">
        <f>IF($B176="","",VLOOKUP($B176,工资性费用预算!$B$7:$AF$206,31,0))</f>
        <v>0</v>
      </c>
      <c r="V176" s="191" t="str">
        <f>IF(OR(工资性费用预算!N178="",工资性费用预算!N178=0),"",$T176*$U176)</f>
        <v/>
      </c>
      <c r="W176" s="191" t="str">
        <f>IF(OR(工资性费用预算!O178="",工资性费用预算!O178=0),"",$T176*$U176)</f>
        <v/>
      </c>
      <c r="X176" s="191" t="str">
        <f>IF(OR(工资性费用预算!P178="",工资性费用预算!P178=0),"",$T176*$U176)</f>
        <v/>
      </c>
      <c r="Y176" s="191" t="str">
        <f>IF(OR(工资性费用预算!Q178="",工资性费用预算!Q178=0),"",$T176*$U176)</f>
        <v/>
      </c>
      <c r="Z176" s="191" t="str">
        <f>IF(OR(工资性费用预算!R178="",工资性费用预算!R178=0),"",$T176*$U176)</f>
        <v/>
      </c>
      <c r="AA176" s="191" t="str">
        <f>IF(OR(工资性费用预算!S178="",工资性费用预算!S178=0),"",$T176*$U176)</f>
        <v/>
      </c>
      <c r="AB176" s="191" t="str">
        <f>IF(OR(工资性费用预算!T178="",工资性费用预算!T178=0),"",$T176*$U176)</f>
        <v/>
      </c>
      <c r="AC176" s="191" t="str">
        <f>IF(OR(工资性费用预算!U178="",工资性费用预算!U178=0),"",$T176*$U176)</f>
        <v/>
      </c>
      <c r="AD176" s="191" t="str">
        <f>IF(OR(工资性费用预算!V178="",工资性费用预算!V178=0),"",$T176*$U176)</f>
        <v/>
      </c>
      <c r="AE176" s="191" t="str">
        <f>IF(OR(工资性费用预算!W178="",工资性费用预算!W178=0),"",$T176*$U176)</f>
        <v/>
      </c>
      <c r="AF176" s="191" t="str">
        <f>IF(OR(工资性费用预算!X178="",工资性费用预算!X178=0),"",$T176*$U176)</f>
        <v/>
      </c>
      <c r="AG176" s="191" t="str">
        <f>IF(OR(工资性费用预算!Y178="",工资性费用预算!Y178=0),"",$T176*$U176)</f>
        <v/>
      </c>
      <c r="AH176" s="193">
        <f t="shared" si="72"/>
        <v>0</v>
      </c>
      <c r="AI176" s="217">
        <f>IF($B176="","",VLOOKUP($B176,工资性费用预算!$B$7:$AJ$206,33,0))</f>
        <v>0</v>
      </c>
      <c r="AJ176" s="218">
        <f>IF($B176="","",VLOOKUP($B176,工资性费用预算!$B$7:$AJ$206,35,0))</f>
        <v>0</v>
      </c>
      <c r="AK176" s="215">
        <f>IF($B176="","",VLOOKUP($B176,工资性费用预算!$B$7:$AL$206,37,0))</f>
        <v>0</v>
      </c>
      <c r="AL176" s="270" t="str">
        <f>IF(OR(工资性费用预算!N178="",工资性费用预算!N178=0),"",$AK176)</f>
        <v/>
      </c>
      <c r="AM176" s="201" t="str">
        <f>IF(OR(工资性费用预算!O178="",工资性费用预算!O178=0),"",$AK176)</f>
        <v/>
      </c>
      <c r="AN176" s="201" t="str">
        <f>IF(OR(工资性费用预算!P178="",工资性费用预算!P178=0),"",$AK176)</f>
        <v/>
      </c>
      <c r="AO176" s="201" t="str">
        <f>IF(OR(工资性费用预算!Q178="",工资性费用预算!Q178=0),"",$AK176)</f>
        <v/>
      </c>
      <c r="AP176" s="201" t="str">
        <f>IF(OR(工资性费用预算!R178="",工资性费用预算!R178=0),"",$AK176)</f>
        <v/>
      </c>
      <c r="AQ176" s="201" t="str">
        <f>IF(OR(工资性费用预算!S178="",工资性费用预算!S178=0),"",$AK176)</f>
        <v/>
      </c>
      <c r="AR176" s="201" t="str">
        <f>IF(OR(工资性费用预算!T178="",工资性费用预算!T178=0),"",$AK176)</f>
        <v/>
      </c>
      <c r="AS176" s="201" t="str">
        <f>IF(OR(工资性费用预算!U178="",工资性费用预算!U178=0),"",$AK176)</f>
        <v/>
      </c>
      <c r="AT176" s="201" t="str">
        <f>IF(OR(工资性费用预算!V178="",工资性费用预算!V178=0),"",$AK176)</f>
        <v/>
      </c>
      <c r="AU176" s="201" t="str">
        <f>IF(OR(工资性费用预算!W178="",工资性费用预算!W178=0),"",$AK176)</f>
        <v/>
      </c>
      <c r="AV176" s="201" t="str">
        <f>IF(OR(工资性费用预算!X178="",工资性费用预算!X178=0),"",$AK176)</f>
        <v/>
      </c>
      <c r="AW176" s="201" t="str">
        <f>IF(OR(工资性费用预算!Y178="",工资性费用预算!Y178=0),"",$AK176)</f>
        <v/>
      </c>
      <c r="AX176" s="220">
        <f t="shared" si="73"/>
        <v>0</v>
      </c>
      <c r="AY176" s="215">
        <f>IF($B176="","",VLOOKUP($B176,工资性费用预算!$B$7:$AN$206,39,0))</f>
        <v>0</v>
      </c>
      <c r="AZ176" s="204"/>
      <c r="BA176" s="204"/>
      <c r="BB176" s="204"/>
      <c r="BC176" s="204"/>
      <c r="BD176" s="201"/>
      <c r="BE176" s="201" t="str">
        <f>IF(OR(工资性费用预算!S178="",工资性费用预算!S178=0),"",$AY176)</f>
        <v/>
      </c>
      <c r="BF176" s="201" t="str">
        <f>IF(OR(工资性费用预算!T178="",工资性费用预算!T178=0),"",$AY176)</f>
        <v/>
      </c>
      <c r="BG176" s="201" t="str">
        <f>IF(OR(工资性费用预算!U178="",工资性费用预算!U178=0),"",$AY176)</f>
        <v/>
      </c>
      <c r="BH176" s="201" t="str">
        <f>IF(OR(工资性费用预算!V178="",工资性费用预算!V178=0),"",$AY176)</f>
        <v/>
      </c>
      <c r="BI176" s="201" t="str">
        <f>IF(OR(工资性费用预算!W178="",工资性费用预算!W178=0),"",$AY176)</f>
        <v/>
      </c>
      <c r="BJ176" s="219"/>
      <c r="BK176" s="219"/>
      <c r="BL176" s="219">
        <f t="shared" si="74"/>
        <v>0</v>
      </c>
      <c r="BM176" s="215">
        <f>IF($B176="","",VLOOKUP($B176,工资性费用预算!$B$7:$AP$206,41,0))</f>
        <v>0</v>
      </c>
      <c r="BN176" s="201" t="str">
        <f>IF(OR(工资性费用预算!N178="",工资性费用预算!N178=0),"",$BM176)</f>
        <v/>
      </c>
      <c r="BO176" s="201" t="str">
        <f>IF(OR(工资性费用预算!O178="",工资性费用预算!O178=0),"",$BM176)</f>
        <v/>
      </c>
      <c r="BP176" s="201" t="str">
        <f>IF(OR(工资性费用预算!P178="",工资性费用预算!P178=0),"",$BM176)</f>
        <v/>
      </c>
      <c r="BQ176" s="201"/>
      <c r="BR176" s="201" t="str">
        <f>IF(OR(工资性费用预算!Q178="",工资性费用预算!Q178=0),"",$BM176)</f>
        <v/>
      </c>
      <c r="BS176" s="201" t="str">
        <f>IF(OR(工资性费用预算!R178="",工资性费用预算!R178=0),"",$BM176)</f>
        <v/>
      </c>
      <c r="BT176" s="201" t="str">
        <f>IF(OR(工资性费用预算!S178="",工资性费用预算!S178=0),"",$BM176)</f>
        <v/>
      </c>
      <c r="BU176" s="201"/>
      <c r="BV176" s="201" t="str">
        <f>IF(OR(工资性费用预算!T178="",工资性费用预算!T178=0),"",$BM176)</f>
        <v/>
      </c>
      <c r="BW176" s="201" t="str">
        <f>IF(OR(工资性费用预算!U178="",工资性费用预算!U178=0),"",$BM176)</f>
        <v/>
      </c>
      <c r="BX176" s="201" t="str">
        <f>IF(OR(工资性费用预算!V178="",工资性费用预算!V178=0),"",$BM176)</f>
        <v/>
      </c>
      <c r="BY176" s="201"/>
      <c r="BZ176" s="201" t="str">
        <f>IF(OR(工资性费用预算!W178="",工资性费用预算!W178=0),"",$BM176)</f>
        <v/>
      </c>
      <c r="CA176" s="201" t="str">
        <f>IF(OR(工资性费用预算!X178="",工资性费用预算!X178=0),"",$BM176)</f>
        <v/>
      </c>
      <c r="CB176" s="201" t="str">
        <f>IF(OR(工资性费用预算!Y178="",工资性费用预算!Y178=0),"",$BM176)</f>
        <v/>
      </c>
      <c r="CC176" s="193">
        <f t="shared" si="75"/>
        <v>0</v>
      </c>
      <c r="CD176" s="215">
        <f>IF($B176="","",VLOOKUP($B176,工资性费用预算!$B$7:$AT$206,45,0))</f>
        <v>0</v>
      </c>
      <c r="CE176" s="201" t="str">
        <f>IF(OR(工资性费用预算!N178="",工资性费用预算!N178=0),"",$CD176)</f>
        <v/>
      </c>
      <c r="CF176" s="201" t="str">
        <f>IF(OR(工资性费用预算!O178="",工资性费用预算!O178=0),"",$CD176)</f>
        <v/>
      </c>
      <c r="CG176" s="201" t="str">
        <f>IF(OR(工资性费用预算!P178="",工资性费用预算!P178=0),"",$CD176)</f>
        <v/>
      </c>
      <c r="CH176" s="201" t="str">
        <f>IF(OR(工资性费用预算!Q178="",工资性费用预算!Q178=0),"",$CD176)</f>
        <v/>
      </c>
      <c r="CI176" s="201" t="str">
        <f>IF(OR(工资性费用预算!R178="",工资性费用预算!R178=0),"",$CD176)</f>
        <v/>
      </c>
      <c r="CJ176" s="201" t="str">
        <f>IF(OR(工资性费用预算!S178="",工资性费用预算!S178=0),"",$CD176)</f>
        <v/>
      </c>
      <c r="CK176" s="201" t="str">
        <f>IF(OR(工资性费用预算!T178="",工资性费用预算!T178=0),"",$CD176)</f>
        <v/>
      </c>
      <c r="CL176" s="201" t="str">
        <f>IF(OR(工资性费用预算!U178="",工资性费用预算!U178=0),"",$CD176)</f>
        <v/>
      </c>
      <c r="CM176" s="201" t="str">
        <f>IF(OR(工资性费用预算!V178="",工资性费用预算!V178=0),"",$CD176)</f>
        <v/>
      </c>
      <c r="CN176" s="201" t="str">
        <f>IF(OR(工资性费用预算!W178="",工资性费用预算!W178=0),"",$CD176)</f>
        <v/>
      </c>
      <c r="CO176" s="201" t="str">
        <f>IF(OR(工资性费用预算!X178="",工资性费用预算!X178=0),"",$CD176)</f>
        <v/>
      </c>
      <c r="CP176" s="201" t="str">
        <f>IF(OR(工资性费用预算!Y178="",工资性费用预算!Y178=0),"",$CD176)</f>
        <v/>
      </c>
      <c r="CQ176" s="193">
        <f t="shared" si="76"/>
        <v>0</v>
      </c>
      <c r="CR176" s="215">
        <f>IF($B176="","",VLOOKUP($B176,工资性费用预算!$B$7:$AV$206,47,0))</f>
        <v>0</v>
      </c>
      <c r="CS176" s="201" t="str">
        <f>IF(OR(工资性费用预算!N178="",工资性费用预算!N178=0),"",$CR176)</f>
        <v/>
      </c>
      <c r="CT176" s="201" t="str">
        <f>IF(OR(工资性费用预算!O178="",工资性费用预算!O178=0),"",$CR176)</f>
        <v/>
      </c>
      <c r="CU176" s="201" t="str">
        <f>IF(OR(工资性费用预算!P178="",工资性费用预算!P178=0),"",$CR176)</f>
        <v/>
      </c>
      <c r="CV176" s="201" t="str">
        <f>IF(OR(工资性费用预算!Q178="",工资性费用预算!Q178=0),"",$CR176)</f>
        <v/>
      </c>
      <c r="CW176" s="201" t="str">
        <f>IF(OR(工资性费用预算!R178="",工资性费用预算!R178=0),"",$CR176)</f>
        <v/>
      </c>
      <c r="CX176" s="201" t="str">
        <f>IF(OR(工资性费用预算!S178="",工资性费用预算!S178=0),"",$CR176)</f>
        <v/>
      </c>
      <c r="CY176" s="201" t="str">
        <f>IF(OR(工资性费用预算!T178="",工资性费用预算!T178=0),"",$CR176)</f>
        <v/>
      </c>
      <c r="CZ176" s="201" t="str">
        <f>IF(OR(工资性费用预算!U178="",工资性费用预算!U178=0),"",$CR176)</f>
        <v/>
      </c>
      <c r="DA176" s="201" t="str">
        <f>IF(OR(工资性费用预算!V178="",工资性费用预算!V178=0),"",$CR176)</f>
        <v/>
      </c>
      <c r="DB176" s="201" t="str">
        <f>IF(OR(工资性费用预算!W178="",工资性费用预算!W178=0),"",$CR176)</f>
        <v/>
      </c>
      <c r="DC176" s="201" t="str">
        <f>IF(OR(工资性费用预算!X178="",工资性费用预算!X178=0),"",$CR176)</f>
        <v/>
      </c>
      <c r="DD176" s="201" t="str">
        <f>IF(OR(工资性费用预算!Y178="",工资性费用预算!Y178=0),"",$CR176)</f>
        <v/>
      </c>
      <c r="DE176" s="193">
        <f t="shared" si="77"/>
        <v>0</v>
      </c>
      <c r="DF176" s="215">
        <f>IF($B176="","",VLOOKUP($B176,工资性费用预算!$B$7:$AR$206,43,0))</f>
        <v>0</v>
      </c>
      <c r="DG176" s="215">
        <f>IF($B176="","",VLOOKUP($B176,工资性费用预算!$B$7:$AS$206,44,0))</f>
        <v>0</v>
      </c>
      <c r="DH176" s="215">
        <f>IF($B176="","",VLOOKUP($B176,工资性费用预算!$B$7:$AX$206,49,0))</f>
        <v>0</v>
      </c>
      <c r="DI176" s="215">
        <f>IF($B176="","",VLOOKUP($B176,工资性费用预算!$B$7:$AY$206,50,0))</f>
        <v>0</v>
      </c>
      <c r="DJ176" s="215">
        <f>IF($B176="","",VLOOKUP($B176,工资性费用预算!$B$7:$BB$206,51,0))</f>
        <v>0</v>
      </c>
      <c r="DK176" s="215">
        <f>IF($B176="","",VLOOKUP($B176,工资性费用预算!$B$7:$BB$206,52,0))</f>
        <v>0</v>
      </c>
      <c r="DL176" s="225">
        <f>IF($B176="","",VLOOKUP($B176,工资性费用预算!$B$7:$BB$206,53,0))</f>
        <v>0</v>
      </c>
      <c r="DM176" s="222">
        <f t="shared" si="78"/>
        <v>0</v>
      </c>
      <c r="DN176" s="191">
        <f t="shared" si="79"/>
        <v>0</v>
      </c>
      <c r="DO176" s="191">
        <f t="shared" si="80"/>
        <v>0</v>
      </c>
      <c r="DP176" s="191">
        <f t="shared" si="81"/>
        <v>0</v>
      </c>
      <c r="DQ176" s="191">
        <f t="shared" si="82"/>
        <v>0</v>
      </c>
      <c r="DR176" s="191">
        <f t="shared" si="83"/>
        <v>0</v>
      </c>
      <c r="DS176" s="191">
        <f t="shared" si="84"/>
        <v>0</v>
      </c>
      <c r="DT176" s="191">
        <f t="shared" si="85"/>
        <v>0</v>
      </c>
      <c r="DU176" s="191">
        <f t="shared" si="86"/>
        <v>0</v>
      </c>
      <c r="DV176" s="191">
        <f t="shared" si="87"/>
        <v>0</v>
      </c>
      <c r="DW176" s="191">
        <f t="shared" si="88"/>
        <v>0</v>
      </c>
      <c r="DX176" s="191">
        <f t="shared" si="89"/>
        <v>0</v>
      </c>
      <c r="DY176" s="227">
        <f t="shared" si="90"/>
        <v>0</v>
      </c>
      <c r="DZ176" s="191">
        <f t="shared" si="91"/>
        <v>0</v>
      </c>
      <c r="EA176" s="193">
        <f t="shared" si="92"/>
        <v>0</v>
      </c>
    </row>
    <row r="177" spans="1:131">
      <c r="A177" s="200">
        <f t="shared" si="93"/>
        <v>173</v>
      </c>
      <c r="B177" s="191" t="str">
        <f>IF(工资性费用预算!A179="","",工资性费用预算!B179)</f>
        <v>新增23</v>
      </c>
      <c r="C177" s="195">
        <f>IF(B177="","",VLOOKUP(B177,工资性费用预算!$B$7:$C$206,2,0))</f>
        <v>0</v>
      </c>
      <c r="D177" s="276" t="str">
        <f>IF(工资性费用预算!BH179&gt;0,IF(工资性费用预算!BE179&gt;0,工资性费用预算!$BE$6,IF(工资性费用预算!BF179&gt;0,工资性费用预算!$BF$6,工资性费用预算!$BG$6)),"")</f>
        <v/>
      </c>
      <c r="E177" s="194">
        <f>IF($B177="","",VLOOKUP($B177,工资性费用预算!$B$7:$AC$206,27,0))</f>
        <v>0</v>
      </c>
      <c r="F177" s="519" t="e">
        <f>IF($B177="",0,VLOOKUP($B177,社保费!$B$5:$Q$15,16,0))</f>
        <v>#N/A</v>
      </c>
      <c r="G177" s="201" t="str">
        <f>IF(OR(工资性费用预算!N179="",工资性费用预算!N179=0),"",ROUND($E177*$F177,2))</f>
        <v/>
      </c>
      <c r="H177" s="201" t="str">
        <f>IF(OR(工资性费用预算!O179="",工资性费用预算!O179=0),"",ROUND($E177*$F177,2))</f>
        <v/>
      </c>
      <c r="I177" s="201" t="str">
        <f>IF(OR(工资性费用预算!P179="",工资性费用预算!P179=0),"",ROUND($E177*$F177,2))</f>
        <v/>
      </c>
      <c r="J177" s="201" t="str">
        <f>IF(OR(工资性费用预算!Q179="",工资性费用预算!Q179=0),"",ROUND($E177*$F177,2))</f>
        <v/>
      </c>
      <c r="K177" s="201" t="str">
        <f>IF(OR(工资性费用预算!R179="",工资性费用预算!R179=0),"",ROUND($E177*$F177,2))</f>
        <v/>
      </c>
      <c r="L177" s="201" t="str">
        <f>IF(OR(工资性费用预算!S179="",工资性费用预算!S179=0),"",ROUND($E177*$F177,2))</f>
        <v/>
      </c>
      <c r="M177" s="201" t="str">
        <f>IF(OR(工资性费用预算!T179="",工资性费用预算!T179=0),"",ROUND($E177*$F177,2))</f>
        <v/>
      </c>
      <c r="N177" s="201" t="str">
        <f>IF(OR(工资性费用预算!U179="",工资性费用预算!U179=0),"",ROUND($E177*$F177,2))</f>
        <v/>
      </c>
      <c r="O177" s="201" t="str">
        <f>IF(OR(工资性费用预算!V179="",工资性费用预算!V179=0),"",ROUND($E177*$F177,2))</f>
        <v/>
      </c>
      <c r="P177" s="201" t="str">
        <f>IF(OR(工资性费用预算!W179="",工资性费用预算!W179=0),"",ROUND($E177*$F177,2))</f>
        <v/>
      </c>
      <c r="Q177" s="201" t="str">
        <f>IF(OR(工资性费用预算!X179="",工资性费用预算!X179=0),"",ROUND($E177*$F177,2))</f>
        <v/>
      </c>
      <c r="R177" s="201" t="str">
        <f>IF(OR(工资性费用预算!Y179="",工资性费用预算!Y179=0),"",ROUND($E177*$F177,2))</f>
        <v/>
      </c>
      <c r="S177" s="193">
        <f t="shared" si="71"/>
        <v>0</v>
      </c>
      <c r="T177" s="199">
        <f>IF($B177="","",VLOOKUP($B177,工资性费用预算!$B$7:$AF$206,30,0))</f>
        <v>0</v>
      </c>
      <c r="U177" s="197">
        <f>IF($B177="","",VLOOKUP($B177,工资性费用预算!$B$7:$AF$206,31,0))</f>
        <v>0</v>
      </c>
      <c r="V177" s="191" t="str">
        <f>IF(OR(工资性费用预算!N179="",工资性费用预算!N179=0),"",$T177*$U177)</f>
        <v/>
      </c>
      <c r="W177" s="191" t="str">
        <f>IF(OR(工资性费用预算!O179="",工资性费用预算!O179=0),"",$T177*$U177)</f>
        <v/>
      </c>
      <c r="X177" s="191" t="str">
        <f>IF(OR(工资性费用预算!P179="",工资性费用预算!P179=0),"",$T177*$U177)</f>
        <v/>
      </c>
      <c r="Y177" s="191" t="str">
        <f>IF(OR(工资性费用预算!Q179="",工资性费用预算!Q179=0),"",$T177*$U177)</f>
        <v/>
      </c>
      <c r="Z177" s="191" t="str">
        <f>IF(OR(工资性费用预算!R179="",工资性费用预算!R179=0),"",$T177*$U177)</f>
        <v/>
      </c>
      <c r="AA177" s="191" t="str">
        <f>IF(OR(工资性费用预算!S179="",工资性费用预算!S179=0),"",$T177*$U177)</f>
        <v/>
      </c>
      <c r="AB177" s="191" t="str">
        <f>IF(OR(工资性费用预算!T179="",工资性费用预算!T179=0),"",$T177*$U177)</f>
        <v/>
      </c>
      <c r="AC177" s="191" t="str">
        <f>IF(OR(工资性费用预算!U179="",工资性费用预算!U179=0),"",$T177*$U177)</f>
        <v/>
      </c>
      <c r="AD177" s="191" t="str">
        <f>IF(OR(工资性费用预算!V179="",工资性费用预算!V179=0),"",$T177*$U177)</f>
        <v/>
      </c>
      <c r="AE177" s="191" t="str">
        <f>IF(OR(工资性费用预算!W179="",工资性费用预算!W179=0),"",$T177*$U177)</f>
        <v/>
      </c>
      <c r="AF177" s="191" t="str">
        <f>IF(OR(工资性费用预算!X179="",工资性费用预算!X179=0),"",$T177*$U177)</f>
        <v/>
      </c>
      <c r="AG177" s="191" t="str">
        <f>IF(OR(工资性费用预算!Y179="",工资性费用预算!Y179=0),"",$T177*$U177)</f>
        <v/>
      </c>
      <c r="AH177" s="193">
        <f t="shared" si="72"/>
        <v>0</v>
      </c>
      <c r="AI177" s="217">
        <f>IF($B177="","",VLOOKUP($B177,工资性费用预算!$B$7:$AJ$206,33,0))</f>
        <v>0</v>
      </c>
      <c r="AJ177" s="218">
        <f>IF($B177="","",VLOOKUP($B177,工资性费用预算!$B$7:$AJ$206,35,0))</f>
        <v>0</v>
      </c>
      <c r="AK177" s="215">
        <f>IF($B177="","",VLOOKUP($B177,工资性费用预算!$B$7:$AL$206,37,0))</f>
        <v>0</v>
      </c>
      <c r="AL177" s="270" t="str">
        <f>IF(OR(工资性费用预算!N179="",工资性费用预算!N179=0),"",$AK177)</f>
        <v/>
      </c>
      <c r="AM177" s="201" t="str">
        <f>IF(OR(工资性费用预算!O179="",工资性费用预算!O179=0),"",$AK177)</f>
        <v/>
      </c>
      <c r="AN177" s="201" t="str">
        <f>IF(OR(工资性费用预算!P179="",工资性费用预算!P179=0),"",$AK177)</f>
        <v/>
      </c>
      <c r="AO177" s="201" t="str">
        <f>IF(OR(工资性费用预算!Q179="",工资性费用预算!Q179=0),"",$AK177)</f>
        <v/>
      </c>
      <c r="AP177" s="201" t="str">
        <f>IF(OR(工资性费用预算!R179="",工资性费用预算!R179=0),"",$AK177)</f>
        <v/>
      </c>
      <c r="AQ177" s="201" t="str">
        <f>IF(OR(工资性费用预算!S179="",工资性费用预算!S179=0),"",$AK177)</f>
        <v/>
      </c>
      <c r="AR177" s="201" t="str">
        <f>IF(OR(工资性费用预算!T179="",工资性费用预算!T179=0),"",$AK177)</f>
        <v/>
      </c>
      <c r="AS177" s="201" t="str">
        <f>IF(OR(工资性费用预算!U179="",工资性费用预算!U179=0),"",$AK177)</f>
        <v/>
      </c>
      <c r="AT177" s="201" t="str">
        <f>IF(OR(工资性费用预算!V179="",工资性费用预算!V179=0),"",$AK177)</f>
        <v/>
      </c>
      <c r="AU177" s="201" t="str">
        <f>IF(OR(工资性费用预算!W179="",工资性费用预算!W179=0),"",$AK177)</f>
        <v/>
      </c>
      <c r="AV177" s="201" t="str">
        <f>IF(OR(工资性费用预算!X179="",工资性费用预算!X179=0),"",$AK177)</f>
        <v/>
      </c>
      <c r="AW177" s="201" t="str">
        <f>IF(OR(工资性费用预算!Y179="",工资性费用预算!Y179=0),"",$AK177)</f>
        <v/>
      </c>
      <c r="AX177" s="220">
        <f t="shared" si="73"/>
        <v>0</v>
      </c>
      <c r="AY177" s="215">
        <f>IF($B177="","",VLOOKUP($B177,工资性费用预算!$B$7:$AN$206,39,0))</f>
        <v>0</v>
      </c>
      <c r="AZ177" s="204"/>
      <c r="BA177" s="204"/>
      <c r="BB177" s="204"/>
      <c r="BC177" s="204"/>
      <c r="BD177" s="201"/>
      <c r="BE177" s="201" t="str">
        <f>IF(OR(工资性费用预算!S179="",工资性费用预算!S179=0),"",$AY177)</f>
        <v/>
      </c>
      <c r="BF177" s="201" t="str">
        <f>IF(OR(工资性费用预算!T179="",工资性费用预算!T179=0),"",$AY177)</f>
        <v/>
      </c>
      <c r="BG177" s="201" t="str">
        <f>IF(OR(工资性费用预算!U179="",工资性费用预算!U179=0),"",$AY177)</f>
        <v/>
      </c>
      <c r="BH177" s="201" t="str">
        <f>IF(OR(工资性费用预算!V179="",工资性费用预算!V179=0),"",$AY177)</f>
        <v/>
      </c>
      <c r="BI177" s="201" t="str">
        <f>IF(OR(工资性费用预算!W179="",工资性费用预算!W179=0),"",$AY177)</f>
        <v/>
      </c>
      <c r="BJ177" s="219"/>
      <c r="BK177" s="219"/>
      <c r="BL177" s="219">
        <f t="shared" si="74"/>
        <v>0</v>
      </c>
      <c r="BM177" s="215">
        <f>IF($B177="","",VLOOKUP($B177,工资性费用预算!$B$7:$AP$206,41,0))</f>
        <v>0</v>
      </c>
      <c r="BN177" s="201" t="str">
        <f>IF(OR(工资性费用预算!N179="",工资性费用预算!N179=0),"",$BM177)</f>
        <v/>
      </c>
      <c r="BO177" s="201" t="str">
        <f>IF(OR(工资性费用预算!O179="",工资性费用预算!O179=0),"",$BM177)</f>
        <v/>
      </c>
      <c r="BP177" s="201" t="str">
        <f>IF(OR(工资性费用预算!P179="",工资性费用预算!P179=0),"",$BM177)</f>
        <v/>
      </c>
      <c r="BQ177" s="201"/>
      <c r="BR177" s="201" t="str">
        <f>IF(OR(工资性费用预算!Q179="",工资性费用预算!Q179=0),"",$BM177)</f>
        <v/>
      </c>
      <c r="BS177" s="201" t="str">
        <f>IF(OR(工资性费用预算!R179="",工资性费用预算!R179=0),"",$BM177)</f>
        <v/>
      </c>
      <c r="BT177" s="201" t="str">
        <f>IF(OR(工资性费用预算!S179="",工资性费用预算!S179=0),"",$BM177)</f>
        <v/>
      </c>
      <c r="BU177" s="201"/>
      <c r="BV177" s="201" t="str">
        <f>IF(OR(工资性费用预算!T179="",工资性费用预算!T179=0),"",$BM177)</f>
        <v/>
      </c>
      <c r="BW177" s="201" t="str">
        <f>IF(OR(工资性费用预算!U179="",工资性费用预算!U179=0),"",$BM177)</f>
        <v/>
      </c>
      <c r="BX177" s="201" t="str">
        <f>IF(OR(工资性费用预算!V179="",工资性费用预算!V179=0),"",$BM177)</f>
        <v/>
      </c>
      <c r="BY177" s="201"/>
      <c r="BZ177" s="201" t="str">
        <f>IF(OR(工资性费用预算!W179="",工资性费用预算!W179=0),"",$BM177)</f>
        <v/>
      </c>
      <c r="CA177" s="201" t="str">
        <f>IF(OR(工资性费用预算!X179="",工资性费用预算!X179=0),"",$BM177)</f>
        <v/>
      </c>
      <c r="CB177" s="201" t="str">
        <f>IF(OR(工资性费用预算!Y179="",工资性费用预算!Y179=0),"",$BM177)</f>
        <v/>
      </c>
      <c r="CC177" s="193">
        <f t="shared" si="75"/>
        <v>0</v>
      </c>
      <c r="CD177" s="215">
        <f>IF($B177="","",VLOOKUP($B177,工资性费用预算!$B$7:$AT$206,45,0))</f>
        <v>0</v>
      </c>
      <c r="CE177" s="201" t="str">
        <f>IF(OR(工资性费用预算!N179="",工资性费用预算!N179=0),"",$CD177)</f>
        <v/>
      </c>
      <c r="CF177" s="201" t="str">
        <f>IF(OR(工资性费用预算!O179="",工资性费用预算!O179=0),"",$CD177)</f>
        <v/>
      </c>
      <c r="CG177" s="201" t="str">
        <f>IF(OR(工资性费用预算!P179="",工资性费用预算!P179=0),"",$CD177)</f>
        <v/>
      </c>
      <c r="CH177" s="201" t="str">
        <f>IF(OR(工资性费用预算!Q179="",工资性费用预算!Q179=0),"",$CD177)</f>
        <v/>
      </c>
      <c r="CI177" s="201" t="str">
        <f>IF(OR(工资性费用预算!R179="",工资性费用预算!R179=0),"",$CD177)</f>
        <v/>
      </c>
      <c r="CJ177" s="201" t="str">
        <f>IF(OR(工资性费用预算!S179="",工资性费用预算!S179=0),"",$CD177)</f>
        <v/>
      </c>
      <c r="CK177" s="201" t="str">
        <f>IF(OR(工资性费用预算!T179="",工资性费用预算!T179=0),"",$CD177)</f>
        <v/>
      </c>
      <c r="CL177" s="201" t="str">
        <f>IF(OR(工资性费用预算!U179="",工资性费用预算!U179=0),"",$CD177)</f>
        <v/>
      </c>
      <c r="CM177" s="201" t="str">
        <f>IF(OR(工资性费用预算!V179="",工资性费用预算!V179=0),"",$CD177)</f>
        <v/>
      </c>
      <c r="CN177" s="201" t="str">
        <f>IF(OR(工资性费用预算!W179="",工资性费用预算!W179=0),"",$CD177)</f>
        <v/>
      </c>
      <c r="CO177" s="201" t="str">
        <f>IF(OR(工资性费用预算!X179="",工资性费用预算!X179=0),"",$CD177)</f>
        <v/>
      </c>
      <c r="CP177" s="201" t="str">
        <f>IF(OR(工资性费用预算!Y179="",工资性费用预算!Y179=0),"",$CD177)</f>
        <v/>
      </c>
      <c r="CQ177" s="193">
        <f t="shared" si="76"/>
        <v>0</v>
      </c>
      <c r="CR177" s="215">
        <f>IF($B177="","",VLOOKUP($B177,工资性费用预算!$B$7:$AV$206,47,0))</f>
        <v>0</v>
      </c>
      <c r="CS177" s="201" t="str">
        <f>IF(OR(工资性费用预算!N179="",工资性费用预算!N179=0),"",$CR177)</f>
        <v/>
      </c>
      <c r="CT177" s="201" t="str">
        <f>IF(OR(工资性费用预算!O179="",工资性费用预算!O179=0),"",$CR177)</f>
        <v/>
      </c>
      <c r="CU177" s="201" t="str">
        <f>IF(OR(工资性费用预算!P179="",工资性费用预算!P179=0),"",$CR177)</f>
        <v/>
      </c>
      <c r="CV177" s="201" t="str">
        <f>IF(OR(工资性费用预算!Q179="",工资性费用预算!Q179=0),"",$CR177)</f>
        <v/>
      </c>
      <c r="CW177" s="201" t="str">
        <f>IF(OR(工资性费用预算!R179="",工资性费用预算!R179=0),"",$CR177)</f>
        <v/>
      </c>
      <c r="CX177" s="201" t="str">
        <f>IF(OR(工资性费用预算!S179="",工资性费用预算!S179=0),"",$CR177)</f>
        <v/>
      </c>
      <c r="CY177" s="201" t="str">
        <f>IF(OR(工资性费用预算!T179="",工资性费用预算!T179=0),"",$CR177)</f>
        <v/>
      </c>
      <c r="CZ177" s="201" t="str">
        <f>IF(OR(工资性费用预算!U179="",工资性费用预算!U179=0),"",$CR177)</f>
        <v/>
      </c>
      <c r="DA177" s="201" t="str">
        <f>IF(OR(工资性费用预算!V179="",工资性费用预算!V179=0),"",$CR177)</f>
        <v/>
      </c>
      <c r="DB177" s="201" t="str">
        <f>IF(OR(工资性费用预算!W179="",工资性费用预算!W179=0),"",$CR177)</f>
        <v/>
      </c>
      <c r="DC177" s="201" t="str">
        <f>IF(OR(工资性费用预算!X179="",工资性费用预算!X179=0),"",$CR177)</f>
        <v/>
      </c>
      <c r="DD177" s="201" t="str">
        <f>IF(OR(工资性费用预算!Y179="",工资性费用预算!Y179=0),"",$CR177)</f>
        <v/>
      </c>
      <c r="DE177" s="193">
        <f t="shared" si="77"/>
        <v>0</v>
      </c>
      <c r="DF177" s="215">
        <f>IF($B177="","",VLOOKUP($B177,工资性费用预算!$B$7:$AR$206,43,0))</f>
        <v>0</v>
      </c>
      <c r="DG177" s="215">
        <f>IF($B177="","",VLOOKUP($B177,工资性费用预算!$B$7:$AS$206,44,0))</f>
        <v>0</v>
      </c>
      <c r="DH177" s="215">
        <f>IF($B177="","",VLOOKUP($B177,工资性费用预算!$B$7:$AX$206,49,0))</f>
        <v>0</v>
      </c>
      <c r="DI177" s="215">
        <f>IF($B177="","",VLOOKUP($B177,工资性费用预算!$B$7:$AY$206,50,0))</f>
        <v>0</v>
      </c>
      <c r="DJ177" s="215">
        <f>IF($B177="","",VLOOKUP($B177,工资性费用预算!$B$7:$BB$206,51,0))</f>
        <v>0</v>
      </c>
      <c r="DK177" s="215">
        <f>IF($B177="","",VLOOKUP($B177,工资性费用预算!$B$7:$BB$206,52,0))</f>
        <v>0</v>
      </c>
      <c r="DL177" s="225">
        <f>IF($B177="","",VLOOKUP($B177,工资性费用预算!$B$7:$BB$206,53,0))</f>
        <v>0</v>
      </c>
      <c r="DM177" s="222">
        <f t="shared" si="78"/>
        <v>0</v>
      </c>
      <c r="DN177" s="191">
        <f t="shared" si="79"/>
        <v>0</v>
      </c>
      <c r="DO177" s="191">
        <f t="shared" si="80"/>
        <v>0</v>
      </c>
      <c r="DP177" s="191">
        <f t="shared" si="81"/>
        <v>0</v>
      </c>
      <c r="DQ177" s="191">
        <f t="shared" si="82"/>
        <v>0</v>
      </c>
      <c r="DR177" s="191">
        <f t="shared" si="83"/>
        <v>0</v>
      </c>
      <c r="DS177" s="191">
        <f t="shared" si="84"/>
        <v>0</v>
      </c>
      <c r="DT177" s="191">
        <f t="shared" si="85"/>
        <v>0</v>
      </c>
      <c r="DU177" s="191">
        <f t="shared" si="86"/>
        <v>0</v>
      </c>
      <c r="DV177" s="191">
        <f t="shared" si="87"/>
        <v>0</v>
      </c>
      <c r="DW177" s="191">
        <f t="shared" si="88"/>
        <v>0</v>
      </c>
      <c r="DX177" s="191">
        <f t="shared" si="89"/>
        <v>0</v>
      </c>
      <c r="DY177" s="227">
        <f t="shared" si="90"/>
        <v>0</v>
      </c>
      <c r="DZ177" s="191">
        <f t="shared" si="91"/>
        <v>0</v>
      </c>
      <c r="EA177" s="193">
        <f t="shared" si="92"/>
        <v>0</v>
      </c>
    </row>
    <row r="178" spans="1:131">
      <c r="A178" s="200">
        <f t="shared" si="93"/>
        <v>174</v>
      </c>
      <c r="B178" s="191" t="str">
        <f>IF(工资性费用预算!A180="","",工资性费用预算!B180)</f>
        <v>新增24</v>
      </c>
      <c r="C178" s="195">
        <f>IF(B178="","",VLOOKUP(B178,工资性费用预算!$B$7:$C$206,2,0))</f>
        <v>0</v>
      </c>
      <c r="D178" s="276" t="str">
        <f>IF(工资性费用预算!BH180&gt;0,IF(工资性费用预算!BE180&gt;0,工资性费用预算!$BE$6,IF(工资性费用预算!BF180&gt;0,工资性费用预算!$BF$6,工资性费用预算!$BG$6)),"")</f>
        <v/>
      </c>
      <c r="E178" s="194">
        <f>IF($B178="","",VLOOKUP($B178,工资性费用预算!$B$7:$AC$206,27,0))</f>
        <v>0</v>
      </c>
      <c r="F178" s="519" t="e">
        <f>IF($B178="",0,VLOOKUP($B178,社保费!$B$5:$Q$15,16,0))</f>
        <v>#N/A</v>
      </c>
      <c r="G178" s="201" t="str">
        <f>IF(OR(工资性费用预算!N180="",工资性费用预算!N180=0),"",ROUND($E178*$F178,2))</f>
        <v/>
      </c>
      <c r="H178" s="201" t="str">
        <f>IF(OR(工资性费用预算!O180="",工资性费用预算!O180=0),"",ROUND($E178*$F178,2))</f>
        <v/>
      </c>
      <c r="I178" s="201" t="str">
        <f>IF(OR(工资性费用预算!P180="",工资性费用预算!P180=0),"",ROUND($E178*$F178,2))</f>
        <v/>
      </c>
      <c r="J178" s="201" t="str">
        <f>IF(OR(工资性费用预算!Q180="",工资性费用预算!Q180=0),"",ROUND($E178*$F178,2))</f>
        <v/>
      </c>
      <c r="K178" s="201" t="str">
        <f>IF(OR(工资性费用预算!R180="",工资性费用预算!R180=0),"",ROUND($E178*$F178,2))</f>
        <v/>
      </c>
      <c r="L178" s="201" t="str">
        <f>IF(OR(工资性费用预算!S180="",工资性费用预算!S180=0),"",ROUND($E178*$F178,2))</f>
        <v/>
      </c>
      <c r="M178" s="201" t="str">
        <f>IF(OR(工资性费用预算!T180="",工资性费用预算!T180=0),"",ROUND($E178*$F178,2))</f>
        <v/>
      </c>
      <c r="N178" s="201" t="str">
        <f>IF(OR(工资性费用预算!U180="",工资性费用预算!U180=0),"",ROUND($E178*$F178,2))</f>
        <v/>
      </c>
      <c r="O178" s="201" t="str">
        <f>IF(OR(工资性费用预算!V180="",工资性费用预算!V180=0),"",ROUND($E178*$F178,2))</f>
        <v/>
      </c>
      <c r="P178" s="201" t="str">
        <f>IF(OR(工资性费用预算!W180="",工资性费用预算!W180=0),"",ROUND($E178*$F178,2))</f>
        <v/>
      </c>
      <c r="Q178" s="201" t="str">
        <f>IF(OR(工资性费用预算!X180="",工资性费用预算!X180=0),"",ROUND($E178*$F178,2))</f>
        <v/>
      </c>
      <c r="R178" s="201" t="str">
        <f>IF(OR(工资性费用预算!Y180="",工资性费用预算!Y180=0),"",ROUND($E178*$F178,2))</f>
        <v/>
      </c>
      <c r="S178" s="193">
        <f t="shared" si="71"/>
        <v>0</v>
      </c>
      <c r="T178" s="199">
        <f>IF($B178="","",VLOOKUP($B178,工资性费用预算!$B$7:$AF$206,30,0))</f>
        <v>0</v>
      </c>
      <c r="U178" s="197">
        <f>IF($B178="","",VLOOKUP($B178,工资性费用预算!$B$7:$AF$206,31,0))</f>
        <v>0</v>
      </c>
      <c r="V178" s="191" t="str">
        <f>IF(OR(工资性费用预算!N180="",工资性费用预算!N180=0),"",$T178*$U178)</f>
        <v/>
      </c>
      <c r="W178" s="191" t="str">
        <f>IF(OR(工资性费用预算!O180="",工资性费用预算!O180=0),"",$T178*$U178)</f>
        <v/>
      </c>
      <c r="X178" s="191" t="str">
        <f>IF(OR(工资性费用预算!P180="",工资性费用预算!P180=0),"",$T178*$U178)</f>
        <v/>
      </c>
      <c r="Y178" s="191" t="str">
        <f>IF(OR(工资性费用预算!Q180="",工资性费用预算!Q180=0),"",$T178*$U178)</f>
        <v/>
      </c>
      <c r="Z178" s="191" t="str">
        <f>IF(OR(工资性费用预算!R180="",工资性费用预算!R180=0),"",$T178*$U178)</f>
        <v/>
      </c>
      <c r="AA178" s="191" t="str">
        <f>IF(OR(工资性费用预算!S180="",工资性费用预算!S180=0),"",$T178*$U178)</f>
        <v/>
      </c>
      <c r="AB178" s="191" t="str">
        <f>IF(OR(工资性费用预算!T180="",工资性费用预算!T180=0),"",$T178*$U178)</f>
        <v/>
      </c>
      <c r="AC178" s="191" t="str">
        <f>IF(OR(工资性费用预算!U180="",工资性费用预算!U180=0),"",$T178*$U178)</f>
        <v/>
      </c>
      <c r="AD178" s="191" t="str">
        <f>IF(OR(工资性费用预算!V180="",工资性费用预算!V180=0),"",$T178*$U178)</f>
        <v/>
      </c>
      <c r="AE178" s="191" t="str">
        <f>IF(OR(工资性费用预算!W180="",工资性费用预算!W180=0),"",$T178*$U178)</f>
        <v/>
      </c>
      <c r="AF178" s="191" t="str">
        <f>IF(OR(工资性费用预算!X180="",工资性费用预算!X180=0),"",$T178*$U178)</f>
        <v/>
      </c>
      <c r="AG178" s="191" t="str">
        <f>IF(OR(工资性费用预算!Y180="",工资性费用预算!Y180=0),"",$T178*$U178)</f>
        <v/>
      </c>
      <c r="AH178" s="193">
        <f t="shared" si="72"/>
        <v>0</v>
      </c>
      <c r="AI178" s="217">
        <f>IF($B178="","",VLOOKUP($B178,工资性费用预算!$B$7:$AJ$206,33,0))</f>
        <v>0</v>
      </c>
      <c r="AJ178" s="218">
        <f>IF($B178="","",VLOOKUP($B178,工资性费用预算!$B$7:$AJ$206,35,0))</f>
        <v>0</v>
      </c>
      <c r="AK178" s="215">
        <f>IF($B178="","",VLOOKUP($B178,工资性费用预算!$B$7:$AL$206,37,0))</f>
        <v>0</v>
      </c>
      <c r="AL178" s="270" t="str">
        <f>IF(OR(工资性费用预算!N180="",工资性费用预算!N180=0),"",$AK178)</f>
        <v/>
      </c>
      <c r="AM178" s="201" t="str">
        <f>IF(OR(工资性费用预算!O180="",工资性费用预算!O180=0),"",$AK178)</f>
        <v/>
      </c>
      <c r="AN178" s="201" t="str">
        <f>IF(OR(工资性费用预算!P180="",工资性费用预算!P180=0),"",$AK178)</f>
        <v/>
      </c>
      <c r="AO178" s="201" t="str">
        <f>IF(OR(工资性费用预算!Q180="",工资性费用预算!Q180=0),"",$AK178)</f>
        <v/>
      </c>
      <c r="AP178" s="201" t="str">
        <f>IF(OR(工资性费用预算!R180="",工资性费用预算!R180=0),"",$AK178)</f>
        <v/>
      </c>
      <c r="AQ178" s="201" t="str">
        <f>IF(OR(工资性费用预算!S180="",工资性费用预算!S180=0),"",$AK178)</f>
        <v/>
      </c>
      <c r="AR178" s="201" t="str">
        <f>IF(OR(工资性费用预算!T180="",工资性费用预算!T180=0),"",$AK178)</f>
        <v/>
      </c>
      <c r="AS178" s="201" t="str">
        <f>IF(OR(工资性费用预算!U180="",工资性费用预算!U180=0),"",$AK178)</f>
        <v/>
      </c>
      <c r="AT178" s="201" t="str">
        <f>IF(OR(工资性费用预算!V180="",工资性费用预算!V180=0),"",$AK178)</f>
        <v/>
      </c>
      <c r="AU178" s="201" t="str">
        <f>IF(OR(工资性费用预算!W180="",工资性费用预算!W180=0),"",$AK178)</f>
        <v/>
      </c>
      <c r="AV178" s="201" t="str">
        <f>IF(OR(工资性费用预算!X180="",工资性费用预算!X180=0),"",$AK178)</f>
        <v/>
      </c>
      <c r="AW178" s="201" t="str">
        <f>IF(OR(工资性费用预算!Y180="",工资性费用预算!Y180=0),"",$AK178)</f>
        <v/>
      </c>
      <c r="AX178" s="220">
        <f t="shared" si="73"/>
        <v>0</v>
      </c>
      <c r="AY178" s="215">
        <f>IF($B178="","",VLOOKUP($B178,工资性费用预算!$B$7:$AN$206,39,0))</f>
        <v>0</v>
      </c>
      <c r="AZ178" s="204"/>
      <c r="BA178" s="204"/>
      <c r="BB178" s="204"/>
      <c r="BC178" s="204"/>
      <c r="BD178" s="201"/>
      <c r="BE178" s="201" t="str">
        <f>IF(OR(工资性费用预算!S180="",工资性费用预算!S180=0),"",$AY178)</f>
        <v/>
      </c>
      <c r="BF178" s="201" t="str">
        <f>IF(OR(工资性费用预算!T180="",工资性费用预算!T180=0),"",$AY178)</f>
        <v/>
      </c>
      <c r="BG178" s="201" t="str">
        <f>IF(OR(工资性费用预算!U180="",工资性费用预算!U180=0),"",$AY178)</f>
        <v/>
      </c>
      <c r="BH178" s="201" t="str">
        <f>IF(OR(工资性费用预算!V180="",工资性费用预算!V180=0),"",$AY178)</f>
        <v/>
      </c>
      <c r="BI178" s="201" t="str">
        <f>IF(OR(工资性费用预算!W180="",工资性费用预算!W180=0),"",$AY178)</f>
        <v/>
      </c>
      <c r="BJ178" s="219"/>
      <c r="BK178" s="219"/>
      <c r="BL178" s="219">
        <f t="shared" si="74"/>
        <v>0</v>
      </c>
      <c r="BM178" s="215">
        <f>IF($B178="","",VLOOKUP($B178,工资性费用预算!$B$7:$AP$206,41,0))</f>
        <v>0</v>
      </c>
      <c r="BN178" s="201" t="str">
        <f>IF(OR(工资性费用预算!N180="",工资性费用预算!N180=0),"",$BM178)</f>
        <v/>
      </c>
      <c r="BO178" s="201" t="str">
        <f>IF(OR(工资性费用预算!O180="",工资性费用预算!O180=0),"",$BM178)</f>
        <v/>
      </c>
      <c r="BP178" s="201" t="str">
        <f>IF(OR(工资性费用预算!P180="",工资性费用预算!P180=0),"",$BM178)</f>
        <v/>
      </c>
      <c r="BQ178" s="201"/>
      <c r="BR178" s="201" t="str">
        <f>IF(OR(工资性费用预算!Q180="",工资性费用预算!Q180=0),"",$BM178)</f>
        <v/>
      </c>
      <c r="BS178" s="201" t="str">
        <f>IF(OR(工资性费用预算!R180="",工资性费用预算!R180=0),"",$BM178)</f>
        <v/>
      </c>
      <c r="BT178" s="201" t="str">
        <f>IF(OR(工资性费用预算!S180="",工资性费用预算!S180=0),"",$BM178)</f>
        <v/>
      </c>
      <c r="BU178" s="201"/>
      <c r="BV178" s="201" t="str">
        <f>IF(OR(工资性费用预算!T180="",工资性费用预算!T180=0),"",$BM178)</f>
        <v/>
      </c>
      <c r="BW178" s="201" t="str">
        <f>IF(OR(工资性费用预算!U180="",工资性费用预算!U180=0),"",$BM178)</f>
        <v/>
      </c>
      <c r="BX178" s="201" t="str">
        <f>IF(OR(工资性费用预算!V180="",工资性费用预算!V180=0),"",$BM178)</f>
        <v/>
      </c>
      <c r="BY178" s="201"/>
      <c r="BZ178" s="201" t="str">
        <f>IF(OR(工资性费用预算!W180="",工资性费用预算!W180=0),"",$BM178)</f>
        <v/>
      </c>
      <c r="CA178" s="201" t="str">
        <f>IF(OR(工资性费用预算!X180="",工资性费用预算!X180=0),"",$BM178)</f>
        <v/>
      </c>
      <c r="CB178" s="201" t="str">
        <f>IF(OR(工资性费用预算!Y180="",工资性费用预算!Y180=0),"",$BM178)</f>
        <v/>
      </c>
      <c r="CC178" s="193">
        <f t="shared" si="75"/>
        <v>0</v>
      </c>
      <c r="CD178" s="215">
        <f>IF($B178="","",VLOOKUP($B178,工资性费用预算!$B$7:$AT$206,45,0))</f>
        <v>0</v>
      </c>
      <c r="CE178" s="201" t="str">
        <f>IF(OR(工资性费用预算!N180="",工资性费用预算!N180=0),"",$CD178)</f>
        <v/>
      </c>
      <c r="CF178" s="201" t="str">
        <f>IF(OR(工资性费用预算!O180="",工资性费用预算!O180=0),"",$CD178)</f>
        <v/>
      </c>
      <c r="CG178" s="201" t="str">
        <f>IF(OR(工资性费用预算!P180="",工资性费用预算!P180=0),"",$CD178)</f>
        <v/>
      </c>
      <c r="CH178" s="201" t="str">
        <f>IF(OR(工资性费用预算!Q180="",工资性费用预算!Q180=0),"",$CD178)</f>
        <v/>
      </c>
      <c r="CI178" s="201" t="str">
        <f>IF(OR(工资性费用预算!R180="",工资性费用预算!R180=0),"",$CD178)</f>
        <v/>
      </c>
      <c r="CJ178" s="201" t="str">
        <f>IF(OR(工资性费用预算!S180="",工资性费用预算!S180=0),"",$CD178)</f>
        <v/>
      </c>
      <c r="CK178" s="201" t="str">
        <f>IF(OR(工资性费用预算!T180="",工资性费用预算!T180=0),"",$CD178)</f>
        <v/>
      </c>
      <c r="CL178" s="201" t="str">
        <f>IF(OR(工资性费用预算!U180="",工资性费用预算!U180=0),"",$CD178)</f>
        <v/>
      </c>
      <c r="CM178" s="201" t="str">
        <f>IF(OR(工资性费用预算!V180="",工资性费用预算!V180=0),"",$CD178)</f>
        <v/>
      </c>
      <c r="CN178" s="201" t="str">
        <f>IF(OR(工资性费用预算!W180="",工资性费用预算!W180=0),"",$CD178)</f>
        <v/>
      </c>
      <c r="CO178" s="201" t="str">
        <f>IF(OR(工资性费用预算!X180="",工资性费用预算!X180=0),"",$CD178)</f>
        <v/>
      </c>
      <c r="CP178" s="201" t="str">
        <f>IF(OR(工资性费用预算!Y180="",工资性费用预算!Y180=0),"",$CD178)</f>
        <v/>
      </c>
      <c r="CQ178" s="193">
        <f t="shared" si="76"/>
        <v>0</v>
      </c>
      <c r="CR178" s="215">
        <f>IF($B178="","",VLOOKUP($B178,工资性费用预算!$B$7:$AV$206,47,0))</f>
        <v>0</v>
      </c>
      <c r="CS178" s="201" t="str">
        <f>IF(OR(工资性费用预算!N180="",工资性费用预算!N180=0),"",$CR178)</f>
        <v/>
      </c>
      <c r="CT178" s="201" t="str">
        <f>IF(OR(工资性费用预算!O180="",工资性费用预算!O180=0),"",$CR178)</f>
        <v/>
      </c>
      <c r="CU178" s="201" t="str">
        <f>IF(OR(工资性费用预算!P180="",工资性费用预算!P180=0),"",$CR178)</f>
        <v/>
      </c>
      <c r="CV178" s="201" t="str">
        <f>IF(OR(工资性费用预算!Q180="",工资性费用预算!Q180=0),"",$CR178)</f>
        <v/>
      </c>
      <c r="CW178" s="201" t="str">
        <f>IF(OR(工资性费用预算!R180="",工资性费用预算!R180=0),"",$CR178)</f>
        <v/>
      </c>
      <c r="CX178" s="201" t="str">
        <f>IF(OR(工资性费用预算!S180="",工资性费用预算!S180=0),"",$CR178)</f>
        <v/>
      </c>
      <c r="CY178" s="201" t="str">
        <f>IF(OR(工资性费用预算!T180="",工资性费用预算!T180=0),"",$CR178)</f>
        <v/>
      </c>
      <c r="CZ178" s="201" t="str">
        <f>IF(OR(工资性费用预算!U180="",工资性费用预算!U180=0),"",$CR178)</f>
        <v/>
      </c>
      <c r="DA178" s="201" t="str">
        <f>IF(OR(工资性费用预算!V180="",工资性费用预算!V180=0),"",$CR178)</f>
        <v/>
      </c>
      <c r="DB178" s="201" t="str">
        <f>IF(OR(工资性费用预算!W180="",工资性费用预算!W180=0),"",$CR178)</f>
        <v/>
      </c>
      <c r="DC178" s="201" t="str">
        <f>IF(OR(工资性费用预算!X180="",工资性费用预算!X180=0),"",$CR178)</f>
        <v/>
      </c>
      <c r="DD178" s="201" t="str">
        <f>IF(OR(工资性费用预算!Y180="",工资性费用预算!Y180=0),"",$CR178)</f>
        <v/>
      </c>
      <c r="DE178" s="193">
        <f t="shared" si="77"/>
        <v>0</v>
      </c>
      <c r="DF178" s="215">
        <f>IF($B178="","",VLOOKUP($B178,工资性费用预算!$B$7:$AR$206,43,0))</f>
        <v>0</v>
      </c>
      <c r="DG178" s="215">
        <f>IF($B178="","",VLOOKUP($B178,工资性费用预算!$B$7:$AS$206,44,0))</f>
        <v>0</v>
      </c>
      <c r="DH178" s="215">
        <f>IF($B178="","",VLOOKUP($B178,工资性费用预算!$B$7:$AX$206,49,0))</f>
        <v>0</v>
      </c>
      <c r="DI178" s="215">
        <f>IF($B178="","",VLOOKUP($B178,工资性费用预算!$B$7:$AY$206,50,0))</f>
        <v>0</v>
      </c>
      <c r="DJ178" s="215">
        <f>IF($B178="","",VLOOKUP($B178,工资性费用预算!$B$7:$BB$206,51,0))</f>
        <v>0</v>
      </c>
      <c r="DK178" s="215">
        <f>IF($B178="","",VLOOKUP($B178,工资性费用预算!$B$7:$BB$206,52,0))</f>
        <v>0</v>
      </c>
      <c r="DL178" s="225">
        <f>IF($B178="","",VLOOKUP($B178,工资性费用预算!$B$7:$BB$206,53,0))</f>
        <v>0</v>
      </c>
      <c r="DM178" s="222">
        <f t="shared" si="78"/>
        <v>0</v>
      </c>
      <c r="DN178" s="191">
        <f t="shared" si="79"/>
        <v>0</v>
      </c>
      <c r="DO178" s="191">
        <f t="shared" si="80"/>
        <v>0</v>
      </c>
      <c r="DP178" s="191">
        <f t="shared" si="81"/>
        <v>0</v>
      </c>
      <c r="DQ178" s="191">
        <f t="shared" si="82"/>
        <v>0</v>
      </c>
      <c r="DR178" s="191">
        <f t="shared" si="83"/>
        <v>0</v>
      </c>
      <c r="DS178" s="191">
        <f t="shared" si="84"/>
        <v>0</v>
      </c>
      <c r="DT178" s="191">
        <f t="shared" si="85"/>
        <v>0</v>
      </c>
      <c r="DU178" s="191">
        <f t="shared" si="86"/>
        <v>0</v>
      </c>
      <c r="DV178" s="191">
        <f t="shared" si="87"/>
        <v>0</v>
      </c>
      <c r="DW178" s="191">
        <f t="shared" si="88"/>
        <v>0</v>
      </c>
      <c r="DX178" s="191">
        <f t="shared" si="89"/>
        <v>0</v>
      </c>
      <c r="DY178" s="227">
        <f t="shared" si="90"/>
        <v>0</v>
      </c>
      <c r="DZ178" s="191">
        <f t="shared" si="91"/>
        <v>0</v>
      </c>
      <c r="EA178" s="193">
        <f t="shared" si="92"/>
        <v>0</v>
      </c>
    </row>
    <row r="179" spans="1:131">
      <c r="A179" s="200">
        <f t="shared" si="93"/>
        <v>175</v>
      </c>
      <c r="B179" s="191" t="str">
        <f>IF(工资性费用预算!A181="","",工资性费用预算!B181)</f>
        <v>新增25</v>
      </c>
      <c r="C179" s="195">
        <f>IF(B179="","",VLOOKUP(B179,工资性费用预算!$B$7:$C$206,2,0))</f>
        <v>0</v>
      </c>
      <c r="D179" s="276" t="str">
        <f>IF(工资性费用预算!BH181&gt;0,IF(工资性费用预算!BE181&gt;0,工资性费用预算!$BE$6,IF(工资性费用预算!BF181&gt;0,工资性费用预算!$BF$6,工资性费用预算!$BG$6)),"")</f>
        <v/>
      </c>
      <c r="E179" s="194">
        <f>IF($B179="","",VLOOKUP($B179,工资性费用预算!$B$7:$AC$206,27,0))</f>
        <v>0</v>
      </c>
      <c r="F179" s="519" t="e">
        <f>IF($B179="",0,VLOOKUP($B179,社保费!$B$5:$Q$15,16,0))</f>
        <v>#N/A</v>
      </c>
      <c r="G179" s="201" t="str">
        <f>IF(OR(工资性费用预算!N181="",工资性费用预算!N181=0),"",ROUND($E179*$F179,2))</f>
        <v/>
      </c>
      <c r="H179" s="201" t="str">
        <f>IF(OR(工资性费用预算!O181="",工资性费用预算!O181=0),"",ROUND($E179*$F179,2))</f>
        <v/>
      </c>
      <c r="I179" s="201" t="str">
        <f>IF(OR(工资性费用预算!P181="",工资性费用预算!P181=0),"",ROUND($E179*$F179,2))</f>
        <v/>
      </c>
      <c r="J179" s="201" t="str">
        <f>IF(OR(工资性费用预算!Q181="",工资性费用预算!Q181=0),"",ROUND($E179*$F179,2))</f>
        <v/>
      </c>
      <c r="K179" s="201" t="str">
        <f>IF(OR(工资性费用预算!R181="",工资性费用预算!R181=0),"",ROUND($E179*$F179,2))</f>
        <v/>
      </c>
      <c r="L179" s="201" t="str">
        <f>IF(OR(工资性费用预算!S181="",工资性费用预算!S181=0),"",ROUND($E179*$F179,2))</f>
        <v/>
      </c>
      <c r="M179" s="201" t="str">
        <f>IF(OR(工资性费用预算!T181="",工资性费用预算!T181=0),"",ROUND($E179*$F179,2))</f>
        <v/>
      </c>
      <c r="N179" s="201" t="str">
        <f>IF(OR(工资性费用预算!U181="",工资性费用预算!U181=0),"",ROUND($E179*$F179,2))</f>
        <v/>
      </c>
      <c r="O179" s="201" t="str">
        <f>IF(OR(工资性费用预算!V181="",工资性费用预算!V181=0),"",ROUND($E179*$F179,2))</f>
        <v/>
      </c>
      <c r="P179" s="201" t="str">
        <f>IF(OR(工资性费用预算!W181="",工资性费用预算!W181=0),"",ROUND($E179*$F179,2))</f>
        <v/>
      </c>
      <c r="Q179" s="201" t="str">
        <f>IF(OR(工资性费用预算!X181="",工资性费用预算!X181=0),"",ROUND($E179*$F179,2))</f>
        <v/>
      </c>
      <c r="R179" s="201" t="str">
        <f>IF(OR(工资性费用预算!Y181="",工资性费用预算!Y181=0),"",ROUND($E179*$F179,2))</f>
        <v/>
      </c>
      <c r="S179" s="193">
        <f t="shared" si="71"/>
        <v>0</v>
      </c>
      <c r="T179" s="199">
        <f>IF($B179="","",VLOOKUP($B179,工资性费用预算!$B$7:$AF$206,30,0))</f>
        <v>0</v>
      </c>
      <c r="U179" s="197">
        <f>IF($B179="","",VLOOKUP($B179,工资性费用预算!$B$7:$AF$206,31,0))</f>
        <v>0</v>
      </c>
      <c r="V179" s="191" t="str">
        <f>IF(OR(工资性费用预算!N181="",工资性费用预算!N181=0),"",$T179*$U179)</f>
        <v/>
      </c>
      <c r="W179" s="191" t="str">
        <f>IF(OR(工资性费用预算!O181="",工资性费用预算!O181=0),"",$T179*$U179)</f>
        <v/>
      </c>
      <c r="X179" s="191" t="str">
        <f>IF(OR(工资性费用预算!P181="",工资性费用预算!P181=0),"",$T179*$U179)</f>
        <v/>
      </c>
      <c r="Y179" s="191" t="str">
        <f>IF(OR(工资性费用预算!Q181="",工资性费用预算!Q181=0),"",$T179*$U179)</f>
        <v/>
      </c>
      <c r="Z179" s="191" t="str">
        <f>IF(OR(工资性费用预算!R181="",工资性费用预算!R181=0),"",$T179*$U179)</f>
        <v/>
      </c>
      <c r="AA179" s="191" t="str">
        <f>IF(OR(工资性费用预算!S181="",工资性费用预算!S181=0),"",$T179*$U179)</f>
        <v/>
      </c>
      <c r="AB179" s="191" t="str">
        <f>IF(OR(工资性费用预算!T181="",工资性费用预算!T181=0),"",$T179*$U179)</f>
        <v/>
      </c>
      <c r="AC179" s="191" t="str">
        <f>IF(OR(工资性费用预算!U181="",工资性费用预算!U181=0),"",$T179*$U179)</f>
        <v/>
      </c>
      <c r="AD179" s="191" t="str">
        <f>IF(OR(工资性费用预算!V181="",工资性费用预算!V181=0),"",$T179*$U179)</f>
        <v/>
      </c>
      <c r="AE179" s="191" t="str">
        <f>IF(OR(工资性费用预算!W181="",工资性费用预算!W181=0),"",$T179*$U179)</f>
        <v/>
      </c>
      <c r="AF179" s="191" t="str">
        <f>IF(OR(工资性费用预算!X181="",工资性费用预算!X181=0),"",$T179*$U179)</f>
        <v/>
      </c>
      <c r="AG179" s="191" t="str">
        <f>IF(OR(工资性费用预算!Y181="",工资性费用预算!Y181=0),"",$T179*$U179)</f>
        <v/>
      </c>
      <c r="AH179" s="193">
        <f t="shared" si="72"/>
        <v>0</v>
      </c>
      <c r="AI179" s="217">
        <f>IF($B179="","",VLOOKUP($B179,工资性费用预算!$B$7:$AJ$206,33,0))</f>
        <v>0</v>
      </c>
      <c r="AJ179" s="218">
        <f>IF($B179="","",VLOOKUP($B179,工资性费用预算!$B$7:$AJ$206,35,0))</f>
        <v>0</v>
      </c>
      <c r="AK179" s="215">
        <f>IF($B179="","",VLOOKUP($B179,工资性费用预算!$B$7:$AL$206,37,0))</f>
        <v>0</v>
      </c>
      <c r="AL179" s="270" t="str">
        <f>IF(OR(工资性费用预算!N181="",工资性费用预算!N181=0),"",$AK179)</f>
        <v/>
      </c>
      <c r="AM179" s="201" t="str">
        <f>IF(OR(工资性费用预算!O181="",工资性费用预算!O181=0),"",$AK179)</f>
        <v/>
      </c>
      <c r="AN179" s="201" t="str">
        <f>IF(OR(工资性费用预算!P181="",工资性费用预算!P181=0),"",$AK179)</f>
        <v/>
      </c>
      <c r="AO179" s="201" t="str">
        <f>IF(OR(工资性费用预算!Q181="",工资性费用预算!Q181=0),"",$AK179)</f>
        <v/>
      </c>
      <c r="AP179" s="201" t="str">
        <f>IF(OR(工资性费用预算!R181="",工资性费用预算!R181=0),"",$AK179)</f>
        <v/>
      </c>
      <c r="AQ179" s="201" t="str">
        <f>IF(OR(工资性费用预算!S181="",工资性费用预算!S181=0),"",$AK179)</f>
        <v/>
      </c>
      <c r="AR179" s="201" t="str">
        <f>IF(OR(工资性费用预算!T181="",工资性费用预算!T181=0),"",$AK179)</f>
        <v/>
      </c>
      <c r="AS179" s="201" t="str">
        <f>IF(OR(工资性费用预算!U181="",工资性费用预算!U181=0),"",$AK179)</f>
        <v/>
      </c>
      <c r="AT179" s="201" t="str">
        <f>IF(OR(工资性费用预算!V181="",工资性费用预算!V181=0),"",$AK179)</f>
        <v/>
      </c>
      <c r="AU179" s="201" t="str">
        <f>IF(OR(工资性费用预算!W181="",工资性费用预算!W181=0),"",$AK179)</f>
        <v/>
      </c>
      <c r="AV179" s="201" t="str">
        <f>IF(OR(工资性费用预算!X181="",工资性费用预算!X181=0),"",$AK179)</f>
        <v/>
      </c>
      <c r="AW179" s="201" t="str">
        <f>IF(OR(工资性费用预算!Y181="",工资性费用预算!Y181=0),"",$AK179)</f>
        <v/>
      </c>
      <c r="AX179" s="220">
        <f t="shared" si="73"/>
        <v>0</v>
      </c>
      <c r="AY179" s="215">
        <f>IF($B179="","",VLOOKUP($B179,工资性费用预算!$B$7:$AN$206,39,0))</f>
        <v>0</v>
      </c>
      <c r="AZ179" s="204"/>
      <c r="BA179" s="204"/>
      <c r="BB179" s="204"/>
      <c r="BC179" s="204"/>
      <c r="BD179" s="201"/>
      <c r="BE179" s="201" t="str">
        <f>IF(OR(工资性费用预算!S181="",工资性费用预算!S181=0),"",$AY179)</f>
        <v/>
      </c>
      <c r="BF179" s="201" t="str">
        <f>IF(OR(工资性费用预算!T181="",工资性费用预算!T181=0),"",$AY179)</f>
        <v/>
      </c>
      <c r="BG179" s="201" t="str">
        <f>IF(OR(工资性费用预算!U181="",工资性费用预算!U181=0),"",$AY179)</f>
        <v/>
      </c>
      <c r="BH179" s="201" t="str">
        <f>IF(OR(工资性费用预算!V181="",工资性费用预算!V181=0),"",$AY179)</f>
        <v/>
      </c>
      <c r="BI179" s="201" t="str">
        <f>IF(OR(工资性费用预算!W181="",工资性费用预算!W181=0),"",$AY179)</f>
        <v/>
      </c>
      <c r="BJ179" s="219"/>
      <c r="BK179" s="219"/>
      <c r="BL179" s="219">
        <f t="shared" si="74"/>
        <v>0</v>
      </c>
      <c r="BM179" s="215">
        <f>IF($B179="","",VLOOKUP($B179,工资性费用预算!$B$7:$AP$206,41,0))</f>
        <v>0</v>
      </c>
      <c r="BN179" s="201" t="str">
        <f>IF(OR(工资性费用预算!N181="",工资性费用预算!N181=0),"",$BM179)</f>
        <v/>
      </c>
      <c r="BO179" s="201" t="str">
        <f>IF(OR(工资性费用预算!O181="",工资性费用预算!O181=0),"",$BM179)</f>
        <v/>
      </c>
      <c r="BP179" s="201" t="str">
        <f>IF(OR(工资性费用预算!P181="",工资性费用预算!P181=0),"",$BM179)</f>
        <v/>
      </c>
      <c r="BQ179" s="201"/>
      <c r="BR179" s="201" t="str">
        <f>IF(OR(工资性费用预算!Q181="",工资性费用预算!Q181=0),"",$BM179)</f>
        <v/>
      </c>
      <c r="BS179" s="201" t="str">
        <f>IF(OR(工资性费用预算!R181="",工资性费用预算!R181=0),"",$BM179)</f>
        <v/>
      </c>
      <c r="BT179" s="201" t="str">
        <f>IF(OR(工资性费用预算!S181="",工资性费用预算!S181=0),"",$BM179)</f>
        <v/>
      </c>
      <c r="BU179" s="201"/>
      <c r="BV179" s="201" t="str">
        <f>IF(OR(工资性费用预算!T181="",工资性费用预算!T181=0),"",$BM179)</f>
        <v/>
      </c>
      <c r="BW179" s="201" t="str">
        <f>IF(OR(工资性费用预算!U181="",工资性费用预算!U181=0),"",$BM179)</f>
        <v/>
      </c>
      <c r="BX179" s="201" t="str">
        <f>IF(OR(工资性费用预算!V181="",工资性费用预算!V181=0),"",$BM179)</f>
        <v/>
      </c>
      <c r="BY179" s="201"/>
      <c r="BZ179" s="201" t="str">
        <f>IF(OR(工资性费用预算!W181="",工资性费用预算!W181=0),"",$BM179)</f>
        <v/>
      </c>
      <c r="CA179" s="201" t="str">
        <f>IF(OR(工资性费用预算!X181="",工资性费用预算!X181=0),"",$BM179)</f>
        <v/>
      </c>
      <c r="CB179" s="201" t="str">
        <f>IF(OR(工资性费用预算!Y181="",工资性费用预算!Y181=0),"",$BM179)</f>
        <v/>
      </c>
      <c r="CC179" s="193">
        <f t="shared" si="75"/>
        <v>0</v>
      </c>
      <c r="CD179" s="215">
        <f>IF($B179="","",VLOOKUP($B179,工资性费用预算!$B$7:$AT$206,45,0))</f>
        <v>0</v>
      </c>
      <c r="CE179" s="201" t="str">
        <f>IF(OR(工资性费用预算!N181="",工资性费用预算!N181=0),"",$CD179)</f>
        <v/>
      </c>
      <c r="CF179" s="201" t="str">
        <f>IF(OR(工资性费用预算!O181="",工资性费用预算!O181=0),"",$CD179)</f>
        <v/>
      </c>
      <c r="CG179" s="201" t="str">
        <f>IF(OR(工资性费用预算!P181="",工资性费用预算!P181=0),"",$CD179)</f>
        <v/>
      </c>
      <c r="CH179" s="201" t="str">
        <f>IF(OR(工资性费用预算!Q181="",工资性费用预算!Q181=0),"",$CD179)</f>
        <v/>
      </c>
      <c r="CI179" s="201" t="str">
        <f>IF(OR(工资性费用预算!R181="",工资性费用预算!R181=0),"",$CD179)</f>
        <v/>
      </c>
      <c r="CJ179" s="201" t="str">
        <f>IF(OR(工资性费用预算!S181="",工资性费用预算!S181=0),"",$CD179)</f>
        <v/>
      </c>
      <c r="CK179" s="201" t="str">
        <f>IF(OR(工资性费用预算!T181="",工资性费用预算!T181=0),"",$CD179)</f>
        <v/>
      </c>
      <c r="CL179" s="201" t="str">
        <f>IF(OR(工资性费用预算!U181="",工资性费用预算!U181=0),"",$CD179)</f>
        <v/>
      </c>
      <c r="CM179" s="201" t="str">
        <f>IF(OR(工资性费用预算!V181="",工资性费用预算!V181=0),"",$CD179)</f>
        <v/>
      </c>
      <c r="CN179" s="201" t="str">
        <f>IF(OR(工资性费用预算!W181="",工资性费用预算!W181=0),"",$CD179)</f>
        <v/>
      </c>
      <c r="CO179" s="201" t="str">
        <f>IF(OR(工资性费用预算!X181="",工资性费用预算!X181=0),"",$CD179)</f>
        <v/>
      </c>
      <c r="CP179" s="201" t="str">
        <f>IF(OR(工资性费用预算!Y181="",工资性费用预算!Y181=0),"",$CD179)</f>
        <v/>
      </c>
      <c r="CQ179" s="193">
        <f t="shared" si="76"/>
        <v>0</v>
      </c>
      <c r="CR179" s="215">
        <f>IF($B179="","",VLOOKUP($B179,工资性费用预算!$B$7:$AV$206,47,0))</f>
        <v>0</v>
      </c>
      <c r="CS179" s="201" t="str">
        <f>IF(OR(工资性费用预算!N181="",工资性费用预算!N181=0),"",$CR179)</f>
        <v/>
      </c>
      <c r="CT179" s="201" t="str">
        <f>IF(OR(工资性费用预算!O181="",工资性费用预算!O181=0),"",$CR179)</f>
        <v/>
      </c>
      <c r="CU179" s="201" t="str">
        <f>IF(OR(工资性费用预算!P181="",工资性费用预算!P181=0),"",$CR179)</f>
        <v/>
      </c>
      <c r="CV179" s="201" t="str">
        <f>IF(OR(工资性费用预算!Q181="",工资性费用预算!Q181=0),"",$CR179)</f>
        <v/>
      </c>
      <c r="CW179" s="201" t="str">
        <f>IF(OR(工资性费用预算!R181="",工资性费用预算!R181=0),"",$CR179)</f>
        <v/>
      </c>
      <c r="CX179" s="201" t="str">
        <f>IF(OR(工资性费用预算!S181="",工资性费用预算!S181=0),"",$CR179)</f>
        <v/>
      </c>
      <c r="CY179" s="201" t="str">
        <f>IF(OR(工资性费用预算!T181="",工资性费用预算!T181=0),"",$CR179)</f>
        <v/>
      </c>
      <c r="CZ179" s="201" t="str">
        <f>IF(OR(工资性费用预算!U181="",工资性费用预算!U181=0),"",$CR179)</f>
        <v/>
      </c>
      <c r="DA179" s="201" t="str">
        <f>IF(OR(工资性费用预算!V181="",工资性费用预算!V181=0),"",$CR179)</f>
        <v/>
      </c>
      <c r="DB179" s="201" t="str">
        <f>IF(OR(工资性费用预算!W181="",工资性费用预算!W181=0),"",$CR179)</f>
        <v/>
      </c>
      <c r="DC179" s="201" t="str">
        <f>IF(OR(工资性费用预算!X181="",工资性费用预算!X181=0),"",$CR179)</f>
        <v/>
      </c>
      <c r="DD179" s="201" t="str">
        <f>IF(OR(工资性费用预算!Y181="",工资性费用预算!Y181=0),"",$CR179)</f>
        <v/>
      </c>
      <c r="DE179" s="193">
        <f t="shared" si="77"/>
        <v>0</v>
      </c>
      <c r="DF179" s="215">
        <f>IF($B179="","",VLOOKUP($B179,工资性费用预算!$B$7:$AR$206,43,0))</f>
        <v>0</v>
      </c>
      <c r="DG179" s="215">
        <f>IF($B179="","",VLOOKUP($B179,工资性费用预算!$B$7:$AS$206,44,0))</f>
        <v>0</v>
      </c>
      <c r="DH179" s="215">
        <f>IF($B179="","",VLOOKUP($B179,工资性费用预算!$B$7:$AX$206,49,0))</f>
        <v>0</v>
      </c>
      <c r="DI179" s="215">
        <f>IF($B179="","",VLOOKUP($B179,工资性费用预算!$B$7:$AY$206,50,0))</f>
        <v>0</v>
      </c>
      <c r="DJ179" s="215">
        <f>IF($B179="","",VLOOKUP($B179,工资性费用预算!$B$7:$BB$206,51,0))</f>
        <v>0</v>
      </c>
      <c r="DK179" s="215">
        <f>IF($B179="","",VLOOKUP($B179,工资性费用预算!$B$7:$BB$206,52,0))</f>
        <v>0</v>
      </c>
      <c r="DL179" s="225">
        <f>IF($B179="","",VLOOKUP($B179,工资性费用预算!$B$7:$BB$206,53,0))</f>
        <v>0</v>
      </c>
      <c r="DM179" s="222">
        <f t="shared" si="78"/>
        <v>0</v>
      </c>
      <c r="DN179" s="191">
        <f t="shared" si="79"/>
        <v>0</v>
      </c>
      <c r="DO179" s="191">
        <f t="shared" si="80"/>
        <v>0</v>
      </c>
      <c r="DP179" s="191">
        <f t="shared" si="81"/>
        <v>0</v>
      </c>
      <c r="DQ179" s="191">
        <f t="shared" si="82"/>
        <v>0</v>
      </c>
      <c r="DR179" s="191">
        <f t="shared" si="83"/>
        <v>0</v>
      </c>
      <c r="DS179" s="191">
        <f t="shared" si="84"/>
        <v>0</v>
      </c>
      <c r="DT179" s="191">
        <f t="shared" si="85"/>
        <v>0</v>
      </c>
      <c r="DU179" s="191">
        <f t="shared" si="86"/>
        <v>0</v>
      </c>
      <c r="DV179" s="191">
        <f t="shared" si="87"/>
        <v>0</v>
      </c>
      <c r="DW179" s="191">
        <f t="shared" si="88"/>
        <v>0</v>
      </c>
      <c r="DX179" s="191">
        <f t="shared" si="89"/>
        <v>0</v>
      </c>
      <c r="DY179" s="227">
        <f t="shared" si="90"/>
        <v>0</v>
      </c>
      <c r="DZ179" s="191">
        <f t="shared" si="91"/>
        <v>0</v>
      </c>
      <c r="EA179" s="193">
        <f t="shared" si="92"/>
        <v>0</v>
      </c>
    </row>
    <row r="180" spans="1:131">
      <c r="A180" s="200">
        <f t="shared" si="93"/>
        <v>176</v>
      </c>
      <c r="B180" s="191" t="str">
        <f>IF(工资性费用预算!A182="","",工资性费用预算!B182)</f>
        <v>新增26</v>
      </c>
      <c r="C180" s="195">
        <f>IF(B180="","",VLOOKUP(B180,工资性费用预算!$B$7:$C$206,2,0))</f>
        <v>0</v>
      </c>
      <c r="D180" s="276" t="str">
        <f>IF(工资性费用预算!BH182&gt;0,IF(工资性费用预算!BE182&gt;0,工资性费用预算!$BE$6,IF(工资性费用预算!BF182&gt;0,工资性费用预算!$BF$6,工资性费用预算!$BG$6)),"")</f>
        <v/>
      </c>
      <c r="E180" s="194">
        <f>IF($B180="","",VLOOKUP($B180,工资性费用预算!$B$7:$AC$206,27,0))</f>
        <v>0</v>
      </c>
      <c r="F180" s="519" t="e">
        <f>IF($B180="",0,VLOOKUP($B180,社保费!$B$5:$Q$15,16,0))</f>
        <v>#N/A</v>
      </c>
      <c r="G180" s="201" t="str">
        <f>IF(OR(工资性费用预算!N182="",工资性费用预算!N182=0),"",ROUND($E180*$F180,2))</f>
        <v/>
      </c>
      <c r="H180" s="201" t="str">
        <f>IF(OR(工资性费用预算!O182="",工资性费用预算!O182=0),"",ROUND($E180*$F180,2))</f>
        <v/>
      </c>
      <c r="I180" s="201" t="str">
        <f>IF(OR(工资性费用预算!P182="",工资性费用预算!P182=0),"",ROUND($E180*$F180,2))</f>
        <v/>
      </c>
      <c r="J180" s="201" t="str">
        <f>IF(OR(工资性费用预算!Q182="",工资性费用预算!Q182=0),"",ROUND($E180*$F180,2))</f>
        <v/>
      </c>
      <c r="K180" s="201" t="str">
        <f>IF(OR(工资性费用预算!R182="",工资性费用预算!R182=0),"",ROUND($E180*$F180,2))</f>
        <v/>
      </c>
      <c r="L180" s="201" t="str">
        <f>IF(OR(工资性费用预算!S182="",工资性费用预算!S182=0),"",ROUND($E180*$F180,2))</f>
        <v/>
      </c>
      <c r="M180" s="201" t="str">
        <f>IF(OR(工资性费用预算!T182="",工资性费用预算!T182=0),"",ROUND($E180*$F180,2))</f>
        <v/>
      </c>
      <c r="N180" s="201" t="str">
        <f>IF(OR(工资性费用预算!U182="",工资性费用预算!U182=0),"",ROUND($E180*$F180,2))</f>
        <v/>
      </c>
      <c r="O180" s="201" t="str">
        <f>IF(OR(工资性费用预算!V182="",工资性费用预算!V182=0),"",ROUND($E180*$F180,2))</f>
        <v/>
      </c>
      <c r="P180" s="201" t="str">
        <f>IF(OR(工资性费用预算!W182="",工资性费用预算!W182=0),"",ROUND($E180*$F180,2))</f>
        <v/>
      </c>
      <c r="Q180" s="201" t="str">
        <f>IF(OR(工资性费用预算!X182="",工资性费用预算!X182=0),"",ROUND($E180*$F180,2))</f>
        <v/>
      </c>
      <c r="R180" s="201" t="str">
        <f>IF(OR(工资性费用预算!Y182="",工资性费用预算!Y182=0),"",ROUND($E180*$F180,2))</f>
        <v/>
      </c>
      <c r="S180" s="193">
        <f t="shared" si="71"/>
        <v>0</v>
      </c>
      <c r="T180" s="199">
        <f>IF($B180="","",VLOOKUP($B180,工资性费用预算!$B$7:$AF$206,30,0))</f>
        <v>0</v>
      </c>
      <c r="U180" s="197">
        <f>IF($B180="","",VLOOKUP($B180,工资性费用预算!$B$7:$AF$206,31,0))</f>
        <v>0</v>
      </c>
      <c r="V180" s="191" t="str">
        <f>IF(OR(工资性费用预算!N182="",工资性费用预算!N182=0),"",$T180*$U180)</f>
        <v/>
      </c>
      <c r="W180" s="191" t="str">
        <f>IF(OR(工资性费用预算!O182="",工资性费用预算!O182=0),"",$T180*$U180)</f>
        <v/>
      </c>
      <c r="X180" s="191" t="str">
        <f>IF(OR(工资性费用预算!P182="",工资性费用预算!P182=0),"",$T180*$U180)</f>
        <v/>
      </c>
      <c r="Y180" s="191" t="str">
        <f>IF(OR(工资性费用预算!Q182="",工资性费用预算!Q182=0),"",$T180*$U180)</f>
        <v/>
      </c>
      <c r="Z180" s="191" t="str">
        <f>IF(OR(工资性费用预算!R182="",工资性费用预算!R182=0),"",$T180*$U180)</f>
        <v/>
      </c>
      <c r="AA180" s="191" t="str">
        <f>IF(OR(工资性费用预算!S182="",工资性费用预算!S182=0),"",$T180*$U180)</f>
        <v/>
      </c>
      <c r="AB180" s="191" t="str">
        <f>IF(OR(工资性费用预算!T182="",工资性费用预算!T182=0),"",$T180*$U180)</f>
        <v/>
      </c>
      <c r="AC180" s="191" t="str">
        <f>IF(OR(工资性费用预算!U182="",工资性费用预算!U182=0),"",$T180*$U180)</f>
        <v/>
      </c>
      <c r="AD180" s="191" t="str">
        <f>IF(OR(工资性费用预算!V182="",工资性费用预算!V182=0),"",$T180*$U180)</f>
        <v/>
      </c>
      <c r="AE180" s="191" t="str">
        <f>IF(OR(工资性费用预算!W182="",工资性费用预算!W182=0),"",$T180*$U180)</f>
        <v/>
      </c>
      <c r="AF180" s="191" t="str">
        <f>IF(OR(工资性费用预算!X182="",工资性费用预算!X182=0),"",$T180*$U180)</f>
        <v/>
      </c>
      <c r="AG180" s="191" t="str">
        <f>IF(OR(工资性费用预算!Y182="",工资性费用预算!Y182=0),"",$T180*$U180)</f>
        <v/>
      </c>
      <c r="AH180" s="193">
        <f t="shared" si="72"/>
        <v>0</v>
      </c>
      <c r="AI180" s="217">
        <f>IF($B180="","",VLOOKUP($B180,工资性费用预算!$B$7:$AJ$206,33,0))</f>
        <v>0</v>
      </c>
      <c r="AJ180" s="218">
        <f>IF($B180="","",VLOOKUP($B180,工资性费用预算!$B$7:$AJ$206,35,0))</f>
        <v>0</v>
      </c>
      <c r="AK180" s="215">
        <f>IF($B180="","",VLOOKUP($B180,工资性费用预算!$B$7:$AL$206,37,0))</f>
        <v>0</v>
      </c>
      <c r="AL180" s="270" t="str">
        <f>IF(OR(工资性费用预算!N182="",工资性费用预算!N182=0),"",$AK180)</f>
        <v/>
      </c>
      <c r="AM180" s="201" t="str">
        <f>IF(OR(工资性费用预算!O182="",工资性费用预算!O182=0),"",$AK180)</f>
        <v/>
      </c>
      <c r="AN180" s="201" t="str">
        <f>IF(OR(工资性费用预算!P182="",工资性费用预算!P182=0),"",$AK180)</f>
        <v/>
      </c>
      <c r="AO180" s="201" t="str">
        <f>IF(OR(工资性费用预算!Q182="",工资性费用预算!Q182=0),"",$AK180)</f>
        <v/>
      </c>
      <c r="AP180" s="201" t="str">
        <f>IF(OR(工资性费用预算!R182="",工资性费用预算!R182=0),"",$AK180)</f>
        <v/>
      </c>
      <c r="AQ180" s="201" t="str">
        <f>IF(OR(工资性费用预算!S182="",工资性费用预算!S182=0),"",$AK180)</f>
        <v/>
      </c>
      <c r="AR180" s="201" t="str">
        <f>IF(OR(工资性费用预算!T182="",工资性费用预算!T182=0),"",$AK180)</f>
        <v/>
      </c>
      <c r="AS180" s="201" t="str">
        <f>IF(OR(工资性费用预算!U182="",工资性费用预算!U182=0),"",$AK180)</f>
        <v/>
      </c>
      <c r="AT180" s="201" t="str">
        <f>IF(OR(工资性费用预算!V182="",工资性费用预算!V182=0),"",$AK180)</f>
        <v/>
      </c>
      <c r="AU180" s="201" t="str">
        <f>IF(OR(工资性费用预算!W182="",工资性费用预算!W182=0),"",$AK180)</f>
        <v/>
      </c>
      <c r="AV180" s="201" t="str">
        <f>IF(OR(工资性费用预算!X182="",工资性费用预算!X182=0),"",$AK180)</f>
        <v/>
      </c>
      <c r="AW180" s="201" t="str">
        <f>IF(OR(工资性费用预算!Y182="",工资性费用预算!Y182=0),"",$AK180)</f>
        <v/>
      </c>
      <c r="AX180" s="220">
        <f t="shared" si="73"/>
        <v>0</v>
      </c>
      <c r="AY180" s="215">
        <f>IF($B180="","",VLOOKUP($B180,工资性费用预算!$B$7:$AN$206,39,0))</f>
        <v>0</v>
      </c>
      <c r="AZ180" s="204"/>
      <c r="BA180" s="204"/>
      <c r="BB180" s="204"/>
      <c r="BC180" s="204"/>
      <c r="BD180" s="201"/>
      <c r="BE180" s="201" t="str">
        <f>IF(OR(工资性费用预算!S182="",工资性费用预算!S182=0),"",$AY180)</f>
        <v/>
      </c>
      <c r="BF180" s="201" t="str">
        <f>IF(OR(工资性费用预算!T182="",工资性费用预算!T182=0),"",$AY180)</f>
        <v/>
      </c>
      <c r="BG180" s="201" t="str">
        <f>IF(OR(工资性费用预算!U182="",工资性费用预算!U182=0),"",$AY180)</f>
        <v/>
      </c>
      <c r="BH180" s="201" t="str">
        <f>IF(OR(工资性费用预算!V182="",工资性费用预算!V182=0),"",$AY180)</f>
        <v/>
      </c>
      <c r="BI180" s="201" t="str">
        <f>IF(OR(工资性费用预算!W182="",工资性费用预算!W182=0),"",$AY180)</f>
        <v/>
      </c>
      <c r="BJ180" s="219"/>
      <c r="BK180" s="219"/>
      <c r="BL180" s="219">
        <f t="shared" si="74"/>
        <v>0</v>
      </c>
      <c r="BM180" s="215">
        <f>IF($B180="","",VLOOKUP($B180,工资性费用预算!$B$7:$AP$206,41,0))</f>
        <v>0</v>
      </c>
      <c r="BN180" s="201" t="str">
        <f>IF(OR(工资性费用预算!N182="",工资性费用预算!N182=0),"",$BM180)</f>
        <v/>
      </c>
      <c r="BO180" s="201" t="str">
        <f>IF(OR(工资性费用预算!O182="",工资性费用预算!O182=0),"",$BM180)</f>
        <v/>
      </c>
      <c r="BP180" s="201" t="str">
        <f>IF(OR(工资性费用预算!P182="",工资性费用预算!P182=0),"",$BM180)</f>
        <v/>
      </c>
      <c r="BQ180" s="201"/>
      <c r="BR180" s="201" t="str">
        <f>IF(OR(工资性费用预算!Q182="",工资性费用预算!Q182=0),"",$BM180)</f>
        <v/>
      </c>
      <c r="BS180" s="201" t="str">
        <f>IF(OR(工资性费用预算!R182="",工资性费用预算!R182=0),"",$BM180)</f>
        <v/>
      </c>
      <c r="BT180" s="201" t="str">
        <f>IF(OR(工资性费用预算!S182="",工资性费用预算!S182=0),"",$BM180)</f>
        <v/>
      </c>
      <c r="BU180" s="201"/>
      <c r="BV180" s="201" t="str">
        <f>IF(OR(工资性费用预算!T182="",工资性费用预算!T182=0),"",$BM180)</f>
        <v/>
      </c>
      <c r="BW180" s="201" t="str">
        <f>IF(OR(工资性费用预算!U182="",工资性费用预算!U182=0),"",$BM180)</f>
        <v/>
      </c>
      <c r="BX180" s="201" t="str">
        <f>IF(OR(工资性费用预算!V182="",工资性费用预算!V182=0),"",$BM180)</f>
        <v/>
      </c>
      <c r="BY180" s="201"/>
      <c r="BZ180" s="201" t="str">
        <f>IF(OR(工资性费用预算!W182="",工资性费用预算!W182=0),"",$BM180)</f>
        <v/>
      </c>
      <c r="CA180" s="201" t="str">
        <f>IF(OR(工资性费用预算!X182="",工资性费用预算!X182=0),"",$BM180)</f>
        <v/>
      </c>
      <c r="CB180" s="201" t="str">
        <f>IF(OR(工资性费用预算!Y182="",工资性费用预算!Y182=0),"",$BM180)</f>
        <v/>
      </c>
      <c r="CC180" s="193">
        <f t="shared" si="75"/>
        <v>0</v>
      </c>
      <c r="CD180" s="215">
        <f>IF($B180="","",VLOOKUP($B180,工资性费用预算!$B$7:$AT$206,45,0))</f>
        <v>0</v>
      </c>
      <c r="CE180" s="201" t="str">
        <f>IF(OR(工资性费用预算!N182="",工资性费用预算!N182=0),"",$CD180)</f>
        <v/>
      </c>
      <c r="CF180" s="201" t="str">
        <f>IF(OR(工资性费用预算!O182="",工资性费用预算!O182=0),"",$CD180)</f>
        <v/>
      </c>
      <c r="CG180" s="201" t="str">
        <f>IF(OR(工资性费用预算!P182="",工资性费用预算!P182=0),"",$CD180)</f>
        <v/>
      </c>
      <c r="CH180" s="201" t="str">
        <f>IF(OR(工资性费用预算!Q182="",工资性费用预算!Q182=0),"",$CD180)</f>
        <v/>
      </c>
      <c r="CI180" s="201" t="str">
        <f>IF(OR(工资性费用预算!R182="",工资性费用预算!R182=0),"",$CD180)</f>
        <v/>
      </c>
      <c r="CJ180" s="201" t="str">
        <f>IF(OR(工资性费用预算!S182="",工资性费用预算!S182=0),"",$CD180)</f>
        <v/>
      </c>
      <c r="CK180" s="201" t="str">
        <f>IF(OR(工资性费用预算!T182="",工资性费用预算!T182=0),"",$CD180)</f>
        <v/>
      </c>
      <c r="CL180" s="201" t="str">
        <f>IF(OR(工资性费用预算!U182="",工资性费用预算!U182=0),"",$CD180)</f>
        <v/>
      </c>
      <c r="CM180" s="201" t="str">
        <f>IF(OR(工资性费用预算!V182="",工资性费用预算!V182=0),"",$CD180)</f>
        <v/>
      </c>
      <c r="CN180" s="201" t="str">
        <f>IF(OR(工资性费用预算!W182="",工资性费用预算!W182=0),"",$CD180)</f>
        <v/>
      </c>
      <c r="CO180" s="201" t="str">
        <f>IF(OR(工资性费用预算!X182="",工资性费用预算!X182=0),"",$CD180)</f>
        <v/>
      </c>
      <c r="CP180" s="201" t="str">
        <f>IF(OR(工资性费用预算!Y182="",工资性费用预算!Y182=0),"",$CD180)</f>
        <v/>
      </c>
      <c r="CQ180" s="193">
        <f t="shared" si="76"/>
        <v>0</v>
      </c>
      <c r="CR180" s="215">
        <f>IF($B180="","",VLOOKUP($B180,工资性费用预算!$B$7:$AV$206,47,0))</f>
        <v>0</v>
      </c>
      <c r="CS180" s="201" t="str">
        <f>IF(OR(工资性费用预算!N182="",工资性费用预算!N182=0),"",$CR180)</f>
        <v/>
      </c>
      <c r="CT180" s="201" t="str">
        <f>IF(OR(工资性费用预算!O182="",工资性费用预算!O182=0),"",$CR180)</f>
        <v/>
      </c>
      <c r="CU180" s="201" t="str">
        <f>IF(OR(工资性费用预算!P182="",工资性费用预算!P182=0),"",$CR180)</f>
        <v/>
      </c>
      <c r="CV180" s="201" t="str">
        <f>IF(OR(工资性费用预算!Q182="",工资性费用预算!Q182=0),"",$CR180)</f>
        <v/>
      </c>
      <c r="CW180" s="201" t="str">
        <f>IF(OR(工资性费用预算!R182="",工资性费用预算!R182=0),"",$CR180)</f>
        <v/>
      </c>
      <c r="CX180" s="201" t="str">
        <f>IF(OR(工资性费用预算!S182="",工资性费用预算!S182=0),"",$CR180)</f>
        <v/>
      </c>
      <c r="CY180" s="201" t="str">
        <f>IF(OR(工资性费用预算!T182="",工资性费用预算!T182=0),"",$CR180)</f>
        <v/>
      </c>
      <c r="CZ180" s="201" t="str">
        <f>IF(OR(工资性费用预算!U182="",工资性费用预算!U182=0),"",$CR180)</f>
        <v/>
      </c>
      <c r="DA180" s="201" t="str">
        <f>IF(OR(工资性费用预算!V182="",工资性费用预算!V182=0),"",$CR180)</f>
        <v/>
      </c>
      <c r="DB180" s="201" t="str">
        <f>IF(OR(工资性费用预算!W182="",工资性费用预算!W182=0),"",$CR180)</f>
        <v/>
      </c>
      <c r="DC180" s="201" t="str">
        <f>IF(OR(工资性费用预算!X182="",工资性费用预算!X182=0),"",$CR180)</f>
        <v/>
      </c>
      <c r="DD180" s="201" t="str">
        <f>IF(OR(工资性费用预算!Y182="",工资性费用预算!Y182=0),"",$CR180)</f>
        <v/>
      </c>
      <c r="DE180" s="193">
        <f t="shared" si="77"/>
        <v>0</v>
      </c>
      <c r="DF180" s="215">
        <f>IF($B180="","",VLOOKUP($B180,工资性费用预算!$B$7:$AR$206,43,0))</f>
        <v>0</v>
      </c>
      <c r="DG180" s="215">
        <f>IF($B180="","",VLOOKUP($B180,工资性费用预算!$B$7:$AS$206,44,0))</f>
        <v>0</v>
      </c>
      <c r="DH180" s="215">
        <f>IF($B180="","",VLOOKUP($B180,工资性费用预算!$B$7:$AX$206,49,0))</f>
        <v>0</v>
      </c>
      <c r="DI180" s="215">
        <f>IF($B180="","",VLOOKUP($B180,工资性费用预算!$B$7:$AY$206,50,0))</f>
        <v>0</v>
      </c>
      <c r="DJ180" s="215">
        <f>IF($B180="","",VLOOKUP($B180,工资性费用预算!$B$7:$BB$206,51,0))</f>
        <v>0</v>
      </c>
      <c r="DK180" s="215">
        <f>IF($B180="","",VLOOKUP($B180,工资性费用预算!$B$7:$BB$206,52,0))</f>
        <v>0</v>
      </c>
      <c r="DL180" s="225">
        <f>IF($B180="","",VLOOKUP($B180,工资性费用预算!$B$7:$BB$206,53,0))</f>
        <v>0</v>
      </c>
      <c r="DM180" s="222">
        <f t="shared" si="78"/>
        <v>0</v>
      </c>
      <c r="DN180" s="191">
        <f t="shared" si="79"/>
        <v>0</v>
      </c>
      <c r="DO180" s="191">
        <f t="shared" si="80"/>
        <v>0</v>
      </c>
      <c r="DP180" s="191">
        <f t="shared" si="81"/>
        <v>0</v>
      </c>
      <c r="DQ180" s="191">
        <f t="shared" si="82"/>
        <v>0</v>
      </c>
      <c r="DR180" s="191">
        <f t="shared" si="83"/>
        <v>0</v>
      </c>
      <c r="DS180" s="191">
        <f t="shared" si="84"/>
        <v>0</v>
      </c>
      <c r="DT180" s="191">
        <f t="shared" si="85"/>
        <v>0</v>
      </c>
      <c r="DU180" s="191">
        <f t="shared" si="86"/>
        <v>0</v>
      </c>
      <c r="DV180" s="191">
        <f t="shared" si="87"/>
        <v>0</v>
      </c>
      <c r="DW180" s="191">
        <f t="shared" si="88"/>
        <v>0</v>
      </c>
      <c r="DX180" s="191">
        <f t="shared" si="89"/>
        <v>0</v>
      </c>
      <c r="DY180" s="227">
        <f t="shared" si="90"/>
        <v>0</v>
      </c>
      <c r="DZ180" s="191">
        <f t="shared" si="91"/>
        <v>0</v>
      </c>
      <c r="EA180" s="193">
        <f t="shared" si="92"/>
        <v>0</v>
      </c>
    </row>
    <row r="181" spans="1:131">
      <c r="A181" s="200">
        <f t="shared" si="93"/>
        <v>177</v>
      </c>
      <c r="B181" s="191" t="str">
        <f>IF(工资性费用预算!A183="","",工资性费用预算!B183)</f>
        <v>新增27</v>
      </c>
      <c r="C181" s="195">
        <f>IF(B181="","",VLOOKUP(B181,工资性费用预算!$B$7:$C$206,2,0))</f>
        <v>0</v>
      </c>
      <c r="D181" s="276" t="str">
        <f>IF(工资性费用预算!BH183&gt;0,IF(工资性费用预算!BE183&gt;0,工资性费用预算!$BE$6,IF(工资性费用预算!BF183&gt;0,工资性费用预算!$BF$6,工资性费用预算!$BG$6)),"")</f>
        <v/>
      </c>
      <c r="E181" s="194">
        <f>IF($B181="","",VLOOKUP($B181,工资性费用预算!$B$7:$AC$206,27,0))</f>
        <v>0</v>
      </c>
      <c r="F181" s="519" t="e">
        <f>IF($B181="",0,VLOOKUP($B181,社保费!$B$5:$Q$15,16,0))</f>
        <v>#N/A</v>
      </c>
      <c r="G181" s="201" t="str">
        <f>IF(OR(工资性费用预算!N183="",工资性费用预算!N183=0),"",ROUND($E181*$F181,2))</f>
        <v/>
      </c>
      <c r="H181" s="201" t="str">
        <f>IF(OR(工资性费用预算!O183="",工资性费用预算!O183=0),"",ROUND($E181*$F181,2))</f>
        <v/>
      </c>
      <c r="I181" s="201" t="str">
        <f>IF(OR(工资性费用预算!P183="",工资性费用预算!P183=0),"",ROUND($E181*$F181,2))</f>
        <v/>
      </c>
      <c r="J181" s="201" t="str">
        <f>IF(OR(工资性费用预算!Q183="",工资性费用预算!Q183=0),"",ROUND($E181*$F181,2))</f>
        <v/>
      </c>
      <c r="K181" s="201" t="str">
        <f>IF(OR(工资性费用预算!R183="",工资性费用预算!R183=0),"",ROUND($E181*$F181,2))</f>
        <v/>
      </c>
      <c r="L181" s="201" t="str">
        <f>IF(OR(工资性费用预算!S183="",工资性费用预算!S183=0),"",ROUND($E181*$F181,2))</f>
        <v/>
      </c>
      <c r="M181" s="201" t="str">
        <f>IF(OR(工资性费用预算!T183="",工资性费用预算!T183=0),"",ROUND($E181*$F181,2))</f>
        <v/>
      </c>
      <c r="N181" s="201" t="str">
        <f>IF(OR(工资性费用预算!U183="",工资性费用预算!U183=0),"",ROUND($E181*$F181,2))</f>
        <v/>
      </c>
      <c r="O181" s="201" t="str">
        <f>IF(OR(工资性费用预算!V183="",工资性费用预算!V183=0),"",ROUND($E181*$F181,2))</f>
        <v/>
      </c>
      <c r="P181" s="201" t="str">
        <f>IF(OR(工资性费用预算!W183="",工资性费用预算!W183=0),"",ROUND($E181*$F181,2))</f>
        <v/>
      </c>
      <c r="Q181" s="201" t="str">
        <f>IF(OR(工资性费用预算!X183="",工资性费用预算!X183=0),"",ROUND($E181*$F181,2))</f>
        <v/>
      </c>
      <c r="R181" s="201" t="str">
        <f>IF(OR(工资性费用预算!Y183="",工资性费用预算!Y183=0),"",ROUND($E181*$F181,2))</f>
        <v/>
      </c>
      <c r="S181" s="193">
        <f t="shared" si="71"/>
        <v>0</v>
      </c>
      <c r="T181" s="199">
        <f>IF($B181="","",VLOOKUP($B181,工资性费用预算!$B$7:$AF$206,30,0))</f>
        <v>0</v>
      </c>
      <c r="U181" s="197">
        <f>IF($B181="","",VLOOKUP($B181,工资性费用预算!$B$7:$AF$206,31,0))</f>
        <v>0</v>
      </c>
      <c r="V181" s="191" t="str">
        <f>IF(OR(工资性费用预算!N183="",工资性费用预算!N183=0),"",$T181*$U181)</f>
        <v/>
      </c>
      <c r="W181" s="191" t="str">
        <f>IF(OR(工资性费用预算!O183="",工资性费用预算!O183=0),"",$T181*$U181)</f>
        <v/>
      </c>
      <c r="X181" s="191" t="str">
        <f>IF(OR(工资性费用预算!P183="",工资性费用预算!P183=0),"",$T181*$U181)</f>
        <v/>
      </c>
      <c r="Y181" s="191" t="str">
        <f>IF(OR(工资性费用预算!Q183="",工资性费用预算!Q183=0),"",$T181*$U181)</f>
        <v/>
      </c>
      <c r="Z181" s="191" t="str">
        <f>IF(OR(工资性费用预算!R183="",工资性费用预算!R183=0),"",$T181*$U181)</f>
        <v/>
      </c>
      <c r="AA181" s="191" t="str">
        <f>IF(OR(工资性费用预算!S183="",工资性费用预算!S183=0),"",$T181*$U181)</f>
        <v/>
      </c>
      <c r="AB181" s="191" t="str">
        <f>IF(OR(工资性费用预算!T183="",工资性费用预算!T183=0),"",$T181*$U181)</f>
        <v/>
      </c>
      <c r="AC181" s="191" t="str">
        <f>IF(OR(工资性费用预算!U183="",工资性费用预算!U183=0),"",$T181*$U181)</f>
        <v/>
      </c>
      <c r="AD181" s="191" t="str">
        <f>IF(OR(工资性费用预算!V183="",工资性费用预算!V183=0),"",$T181*$U181)</f>
        <v/>
      </c>
      <c r="AE181" s="191" t="str">
        <f>IF(OR(工资性费用预算!W183="",工资性费用预算!W183=0),"",$T181*$U181)</f>
        <v/>
      </c>
      <c r="AF181" s="191" t="str">
        <f>IF(OR(工资性费用预算!X183="",工资性费用预算!X183=0),"",$T181*$U181)</f>
        <v/>
      </c>
      <c r="AG181" s="191" t="str">
        <f>IF(OR(工资性费用预算!Y183="",工资性费用预算!Y183=0),"",$T181*$U181)</f>
        <v/>
      </c>
      <c r="AH181" s="193">
        <f t="shared" si="72"/>
        <v>0</v>
      </c>
      <c r="AI181" s="217">
        <f>IF($B181="","",VLOOKUP($B181,工资性费用预算!$B$7:$AJ$206,33,0))</f>
        <v>0</v>
      </c>
      <c r="AJ181" s="218">
        <f>IF($B181="","",VLOOKUP($B181,工资性费用预算!$B$7:$AJ$206,35,0))</f>
        <v>0</v>
      </c>
      <c r="AK181" s="215">
        <f>IF($B181="","",VLOOKUP($B181,工资性费用预算!$B$7:$AL$206,37,0))</f>
        <v>0</v>
      </c>
      <c r="AL181" s="270" t="str">
        <f>IF(OR(工资性费用预算!N183="",工资性费用预算!N183=0),"",$AK181)</f>
        <v/>
      </c>
      <c r="AM181" s="201" t="str">
        <f>IF(OR(工资性费用预算!O183="",工资性费用预算!O183=0),"",$AK181)</f>
        <v/>
      </c>
      <c r="AN181" s="201" t="str">
        <f>IF(OR(工资性费用预算!P183="",工资性费用预算!P183=0),"",$AK181)</f>
        <v/>
      </c>
      <c r="AO181" s="201" t="str">
        <f>IF(OR(工资性费用预算!Q183="",工资性费用预算!Q183=0),"",$AK181)</f>
        <v/>
      </c>
      <c r="AP181" s="201" t="str">
        <f>IF(OR(工资性费用预算!R183="",工资性费用预算!R183=0),"",$AK181)</f>
        <v/>
      </c>
      <c r="AQ181" s="201" t="str">
        <f>IF(OR(工资性费用预算!S183="",工资性费用预算!S183=0),"",$AK181)</f>
        <v/>
      </c>
      <c r="AR181" s="201" t="str">
        <f>IF(OR(工资性费用预算!T183="",工资性费用预算!T183=0),"",$AK181)</f>
        <v/>
      </c>
      <c r="AS181" s="201" t="str">
        <f>IF(OR(工资性费用预算!U183="",工资性费用预算!U183=0),"",$AK181)</f>
        <v/>
      </c>
      <c r="AT181" s="201" t="str">
        <f>IF(OR(工资性费用预算!V183="",工资性费用预算!V183=0),"",$AK181)</f>
        <v/>
      </c>
      <c r="AU181" s="201" t="str">
        <f>IF(OR(工资性费用预算!W183="",工资性费用预算!W183=0),"",$AK181)</f>
        <v/>
      </c>
      <c r="AV181" s="201" t="str">
        <f>IF(OR(工资性费用预算!X183="",工资性费用预算!X183=0),"",$AK181)</f>
        <v/>
      </c>
      <c r="AW181" s="201" t="str">
        <f>IF(OR(工资性费用预算!Y183="",工资性费用预算!Y183=0),"",$AK181)</f>
        <v/>
      </c>
      <c r="AX181" s="220">
        <f t="shared" si="73"/>
        <v>0</v>
      </c>
      <c r="AY181" s="215">
        <f>IF($B181="","",VLOOKUP($B181,工资性费用预算!$B$7:$AN$206,39,0))</f>
        <v>0</v>
      </c>
      <c r="AZ181" s="204"/>
      <c r="BA181" s="204"/>
      <c r="BB181" s="204"/>
      <c r="BC181" s="204"/>
      <c r="BD181" s="201"/>
      <c r="BE181" s="201" t="str">
        <f>IF(OR(工资性费用预算!S183="",工资性费用预算!S183=0),"",$AY181)</f>
        <v/>
      </c>
      <c r="BF181" s="201" t="str">
        <f>IF(OR(工资性费用预算!T183="",工资性费用预算!T183=0),"",$AY181)</f>
        <v/>
      </c>
      <c r="BG181" s="201" t="str">
        <f>IF(OR(工资性费用预算!U183="",工资性费用预算!U183=0),"",$AY181)</f>
        <v/>
      </c>
      <c r="BH181" s="201" t="str">
        <f>IF(OR(工资性费用预算!V183="",工资性费用预算!V183=0),"",$AY181)</f>
        <v/>
      </c>
      <c r="BI181" s="201" t="str">
        <f>IF(OR(工资性费用预算!W183="",工资性费用预算!W183=0),"",$AY181)</f>
        <v/>
      </c>
      <c r="BJ181" s="219"/>
      <c r="BK181" s="219"/>
      <c r="BL181" s="219">
        <f t="shared" si="74"/>
        <v>0</v>
      </c>
      <c r="BM181" s="215">
        <f>IF($B181="","",VLOOKUP($B181,工资性费用预算!$B$7:$AP$206,41,0))</f>
        <v>0</v>
      </c>
      <c r="BN181" s="201" t="str">
        <f>IF(OR(工资性费用预算!N183="",工资性费用预算!N183=0),"",$BM181)</f>
        <v/>
      </c>
      <c r="BO181" s="201" t="str">
        <f>IF(OR(工资性费用预算!O183="",工资性费用预算!O183=0),"",$BM181)</f>
        <v/>
      </c>
      <c r="BP181" s="201" t="str">
        <f>IF(OR(工资性费用预算!P183="",工资性费用预算!P183=0),"",$BM181)</f>
        <v/>
      </c>
      <c r="BQ181" s="201"/>
      <c r="BR181" s="201" t="str">
        <f>IF(OR(工资性费用预算!Q183="",工资性费用预算!Q183=0),"",$BM181)</f>
        <v/>
      </c>
      <c r="BS181" s="201" t="str">
        <f>IF(OR(工资性费用预算!R183="",工资性费用预算!R183=0),"",$BM181)</f>
        <v/>
      </c>
      <c r="BT181" s="201" t="str">
        <f>IF(OR(工资性费用预算!S183="",工资性费用预算!S183=0),"",$BM181)</f>
        <v/>
      </c>
      <c r="BU181" s="201"/>
      <c r="BV181" s="201" t="str">
        <f>IF(OR(工资性费用预算!T183="",工资性费用预算!T183=0),"",$BM181)</f>
        <v/>
      </c>
      <c r="BW181" s="201" t="str">
        <f>IF(OR(工资性费用预算!U183="",工资性费用预算!U183=0),"",$BM181)</f>
        <v/>
      </c>
      <c r="BX181" s="201" t="str">
        <f>IF(OR(工资性费用预算!V183="",工资性费用预算!V183=0),"",$BM181)</f>
        <v/>
      </c>
      <c r="BY181" s="201"/>
      <c r="BZ181" s="201" t="str">
        <f>IF(OR(工资性费用预算!W183="",工资性费用预算!W183=0),"",$BM181)</f>
        <v/>
      </c>
      <c r="CA181" s="201" t="str">
        <f>IF(OR(工资性费用预算!X183="",工资性费用预算!X183=0),"",$BM181)</f>
        <v/>
      </c>
      <c r="CB181" s="201" t="str">
        <f>IF(OR(工资性费用预算!Y183="",工资性费用预算!Y183=0),"",$BM181)</f>
        <v/>
      </c>
      <c r="CC181" s="193">
        <f t="shared" si="75"/>
        <v>0</v>
      </c>
      <c r="CD181" s="215">
        <f>IF($B181="","",VLOOKUP($B181,工资性费用预算!$B$7:$AT$206,45,0))</f>
        <v>0</v>
      </c>
      <c r="CE181" s="201" t="str">
        <f>IF(OR(工资性费用预算!N183="",工资性费用预算!N183=0),"",$CD181)</f>
        <v/>
      </c>
      <c r="CF181" s="201" t="str">
        <f>IF(OR(工资性费用预算!O183="",工资性费用预算!O183=0),"",$CD181)</f>
        <v/>
      </c>
      <c r="CG181" s="201" t="str">
        <f>IF(OR(工资性费用预算!P183="",工资性费用预算!P183=0),"",$CD181)</f>
        <v/>
      </c>
      <c r="CH181" s="201" t="str">
        <f>IF(OR(工资性费用预算!Q183="",工资性费用预算!Q183=0),"",$CD181)</f>
        <v/>
      </c>
      <c r="CI181" s="201" t="str">
        <f>IF(OR(工资性费用预算!R183="",工资性费用预算!R183=0),"",$CD181)</f>
        <v/>
      </c>
      <c r="CJ181" s="201" t="str">
        <f>IF(OR(工资性费用预算!S183="",工资性费用预算!S183=0),"",$CD181)</f>
        <v/>
      </c>
      <c r="CK181" s="201" t="str">
        <f>IF(OR(工资性费用预算!T183="",工资性费用预算!T183=0),"",$CD181)</f>
        <v/>
      </c>
      <c r="CL181" s="201" t="str">
        <f>IF(OR(工资性费用预算!U183="",工资性费用预算!U183=0),"",$CD181)</f>
        <v/>
      </c>
      <c r="CM181" s="201" t="str">
        <f>IF(OR(工资性费用预算!V183="",工资性费用预算!V183=0),"",$CD181)</f>
        <v/>
      </c>
      <c r="CN181" s="201" t="str">
        <f>IF(OR(工资性费用预算!W183="",工资性费用预算!W183=0),"",$CD181)</f>
        <v/>
      </c>
      <c r="CO181" s="201" t="str">
        <f>IF(OR(工资性费用预算!X183="",工资性费用预算!X183=0),"",$CD181)</f>
        <v/>
      </c>
      <c r="CP181" s="201" t="str">
        <f>IF(OR(工资性费用预算!Y183="",工资性费用预算!Y183=0),"",$CD181)</f>
        <v/>
      </c>
      <c r="CQ181" s="193">
        <f t="shared" si="76"/>
        <v>0</v>
      </c>
      <c r="CR181" s="215">
        <f>IF($B181="","",VLOOKUP($B181,工资性费用预算!$B$7:$AV$206,47,0))</f>
        <v>0</v>
      </c>
      <c r="CS181" s="201" t="str">
        <f>IF(OR(工资性费用预算!N183="",工资性费用预算!N183=0),"",$CR181)</f>
        <v/>
      </c>
      <c r="CT181" s="201" t="str">
        <f>IF(OR(工资性费用预算!O183="",工资性费用预算!O183=0),"",$CR181)</f>
        <v/>
      </c>
      <c r="CU181" s="201" t="str">
        <f>IF(OR(工资性费用预算!P183="",工资性费用预算!P183=0),"",$CR181)</f>
        <v/>
      </c>
      <c r="CV181" s="201" t="str">
        <f>IF(OR(工资性费用预算!Q183="",工资性费用预算!Q183=0),"",$CR181)</f>
        <v/>
      </c>
      <c r="CW181" s="201" t="str">
        <f>IF(OR(工资性费用预算!R183="",工资性费用预算!R183=0),"",$CR181)</f>
        <v/>
      </c>
      <c r="CX181" s="201" t="str">
        <f>IF(OR(工资性费用预算!S183="",工资性费用预算!S183=0),"",$CR181)</f>
        <v/>
      </c>
      <c r="CY181" s="201" t="str">
        <f>IF(OR(工资性费用预算!T183="",工资性费用预算!T183=0),"",$CR181)</f>
        <v/>
      </c>
      <c r="CZ181" s="201" t="str">
        <f>IF(OR(工资性费用预算!U183="",工资性费用预算!U183=0),"",$CR181)</f>
        <v/>
      </c>
      <c r="DA181" s="201" t="str">
        <f>IF(OR(工资性费用预算!V183="",工资性费用预算!V183=0),"",$CR181)</f>
        <v/>
      </c>
      <c r="DB181" s="201" t="str">
        <f>IF(OR(工资性费用预算!W183="",工资性费用预算!W183=0),"",$CR181)</f>
        <v/>
      </c>
      <c r="DC181" s="201" t="str">
        <f>IF(OR(工资性费用预算!X183="",工资性费用预算!X183=0),"",$CR181)</f>
        <v/>
      </c>
      <c r="DD181" s="201" t="str">
        <f>IF(OR(工资性费用预算!Y183="",工资性费用预算!Y183=0),"",$CR181)</f>
        <v/>
      </c>
      <c r="DE181" s="193">
        <f t="shared" si="77"/>
        <v>0</v>
      </c>
      <c r="DF181" s="215">
        <f>IF($B181="","",VLOOKUP($B181,工资性费用预算!$B$7:$AR$206,43,0))</f>
        <v>0</v>
      </c>
      <c r="DG181" s="215">
        <f>IF($B181="","",VLOOKUP($B181,工资性费用预算!$B$7:$AS$206,44,0))</f>
        <v>0</v>
      </c>
      <c r="DH181" s="215">
        <f>IF($B181="","",VLOOKUP($B181,工资性费用预算!$B$7:$AX$206,49,0))</f>
        <v>0</v>
      </c>
      <c r="DI181" s="215">
        <f>IF($B181="","",VLOOKUP($B181,工资性费用预算!$B$7:$AY$206,50,0))</f>
        <v>0</v>
      </c>
      <c r="DJ181" s="215">
        <f>IF($B181="","",VLOOKUP($B181,工资性费用预算!$B$7:$BB$206,51,0))</f>
        <v>0</v>
      </c>
      <c r="DK181" s="215">
        <f>IF($B181="","",VLOOKUP($B181,工资性费用预算!$B$7:$BB$206,52,0))</f>
        <v>0</v>
      </c>
      <c r="DL181" s="225">
        <f>IF($B181="","",VLOOKUP($B181,工资性费用预算!$B$7:$BB$206,53,0))</f>
        <v>0</v>
      </c>
      <c r="DM181" s="222">
        <f t="shared" si="78"/>
        <v>0</v>
      </c>
      <c r="DN181" s="191">
        <f t="shared" si="79"/>
        <v>0</v>
      </c>
      <c r="DO181" s="191">
        <f t="shared" si="80"/>
        <v>0</v>
      </c>
      <c r="DP181" s="191">
        <f t="shared" si="81"/>
        <v>0</v>
      </c>
      <c r="DQ181" s="191">
        <f t="shared" si="82"/>
        <v>0</v>
      </c>
      <c r="DR181" s="191">
        <f t="shared" si="83"/>
        <v>0</v>
      </c>
      <c r="DS181" s="191">
        <f t="shared" si="84"/>
        <v>0</v>
      </c>
      <c r="DT181" s="191">
        <f t="shared" si="85"/>
        <v>0</v>
      </c>
      <c r="DU181" s="191">
        <f t="shared" si="86"/>
        <v>0</v>
      </c>
      <c r="DV181" s="191">
        <f t="shared" si="87"/>
        <v>0</v>
      </c>
      <c r="DW181" s="191">
        <f t="shared" si="88"/>
        <v>0</v>
      </c>
      <c r="DX181" s="191">
        <f t="shared" si="89"/>
        <v>0</v>
      </c>
      <c r="DY181" s="227">
        <f t="shared" si="90"/>
        <v>0</v>
      </c>
      <c r="DZ181" s="191">
        <f t="shared" si="91"/>
        <v>0</v>
      </c>
      <c r="EA181" s="193">
        <f t="shared" si="92"/>
        <v>0</v>
      </c>
    </row>
    <row r="182" spans="1:131">
      <c r="A182" s="200">
        <f t="shared" si="93"/>
        <v>178</v>
      </c>
      <c r="B182" s="191" t="str">
        <f>IF(工资性费用预算!A184="","",工资性费用预算!B184)</f>
        <v>新增28</v>
      </c>
      <c r="C182" s="195">
        <f>IF(B182="","",VLOOKUP(B182,工资性费用预算!$B$7:$C$206,2,0))</f>
        <v>0</v>
      </c>
      <c r="D182" s="276" t="str">
        <f>IF(工资性费用预算!BH184&gt;0,IF(工资性费用预算!BE184&gt;0,工资性费用预算!$BE$6,IF(工资性费用预算!BF184&gt;0,工资性费用预算!$BF$6,工资性费用预算!$BG$6)),"")</f>
        <v/>
      </c>
      <c r="E182" s="194">
        <f>IF($B182="","",VLOOKUP($B182,工资性费用预算!$B$7:$AC$206,27,0))</f>
        <v>0</v>
      </c>
      <c r="F182" s="519" t="e">
        <f>IF($B182="",0,VLOOKUP($B182,社保费!$B$5:$Q$15,16,0))</f>
        <v>#N/A</v>
      </c>
      <c r="G182" s="201" t="str">
        <f>IF(OR(工资性费用预算!N184="",工资性费用预算!N184=0),"",ROUND($E182*$F182,2))</f>
        <v/>
      </c>
      <c r="H182" s="201" t="str">
        <f>IF(OR(工资性费用预算!O184="",工资性费用预算!O184=0),"",ROUND($E182*$F182,2))</f>
        <v/>
      </c>
      <c r="I182" s="201" t="str">
        <f>IF(OR(工资性费用预算!P184="",工资性费用预算!P184=0),"",ROUND($E182*$F182,2))</f>
        <v/>
      </c>
      <c r="J182" s="201" t="str">
        <f>IF(OR(工资性费用预算!Q184="",工资性费用预算!Q184=0),"",ROUND($E182*$F182,2))</f>
        <v/>
      </c>
      <c r="K182" s="201" t="str">
        <f>IF(OR(工资性费用预算!R184="",工资性费用预算!R184=0),"",ROUND($E182*$F182,2))</f>
        <v/>
      </c>
      <c r="L182" s="201" t="str">
        <f>IF(OR(工资性费用预算!S184="",工资性费用预算!S184=0),"",ROUND($E182*$F182,2))</f>
        <v/>
      </c>
      <c r="M182" s="201" t="str">
        <f>IF(OR(工资性费用预算!T184="",工资性费用预算!T184=0),"",ROUND($E182*$F182,2))</f>
        <v/>
      </c>
      <c r="N182" s="201" t="str">
        <f>IF(OR(工资性费用预算!U184="",工资性费用预算!U184=0),"",ROUND($E182*$F182,2))</f>
        <v/>
      </c>
      <c r="O182" s="201" t="str">
        <f>IF(OR(工资性费用预算!V184="",工资性费用预算!V184=0),"",ROUND($E182*$F182,2))</f>
        <v/>
      </c>
      <c r="P182" s="201" t="str">
        <f>IF(OR(工资性费用预算!W184="",工资性费用预算!W184=0),"",ROUND($E182*$F182,2))</f>
        <v/>
      </c>
      <c r="Q182" s="201" t="str">
        <f>IF(OR(工资性费用预算!X184="",工资性费用预算!X184=0),"",ROUND($E182*$F182,2))</f>
        <v/>
      </c>
      <c r="R182" s="201" t="str">
        <f>IF(OR(工资性费用预算!Y184="",工资性费用预算!Y184=0),"",ROUND($E182*$F182,2))</f>
        <v/>
      </c>
      <c r="S182" s="193">
        <f t="shared" si="71"/>
        <v>0</v>
      </c>
      <c r="T182" s="199">
        <f>IF($B182="","",VLOOKUP($B182,工资性费用预算!$B$7:$AF$206,30,0))</f>
        <v>0</v>
      </c>
      <c r="U182" s="197">
        <f>IF($B182="","",VLOOKUP($B182,工资性费用预算!$B$7:$AF$206,31,0))</f>
        <v>0</v>
      </c>
      <c r="V182" s="191" t="str">
        <f>IF(OR(工资性费用预算!N184="",工资性费用预算!N184=0),"",$T182*$U182)</f>
        <v/>
      </c>
      <c r="W182" s="191" t="str">
        <f>IF(OR(工资性费用预算!O184="",工资性费用预算!O184=0),"",$T182*$U182)</f>
        <v/>
      </c>
      <c r="X182" s="191" t="str">
        <f>IF(OR(工资性费用预算!P184="",工资性费用预算!P184=0),"",$T182*$U182)</f>
        <v/>
      </c>
      <c r="Y182" s="191" t="str">
        <f>IF(OR(工资性费用预算!Q184="",工资性费用预算!Q184=0),"",$T182*$U182)</f>
        <v/>
      </c>
      <c r="Z182" s="191" t="str">
        <f>IF(OR(工资性费用预算!R184="",工资性费用预算!R184=0),"",$T182*$U182)</f>
        <v/>
      </c>
      <c r="AA182" s="191" t="str">
        <f>IF(OR(工资性费用预算!S184="",工资性费用预算!S184=0),"",$T182*$U182)</f>
        <v/>
      </c>
      <c r="AB182" s="191" t="str">
        <f>IF(OR(工资性费用预算!T184="",工资性费用预算!T184=0),"",$T182*$U182)</f>
        <v/>
      </c>
      <c r="AC182" s="191" t="str">
        <f>IF(OR(工资性费用预算!U184="",工资性费用预算!U184=0),"",$T182*$U182)</f>
        <v/>
      </c>
      <c r="AD182" s="191" t="str">
        <f>IF(OR(工资性费用预算!V184="",工资性费用预算!V184=0),"",$T182*$U182)</f>
        <v/>
      </c>
      <c r="AE182" s="191" t="str">
        <f>IF(OR(工资性费用预算!W184="",工资性费用预算!W184=0),"",$T182*$U182)</f>
        <v/>
      </c>
      <c r="AF182" s="191" t="str">
        <f>IF(OR(工资性费用预算!X184="",工资性费用预算!X184=0),"",$T182*$U182)</f>
        <v/>
      </c>
      <c r="AG182" s="191" t="str">
        <f>IF(OR(工资性费用预算!Y184="",工资性费用预算!Y184=0),"",$T182*$U182)</f>
        <v/>
      </c>
      <c r="AH182" s="193">
        <f t="shared" si="72"/>
        <v>0</v>
      </c>
      <c r="AI182" s="217">
        <f>IF($B182="","",VLOOKUP($B182,工资性费用预算!$B$7:$AJ$206,33,0))</f>
        <v>0</v>
      </c>
      <c r="AJ182" s="218">
        <f>IF($B182="","",VLOOKUP($B182,工资性费用预算!$B$7:$AJ$206,35,0))</f>
        <v>0</v>
      </c>
      <c r="AK182" s="215">
        <f>IF($B182="","",VLOOKUP($B182,工资性费用预算!$B$7:$AL$206,37,0))</f>
        <v>0</v>
      </c>
      <c r="AL182" s="270" t="str">
        <f>IF(OR(工资性费用预算!N184="",工资性费用预算!N184=0),"",$AK182)</f>
        <v/>
      </c>
      <c r="AM182" s="201" t="str">
        <f>IF(OR(工资性费用预算!O184="",工资性费用预算!O184=0),"",$AK182)</f>
        <v/>
      </c>
      <c r="AN182" s="201" t="str">
        <f>IF(OR(工资性费用预算!P184="",工资性费用预算!P184=0),"",$AK182)</f>
        <v/>
      </c>
      <c r="AO182" s="201" t="str">
        <f>IF(OR(工资性费用预算!Q184="",工资性费用预算!Q184=0),"",$AK182)</f>
        <v/>
      </c>
      <c r="AP182" s="201" t="str">
        <f>IF(OR(工资性费用预算!R184="",工资性费用预算!R184=0),"",$AK182)</f>
        <v/>
      </c>
      <c r="AQ182" s="201" t="str">
        <f>IF(OR(工资性费用预算!S184="",工资性费用预算!S184=0),"",$AK182)</f>
        <v/>
      </c>
      <c r="AR182" s="201" t="str">
        <f>IF(OR(工资性费用预算!T184="",工资性费用预算!T184=0),"",$AK182)</f>
        <v/>
      </c>
      <c r="AS182" s="201" t="str">
        <f>IF(OR(工资性费用预算!U184="",工资性费用预算!U184=0),"",$AK182)</f>
        <v/>
      </c>
      <c r="AT182" s="201" t="str">
        <f>IF(OR(工资性费用预算!V184="",工资性费用预算!V184=0),"",$AK182)</f>
        <v/>
      </c>
      <c r="AU182" s="201" t="str">
        <f>IF(OR(工资性费用预算!W184="",工资性费用预算!W184=0),"",$AK182)</f>
        <v/>
      </c>
      <c r="AV182" s="201" t="str">
        <f>IF(OR(工资性费用预算!X184="",工资性费用预算!X184=0),"",$AK182)</f>
        <v/>
      </c>
      <c r="AW182" s="201" t="str">
        <f>IF(OR(工资性费用预算!Y184="",工资性费用预算!Y184=0),"",$AK182)</f>
        <v/>
      </c>
      <c r="AX182" s="220">
        <f t="shared" si="73"/>
        <v>0</v>
      </c>
      <c r="AY182" s="215">
        <f>IF($B182="","",VLOOKUP($B182,工资性费用预算!$B$7:$AN$206,39,0))</f>
        <v>0</v>
      </c>
      <c r="AZ182" s="204"/>
      <c r="BA182" s="204"/>
      <c r="BB182" s="204"/>
      <c r="BC182" s="204"/>
      <c r="BD182" s="201"/>
      <c r="BE182" s="201" t="str">
        <f>IF(OR(工资性费用预算!S184="",工资性费用预算!S184=0),"",$AY182)</f>
        <v/>
      </c>
      <c r="BF182" s="201" t="str">
        <f>IF(OR(工资性费用预算!T184="",工资性费用预算!T184=0),"",$AY182)</f>
        <v/>
      </c>
      <c r="BG182" s="201" t="str">
        <f>IF(OR(工资性费用预算!U184="",工资性费用预算!U184=0),"",$AY182)</f>
        <v/>
      </c>
      <c r="BH182" s="201" t="str">
        <f>IF(OR(工资性费用预算!V184="",工资性费用预算!V184=0),"",$AY182)</f>
        <v/>
      </c>
      <c r="BI182" s="201" t="str">
        <f>IF(OR(工资性费用预算!W184="",工资性费用预算!W184=0),"",$AY182)</f>
        <v/>
      </c>
      <c r="BJ182" s="219"/>
      <c r="BK182" s="219"/>
      <c r="BL182" s="219">
        <f t="shared" si="74"/>
        <v>0</v>
      </c>
      <c r="BM182" s="215">
        <f>IF($B182="","",VLOOKUP($B182,工资性费用预算!$B$7:$AP$206,41,0))</f>
        <v>0</v>
      </c>
      <c r="BN182" s="201" t="str">
        <f>IF(OR(工资性费用预算!N184="",工资性费用预算!N184=0),"",$BM182)</f>
        <v/>
      </c>
      <c r="BO182" s="201" t="str">
        <f>IF(OR(工资性费用预算!O184="",工资性费用预算!O184=0),"",$BM182)</f>
        <v/>
      </c>
      <c r="BP182" s="201" t="str">
        <f>IF(OR(工资性费用预算!P184="",工资性费用预算!P184=0),"",$BM182)</f>
        <v/>
      </c>
      <c r="BQ182" s="201"/>
      <c r="BR182" s="201" t="str">
        <f>IF(OR(工资性费用预算!Q184="",工资性费用预算!Q184=0),"",$BM182)</f>
        <v/>
      </c>
      <c r="BS182" s="201" t="str">
        <f>IF(OR(工资性费用预算!R184="",工资性费用预算!R184=0),"",$BM182)</f>
        <v/>
      </c>
      <c r="BT182" s="201" t="str">
        <f>IF(OR(工资性费用预算!S184="",工资性费用预算!S184=0),"",$BM182)</f>
        <v/>
      </c>
      <c r="BU182" s="201"/>
      <c r="BV182" s="201" t="str">
        <f>IF(OR(工资性费用预算!T184="",工资性费用预算!T184=0),"",$BM182)</f>
        <v/>
      </c>
      <c r="BW182" s="201" t="str">
        <f>IF(OR(工资性费用预算!U184="",工资性费用预算!U184=0),"",$BM182)</f>
        <v/>
      </c>
      <c r="BX182" s="201" t="str">
        <f>IF(OR(工资性费用预算!V184="",工资性费用预算!V184=0),"",$BM182)</f>
        <v/>
      </c>
      <c r="BY182" s="201"/>
      <c r="BZ182" s="201" t="str">
        <f>IF(OR(工资性费用预算!W184="",工资性费用预算!W184=0),"",$BM182)</f>
        <v/>
      </c>
      <c r="CA182" s="201" t="str">
        <f>IF(OR(工资性费用预算!X184="",工资性费用预算!X184=0),"",$BM182)</f>
        <v/>
      </c>
      <c r="CB182" s="201" t="str">
        <f>IF(OR(工资性费用预算!Y184="",工资性费用预算!Y184=0),"",$BM182)</f>
        <v/>
      </c>
      <c r="CC182" s="193">
        <f t="shared" si="75"/>
        <v>0</v>
      </c>
      <c r="CD182" s="215">
        <f>IF($B182="","",VLOOKUP($B182,工资性费用预算!$B$7:$AT$206,45,0))</f>
        <v>0</v>
      </c>
      <c r="CE182" s="201" t="str">
        <f>IF(OR(工资性费用预算!N184="",工资性费用预算!N184=0),"",$CD182)</f>
        <v/>
      </c>
      <c r="CF182" s="201" t="str">
        <f>IF(OR(工资性费用预算!O184="",工资性费用预算!O184=0),"",$CD182)</f>
        <v/>
      </c>
      <c r="CG182" s="201" t="str">
        <f>IF(OR(工资性费用预算!P184="",工资性费用预算!P184=0),"",$CD182)</f>
        <v/>
      </c>
      <c r="CH182" s="201" t="str">
        <f>IF(OR(工资性费用预算!Q184="",工资性费用预算!Q184=0),"",$CD182)</f>
        <v/>
      </c>
      <c r="CI182" s="201" t="str">
        <f>IF(OR(工资性费用预算!R184="",工资性费用预算!R184=0),"",$CD182)</f>
        <v/>
      </c>
      <c r="CJ182" s="201" t="str">
        <f>IF(OR(工资性费用预算!S184="",工资性费用预算!S184=0),"",$CD182)</f>
        <v/>
      </c>
      <c r="CK182" s="201" t="str">
        <f>IF(OR(工资性费用预算!T184="",工资性费用预算!T184=0),"",$CD182)</f>
        <v/>
      </c>
      <c r="CL182" s="201" t="str">
        <f>IF(OR(工资性费用预算!U184="",工资性费用预算!U184=0),"",$CD182)</f>
        <v/>
      </c>
      <c r="CM182" s="201" t="str">
        <f>IF(OR(工资性费用预算!V184="",工资性费用预算!V184=0),"",$CD182)</f>
        <v/>
      </c>
      <c r="CN182" s="201" t="str">
        <f>IF(OR(工资性费用预算!W184="",工资性费用预算!W184=0),"",$CD182)</f>
        <v/>
      </c>
      <c r="CO182" s="201" t="str">
        <f>IF(OR(工资性费用预算!X184="",工资性费用预算!X184=0),"",$CD182)</f>
        <v/>
      </c>
      <c r="CP182" s="201" t="str">
        <f>IF(OR(工资性费用预算!Y184="",工资性费用预算!Y184=0),"",$CD182)</f>
        <v/>
      </c>
      <c r="CQ182" s="193">
        <f t="shared" si="76"/>
        <v>0</v>
      </c>
      <c r="CR182" s="215">
        <f>IF($B182="","",VLOOKUP($B182,工资性费用预算!$B$7:$AV$206,47,0))</f>
        <v>0</v>
      </c>
      <c r="CS182" s="201" t="str">
        <f>IF(OR(工资性费用预算!N184="",工资性费用预算!N184=0),"",$CR182)</f>
        <v/>
      </c>
      <c r="CT182" s="201" t="str">
        <f>IF(OR(工资性费用预算!O184="",工资性费用预算!O184=0),"",$CR182)</f>
        <v/>
      </c>
      <c r="CU182" s="201" t="str">
        <f>IF(OR(工资性费用预算!P184="",工资性费用预算!P184=0),"",$CR182)</f>
        <v/>
      </c>
      <c r="CV182" s="201" t="str">
        <f>IF(OR(工资性费用预算!Q184="",工资性费用预算!Q184=0),"",$CR182)</f>
        <v/>
      </c>
      <c r="CW182" s="201" t="str">
        <f>IF(OR(工资性费用预算!R184="",工资性费用预算!R184=0),"",$CR182)</f>
        <v/>
      </c>
      <c r="CX182" s="201" t="str">
        <f>IF(OR(工资性费用预算!S184="",工资性费用预算!S184=0),"",$CR182)</f>
        <v/>
      </c>
      <c r="CY182" s="201" t="str">
        <f>IF(OR(工资性费用预算!T184="",工资性费用预算!T184=0),"",$CR182)</f>
        <v/>
      </c>
      <c r="CZ182" s="201" t="str">
        <f>IF(OR(工资性费用预算!U184="",工资性费用预算!U184=0),"",$CR182)</f>
        <v/>
      </c>
      <c r="DA182" s="201" t="str">
        <f>IF(OR(工资性费用预算!V184="",工资性费用预算!V184=0),"",$CR182)</f>
        <v/>
      </c>
      <c r="DB182" s="201" t="str">
        <f>IF(OR(工资性费用预算!W184="",工资性费用预算!W184=0),"",$CR182)</f>
        <v/>
      </c>
      <c r="DC182" s="201" t="str">
        <f>IF(OR(工资性费用预算!X184="",工资性费用预算!X184=0),"",$CR182)</f>
        <v/>
      </c>
      <c r="DD182" s="201" t="str">
        <f>IF(OR(工资性费用预算!Y184="",工资性费用预算!Y184=0),"",$CR182)</f>
        <v/>
      </c>
      <c r="DE182" s="193">
        <f t="shared" si="77"/>
        <v>0</v>
      </c>
      <c r="DF182" s="215">
        <f>IF($B182="","",VLOOKUP($B182,工资性费用预算!$B$7:$AR$206,43,0))</f>
        <v>0</v>
      </c>
      <c r="DG182" s="215">
        <f>IF($B182="","",VLOOKUP($B182,工资性费用预算!$B$7:$AS$206,44,0))</f>
        <v>0</v>
      </c>
      <c r="DH182" s="215">
        <f>IF($B182="","",VLOOKUP($B182,工资性费用预算!$B$7:$AX$206,49,0))</f>
        <v>0</v>
      </c>
      <c r="DI182" s="215">
        <f>IF($B182="","",VLOOKUP($B182,工资性费用预算!$B$7:$AY$206,50,0))</f>
        <v>0</v>
      </c>
      <c r="DJ182" s="215">
        <f>IF($B182="","",VLOOKUP($B182,工资性费用预算!$B$7:$BB$206,51,0))</f>
        <v>0</v>
      </c>
      <c r="DK182" s="215">
        <f>IF($B182="","",VLOOKUP($B182,工资性费用预算!$B$7:$BB$206,52,0))</f>
        <v>0</v>
      </c>
      <c r="DL182" s="225">
        <f>IF($B182="","",VLOOKUP($B182,工资性费用预算!$B$7:$BB$206,53,0))</f>
        <v>0</v>
      </c>
      <c r="DM182" s="222">
        <f t="shared" si="78"/>
        <v>0</v>
      </c>
      <c r="DN182" s="191">
        <f t="shared" si="79"/>
        <v>0</v>
      </c>
      <c r="DO182" s="191">
        <f t="shared" si="80"/>
        <v>0</v>
      </c>
      <c r="DP182" s="191">
        <f t="shared" si="81"/>
        <v>0</v>
      </c>
      <c r="DQ182" s="191">
        <f t="shared" si="82"/>
        <v>0</v>
      </c>
      <c r="DR182" s="191">
        <f t="shared" si="83"/>
        <v>0</v>
      </c>
      <c r="DS182" s="191">
        <f t="shared" si="84"/>
        <v>0</v>
      </c>
      <c r="DT182" s="191">
        <f t="shared" si="85"/>
        <v>0</v>
      </c>
      <c r="DU182" s="191">
        <f t="shared" si="86"/>
        <v>0</v>
      </c>
      <c r="DV182" s="191">
        <f t="shared" si="87"/>
        <v>0</v>
      </c>
      <c r="DW182" s="191">
        <f t="shared" si="88"/>
        <v>0</v>
      </c>
      <c r="DX182" s="191">
        <f t="shared" si="89"/>
        <v>0</v>
      </c>
      <c r="DY182" s="227">
        <f t="shared" si="90"/>
        <v>0</v>
      </c>
      <c r="DZ182" s="191">
        <f t="shared" si="91"/>
        <v>0</v>
      </c>
      <c r="EA182" s="193">
        <f t="shared" si="92"/>
        <v>0</v>
      </c>
    </row>
    <row r="183" spans="1:131">
      <c r="A183" s="200">
        <f t="shared" si="93"/>
        <v>179</v>
      </c>
      <c r="B183" s="191" t="str">
        <f>IF(工资性费用预算!A185="","",工资性费用预算!B185)</f>
        <v>新增29</v>
      </c>
      <c r="C183" s="195">
        <f>IF(B183="","",VLOOKUP(B183,工资性费用预算!$B$7:$C$206,2,0))</f>
        <v>0</v>
      </c>
      <c r="D183" s="276" t="str">
        <f>IF(工资性费用预算!BH185&gt;0,IF(工资性费用预算!BE185&gt;0,工资性费用预算!$BE$6,IF(工资性费用预算!BF185&gt;0,工资性费用预算!$BF$6,工资性费用预算!$BG$6)),"")</f>
        <v/>
      </c>
      <c r="E183" s="194">
        <f>IF($B183="","",VLOOKUP($B183,工资性费用预算!$B$7:$AC$206,27,0))</f>
        <v>0</v>
      </c>
      <c r="F183" s="519" t="e">
        <f>IF($B183="",0,VLOOKUP($B183,社保费!$B$5:$Q$15,16,0))</f>
        <v>#N/A</v>
      </c>
      <c r="G183" s="201" t="str">
        <f>IF(OR(工资性费用预算!N185="",工资性费用预算!N185=0),"",ROUND($E183*$F183,2))</f>
        <v/>
      </c>
      <c r="H183" s="201" t="str">
        <f>IF(OR(工资性费用预算!O185="",工资性费用预算!O185=0),"",ROUND($E183*$F183,2))</f>
        <v/>
      </c>
      <c r="I183" s="201" t="str">
        <f>IF(OR(工资性费用预算!P185="",工资性费用预算!P185=0),"",ROUND($E183*$F183,2))</f>
        <v/>
      </c>
      <c r="J183" s="201" t="str">
        <f>IF(OR(工资性费用预算!Q185="",工资性费用预算!Q185=0),"",ROUND($E183*$F183,2))</f>
        <v/>
      </c>
      <c r="K183" s="201" t="str">
        <f>IF(OR(工资性费用预算!R185="",工资性费用预算!R185=0),"",ROUND($E183*$F183,2))</f>
        <v/>
      </c>
      <c r="L183" s="201" t="str">
        <f>IF(OR(工资性费用预算!S185="",工资性费用预算!S185=0),"",ROUND($E183*$F183,2))</f>
        <v/>
      </c>
      <c r="M183" s="201" t="str">
        <f>IF(OR(工资性费用预算!T185="",工资性费用预算!T185=0),"",ROUND($E183*$F183,2))</f>
        <v/>
      </c>
      <c r="N183" s="201" t="str">
        <f>IF(OR(工资性费用预算!U185="",工资性费用预算!U185=0),"",ROUND($E183*$F183,2))</f>
        <v/>
      </c>
      <c r="O183" s="201" t="str">
        <f>IF(OR(工资性费用预算!V185="",工资性费用预算!V185=0),"",ROUND($E183*$F183,2))</f>
        <v/>
      </c>
      <c r="P183" s="201" t="str">
        <f>IF(OR(工资性费用预算!W185="",工资性费用预算!W185=0),"",ROUND($E183*$F183,2))</f>
        <v/>
      </c>
      <c r="Q183" s="201" t="str">
        <f>IF(OR(工资性费用预算!X185="",工资性费用预算!X185=0),"",ROUND($E183*$F183,2))</f>
        <v/>
      </c>
      <c r="R183" s="201" t="str">
        <f>IF(OR(工资性费用预算!Y185="",工资性费用预算!Y185=0),"",ROUND($E183*$F183,2))</f>
        <v/>
      </c>
      <c r="S183" s="193">
        <f t="shared" si="71"/>
        <v>0</v>
      </c>
      <c r="T183" s="199">
        <f>IF($B183="","",VLOOKUP($B183,工资性费用预算!$B$7:$AF$206,30,0))</f>
        <v>0</v>
      </c>
      <c r="U183" s="197">
        <f>IF($B183="","",VLOOKUP($B183,工资性费用预算!$B$7:$AF$206,31,0))</f>
        <v>0</v>
      </c>
      <c r="V183" s="191" t="str">
        <f>IF(OR(工资性费用预算!N185="",工资性费用预算!N185=0),"",$T183*$U183)</f>
        <v/>
      </c>
      <c r="W183" s="191" t="str">
        <f>IF(OR(工资性费用预算!O185="",工资性费用预算!O185=0),"",$T183*$U183)</f>
        <v/>
      </c>
      <c r="X183" s="191" t="str">
        <f>IF(OR(工资性费用预算!P185="",工资性费用预算!P185=0),"",$T183*$U183)</f>
        <v/>
      </c>
      <c r="Y183" s="191" t="str">
        <f>IF(OR(工资性费用预算!Q185="",工资性费用预算!Q185=0),"",$T183*$U183)</f>
        <v/>
      </c>
      <c r="Z183" s="191" t="str">
        <f>IF(OR(工资性费用预算!R185="",工资性费用预算!R185=0),"",$T183*$U183)</f>
        <v/>
      </c>
      <c r="AA183" s="191" t="str">
        <f>IF(OR(工资性费用预算!S185="",工资性费用预算!S185=0),"",$T183*$U183)</f>
        <v/>
      </c>
      <c r="AB183" s="191" t="str">
        <f>IF(OR(工资性费用预算!T185="",工资性费用预算!T185=0),"",$T183*$U183)</f>
        <v/>
      </c>
      <c r="AC183" s="191" t="str">
        <f>IF(OR(工资性费用预算!U185="",工资性费用预算!U185=0),"",$T183*$U183)</f>
        <v/>
      </c>
      <c r="AD183" s="191" t="str">
        <f>IF(OR(工资性费用预算!V185="",工资性费用预算!V185=0),"",$T183*$U183)</f>
        <v/>
      </c>
      <c r="AE183" s="191" t="str">
        <f>IF(OR(工资性费用预算!W185="",工资性费用预算!W185=0),"",$T183*$U183)</f>
        <v/>
      </c>
      <c r="AF183" s="191" t="str">
        <f>IF(OR(工资性费用预算!X185="",工资性费用预算!X185=0),"",$T183*$U183)</f>
        <v/>
      </c>
      <c r="AG183" s="191" t="str">
        <f>IF(OR(工资性费用预算!Y185="",工资性费用预算!Y185=0),"",$T183*$U183)</f>
        <v/>
      </c>
      <c r="AH183" s="193">
        <f t="shared" si="72"/>
        <v>0</v>
      </c>
      <c r="AI183" s="217">
        <f>IF($B183="","",VLOOKUP($B183,工资性费用预算!$B$7:$AJ$206,33,0))</f>
        <v>0</v>
      </c>
      <c r="AJ183" s="218">
        <f>IF($B183="","",VLOOKUP($B183,工资性费用预算!$B$7:$AJ$206,35,0))</f>
        <v>0</v>
      </c>
      <c r="AK183" s="215">
        <f>IF($B183="","",VLOOKUP($B183,工资性费用预算!$B$7:$AL$206,37,0))</f>
        <v>0</v>
      </c>
      <c r="AL183" s="270" t="str">
        <f>IF(OR(工资性费用预算!N185="",工资性费用预算!N185=0),"",$AK183)</f>
        <v/>
      </c>
      <c r="AM183" s="201" t="str">
        <f>IF(OR(工资性费用预算!O185="",工资性费用预算!O185=0),"",$AK183)</f>
        <v/>
      </c>
      <c r="AN183" s="201" t="str">
        <f>IF(OR(工资性费用预算!P185="",工资性费用预算!P185=0),"",$AK183)</f>
        <v/>
      </c>
      <c r="AO183" s="201" t="str">
        <f>IF(OR(工资性费用预算!Q185="",工资性费用预算!Q185=0),"",$AK183)</f>
        <v/>
      </c>
      <c r="AP183" s="201" t="str">
        <f>IF(OR(工资性费用预算!R185="",工资性费用预算!R185=0),"",$AK183)</f>
        <v/>
      </c>
      <c r="AQ183" s="201" t="str">
        <f>IF(OR(工资性费用预算!S185="",工资性费用预算!S185=0),"",$AK183)</f>
        <v/>
      </c>
      <c r="AR183" s="201" t="str">
        <f>IF(OR(工资性费用预算!T185="",工资性费用预算!T185=0),"",$AK183)</f>
        <v/>
      </c>
      <c r="AS183" s="201" t="str">
        <f>IF(OR(工资性费用预算!U185="",工资性费用预算!U185=0),"",$AK183)</f>
        <v/>
      </c>
      <c r="AT183" s="201" t="str">
        <f>IF(OR(工资性费用预算!V185="",工资性费用预算!V185=0),"",$AK183)</f>
        <v/>
      </c>
      <c r="AU183" s="201" t="str">
        <f>IF(OR(工资性费用预算!W185="",工资性费用预算!W185=0),"",$AK183)</f>
        <v/>
      </c>
      <c r="AV183" s="201" t="str">
        <f>IF(OR(工资性费用预算!X185="",工资性费用预算!X185=0),"",$AK183)</f>
        <v/>
      </c>
      <c r="AW183" s="201" t="str">
        <f>IF(OR(工资性费用预算!Y185="",工资性费用预算!Y185=0),"",$AK183)</f>
        <v/>
      </c>
      <c r="AX183" s="220">
        <f t="shared" si="73"/>
        <v>0</v>
      </c>
      <c r="AY183" s="215">
        <f>IF($B183="","",VLOOKUP($B183,工资性费用预算!$B$7:$AN$206,39,0))</f>
        <v>0</v>
      </c>
      <c r="AZ183" s="204"/>
      <c r="BA183" s="204"/>
      <c r="BB183" s="204"/>
      <c r="BC183" s="204"/>
      <c r="BD183" s="201"/>
      <c r="BE183" s="201" t="str">
        <f>IF(OR(工资性费用预算!S185="",工资性费用预算!S185=0),"",$AY183)</f>
        <v/>
      </c>
      <c r="BF183" s="201" t="str">
        <f>IF(OR(工资性费用预算!T185="",工资性费用预算!T185=0),"",$AY183)</f>
        <v/>
      </c>
      <c r="BG183" s="201" t="str">
        <f>IF(OR(工资性费用预算!U185="",工资性费用预算!U185=0),"",$AY183)</f>
        <v/>
      </c>
      <c r="BH183" s="201" t="str">
        <f>IF(OR(工资性费用预算!V185="",工资性费用预算!V185=0),"",$AY183)</f>
        <v/>
      </c>
      <c r="BI183" s="201" t="str">
        <f>IF(OR(工资性费用预算!W185="",工资性费用预算!W185=0),"",$AY183)</f>
        <v/>
      </c>
      <c r="BJ183" s="219"/>
      <c r="BK183" s="219"/>
      <c r="BL183" s="219">
        <f t="shared" si="74"/>
        <v>0</v>
      </c>
      <c r="BM183" s="215">
        <f>IF($B183="","",VLOOKUP($B183,工资性费用预算!$B$7:$AP$206,41,0))</f>
        <v>0</v>
      </c>
      <c r="BN183" s="201" t="str">
        <f>IF(OR(工资性费用预算!N185="",工资性费用预算!N185=0),"",$BM183)</f>
        <v/>
      </c>
      <c r="BO183" s="201" t="str">
        <f>IF(OR(工资性费用预算!O185="",工资性费用预算!O185=0),"",$BM183)</f>
        <v/>
      </c>
      <c r="BP183" s="201" t="str">
        <f>IF(OR(工资性费用预算!P185="",工资性费用预算!P185=0),"",$BM183)</f>
        <v/>
      </c>
      <c r="BQ183" s="201"/>
      <c r="BR183" s="201" t="str">
        <f>IF(OR(工资性费用预算!Q185="",工资性费用预算!Q185=0),"",$BM183)</f>
        <v/>
      </c>
      <c r="BS183" s="201" t="str">
        <f>IF(OR(工资性费用预算!R185="",工资性费用预算!R185=0),"",$BM183)</f>
        <v/>
      </c>
      <c r="BT183" s="201" t="str">
        <f>IF(OR(工资性费用预算!S185="",工资性费用预算!S185=0),"",$BM183)</f>
        <v/>
      </c>
      <c r="BU183" s="201"/>
      <c r="BV183" s="201" t="str">
        <f>IF(OR(工资性费用预算!T185="",工资性费用预算!T185=0),"",$BM183)</f>
        <v/>
      </c>
      <c r="BW183" s="201" t="str">
        <f>IF(OR(工资性费用预算!U185="",工资性费用预算!U185=0),"",$BM183)</f>
        <v/>
      </c>
      <c r="BX183" s="201" t="str">
        <f>IF(OR(工资性费用预算!V185="",工资性费用预算!V185=0),"",$BM183)</f>
        <v/>
      </c>
      <c r="BY183" s="201"/>
      <c r="BZ183" s="201" t="str">
        <f>IF(OR(工资性费用预算!W185="",工资性费用预算!W185=0),"",$BM183)</f>
        <v/>
      </c>
      <c r="CA183" s="201" t="str">
        <f>IF(OR(工资性费用预算!X185="",工资性费用预算!X185=0),"",$BM183)</f>
        <v/>
      </c>
      <c r="CB183" s="201" t="str">
        <f>IF(OR(工资性费用预算!Y185="",工资性费用预算!Y185=0),"",$BM183)</f>
        <v/>
      </c>
      <c r="CC183" s="193">
        <f t="shared" si="75"/>
        <v>0</v>
      </c>
      <c r="CD183" s="215">
        <f>IF($B183="","",VLOOKUP($B183,工资性费用预算!$B$7:$AT$206,45,0))</f>
        <v>0</v>
      </c>
      <c r="CE183" s="201" t="str">
        <f>IF(OR(工资性费用预算!N185="",工资性费用预算!N185=0),"",$CD183)</f>
        <v/>
      </c>
      <c r="CF183" s="201" t="str">
        <f>IF(OR(工资性费用预算!O185="",工资性费用预算!O185=0),"",$CD183)</f>
        <v/>
      </c>
      <c r="CG183" s="201" t="str">
        <f>IF(OR(工资性费用预算!P185="",工资性费用预算!P185=0),"",$CD183)</f>
        <v/>
      </c>
      <c r="CH183" s="201" t="str">
        <f>IF(OR(工资性费用预算!Q185="",工资性费用预算!Q185=0),"",$CD183)</f>
        <v/>
      </c>
      <c r="CI183" s="201" t="str">
        <f>IF(OR(工资性费用预算!R185="",工资性费用预算!R185=0),"",$CD183)</f>
        <v/>
      </c>
      <c r="CJ183" s="201" t="str">
        <f>IF(OR(工资性费用预算!S185="",工资性费用预算!S185=0),"",$CD183)</f>
        <v/>
      </c>
      <c r="CK183" s="201" t="str">
        <f>IF(OR(工资性费用预算!T185="",工资性费用预算!T185=0),"",$CD183)</f>
        <v/>
      </c>
      <c r="CL183" s="201" t="str">
        <f>IF(OR(工资性费用预算!U185="",工资性费用预算!U185=0),"",$CD183)</f>
        <v/>
      </c>
      <c r="CM183" s="201" t="str">
        <f>IF(OR(工资性费用预算!V185="",工资性费用预算!V185=0),"",$CD183)</f>
        <v/>
      </c>
      <c r="CN183" s="201" t="str">
        <f>IF(OR(工资性费用预算!W185="",工资性费用预算!W185=0),"",$CD183)</f>
        <v/>
      </c>
      <c r="CO183" s="201" t="str">
        <f>IF(OR(工资性费用预算!X185="",工资性费用预算!X185=0),"",$CD183)</f>
        <v/>
      </c>
      <c r="CP183" s="201" t="str">
        <f>IF(OR(工资性费用预算!Y185="",工资性费用预算!Y185=0),"",$CD183)</f>
        <v/>
      </c>
      <c r="CQ183" s="193">
        <f t="shared" si="76"/>
        <v>0</v>
      </c>
      <c r="CR183" s="215">
        <f>IF($B183="","",VLOOKUP($B183,工资性费用预算!$B$7:$AV$206,47,0))</f>
        <v>0</v>
      </c>
      <c r="CS183" s="201" t="str">
        <f>IF(OR(工资性费用预算!N185="",工资性费用预算!N185=0),"",$CR183)</f>
        <v/>
      </c>
      <c r="CT183" s="201" t="str">
        <f>IF(OR(工资性费用预算!O185="",工资性费用预算!O185=0),"",$CR183)</f>
        <v/>
      </c>
      <c r="CU183" s="201" t="str">
        <f>IF(OR(工资性费用预算!P185="",工资性费用预算!P185=0),"",$CR183)</f>
        <v/>
      </c>
      <c r="CV183" s="201" t="str">
        <f>IF(OR(工资性费用预算!Q185="",工资性费用预算!Q185=0),"",$CR183)</f>
        <v/>
      </c>
      <c r="CW183" s="201" t="str">
        <f>IF(OR(工资性费用预算!R185="",工资性费用预算!R185=0),"",$CR183)</f>
        <v/>
      </c>
      <c r="CX183" s="201" t="str">
        <f>IF(OR(工资性费用预算!S185="",工资性费用预算!S185=0),"",$CR183)</f>
        <v/>
      </c>
      <c r="CY183" s="201" t="str">
        <f>IF(OR(工资性费用预算!T185="",工资性费用预算!T185=0),"",$CR183)</f>
        <v/>
      </c>
      <c r="CZ183" s="201" t="str">
        <f>IF(OR(工资性费用预算!U185="",工资性费用预算!U185=0),"",$CR183)</f>
        <v/>
      </c>
      <c r="DA183" s="201" t="str">
        <f>IF(OR(工资性费用预算!V185="",工资性费用预算!V185=0),"",$CR183)</f>
        <v/>
      </c>
      <c r="DB183" s="201" t="str">
        <f>IF(OR(工资性费用预算!W185="",工资性费用预算!W185=0),"",$CR183)</f>
        <v/>
      </c>
      <c r="DC183" s="201" t="str">
        <f>IF(OR(工资性费用预算!X185="",工资性费用预算!X185=0),"",$CR183)</f>
        <v/>
      </c>
      <c r="DD183" s="201" t="str">
        <f>IF(OR(工资性费用预算!Y185="",工资性费用预算!Y185=0),"",$CR183)</f>
        <v/>
      </c>
      <c r="DE183" s="193">
        <f t="shared" si="77"/>
        <v>0</v>
      </c>
      <c r="DF183" s="215">
        <f>IF($B183="","",VLOOKUP($B183,工资性费用预算!$B$7:$AR$206,43,0))</f>
        <v>0</v>
      </c>
      <c r="DG183" s="215">
        <f>IF($B183="","",VLOOKUP($B183,工资性费用预算!$B$7:$AS$206,44,0))</f>
        <v>0</v>
      </c>
      <c r="DH183" s="215">
        <f>IF($B183="","",VLOOKUP($B183,工资性费用预算!$B$7:$AX$206,49,0))</f>
        <v>0</v>
      </c>
      <c r="DI183" s="215">
        <f>IF($B183="","",VLOOKUP($B183,工资性费用预算!$B$7:$AY$206,50,0))</f>
        <v>0</v>
      </c>
      <c r="DJ183" s="215">
        <f>IF($B183="","",VLOOKUP($B183,工资性费用预算!$B$7:$BB$206,51,0))</f>
        <v>0</v>
      </c>
      <c r="DK183" s="215">
        <f>IF($B183="","",VLOOKUP($B183,工资性费用预算!$B$7:$BB$206,52,0))</f>
        <v>0</v>
      </c>
      <c r="DL183" s="225">
        <f>IF($B183="","",VLOOKUP($B183,工资性费用预算!$B$7:$BB$206,53,0))</f>
        <v>0</v>
      </c>
      <c r="DM183" s="222">
        <f t="shared" si="78"/>
        <v>0</v>
      </c>
      <c r="DN183" s="191">
        <f t="shared" si="79"/>
        <v>0</v>
      </c>
      <c r="DO183" s="191">
        <f t="shared" si="80"/>
        <v>0</v>
      </c>
      <c r="DP183" s="191">
        <f t="shared" si="81"/>
        <v>0</v>
      </c>
      <c r="DQ183" s="191">
        <f t="shared" si="82"/>
        <v>0</v>
      </c>
      <c r="DR183" s="191">
        <f t="shared" si="83"/>
        <v>0</v>
      </c>
      <c r="DS183" s="191">
        <f t="shared" si="84"/>
        <v>0</v>
      </c>
      <c r="DT183" s="191">
        <f t="shared" si="85"/>
        <v>0</v>
      </c>
      <c r="DU183" s="191">
        <f t="shared" si="86"/>
        <v>0</v>
      </c>
      <c r="DV183" s="191">
        <f t="shared" si="87"/>
        <v>0</v>
      </c>
      <c r="DW183" s="191">
        <f t="shared" si="88"/>
        <v>0</v>
      </c>
      <c r="DX183" s="191">
        <f t="shared" si="89"/>
        <v>0</v>
      </c>
      <c r="DY183" s="227">
        <f t="shared" si="90"/>
        <v>0</v>
      </c>
      <c r="DZ183" s="191">
        <f t="shared" si="91"/>
        <v>0</v>
      </c>
      <c r="EA183" s="193">
        <f t="shared" si="92"/>
        <v>0</v>
      </c>
    </row>
    <row r="184" spans="1:131">
      <c r="A184" s="200">
        <f t="shared" si="93"/>
        <v>180</v>
      </c>
      <c r="B184" s="191" t="str">
        <f>IF(工资性费用预算!A186="","",工资性费用预算!B186)</f>
        <v>新增30</v>
      </c>
      <c r="C184" s="195">
        <f>IF(B184="","",VLOOKUP(B184,工资性费用预算!$B$7:$C$206,2,0))</f>
        <v>0</v>
      </c>
      <c r="D184" s="276" t="str">
        <f>IF(工资性费用预算!BH186&gt;0,IF(工资性费用预算!BE186&gt;0,工资性费用预算!$BE$6,IF(工资性费用预算!BF186&gt;0,工资性费用预算!$BF$6,工资性费用预算!$BG$6)),"")</f>
        <v/>
      </c>
      <c r="E184" s="194">
        <f>IF($B184="","",VLOOKUP($B184,工资性费用预算!$B$7:$AC$206,27,0))</f>
        <v>0</v>
      </c>
      <c r="F184" s="519" t="e">
        <f>IF($B184="",0,VLOOKUP($B184,社保费!$B$5:$Q$15,16,0))</f>
        <v>#N/A</v>
      </c>
      <c r="G184" s="201" t="str">
        <f>IF(OR(工资性费用预算!N186="",工资性费用预算!N186=0),"",ROUND($E184*$F184,2))</f>
        <v/>
      </c>
      <c r="H184" s="201" t="str">
        <f>IF(OR(工资性费用预算!O186="",工资性费用预算!O186=0),"",ROUND($E184*$F184,2))</f>
        <v/>
      </c>
      <c r="I184" s="201" t="str">
        <f>IF(OR(工资性费用预算!P186="",工资性费用预算!P186=0),"",ROUND($E184*$F184,2))</f>
        <v/>
      </c>
      <c r="J184" s="201" t="str">
        <f>IF(OR(工资性费用预算!Q186="",工资性费用预算!Q186=0),"",ROUND($E184*$F184,2))</f>
        <v/>
      </c>
      <c r="K184" s="201" t="str">
        <f>IF(OR(工资性费用预算!R186="",工资性费用预算!R186=0),"",ROUND($E184*$F184,2))</f>
        <v/>
      </c>
      <c r="L184" s="201" t="str">
        <f>IF(OR(工资性费用预算!S186="",工资性费用预算!S186=0),"",ROUND($E184*$F184,2))</f>
        <v/>
      </c>
      <c r="M184" s="201" t="str">
        <f>IF(OR(工资性费用预算!T186="",工资性费用预算!T186=0),"",ROUND($E184*$F184,2))</f>
        <v/>
      </c>
      <c r="N184" s="201" t="str">
        <f>IF(OR(工资性费用预算!U186="",工资性费用预算!U186=0),"",ROUND($E184*$F184,2))</f>
        <v/>
      </c>
      <c r="O184" s="201" t="str">
        <f>IF(OR(工资性费用预算!V186="",工资性费用预算!V186=0),"",ROUND($E184*$F184,2))</f>
        <v/>
      </c>
      <c r="P184" s="201" t="str">
        <f>IF(OR(工资性费用预算!W186="",工资性费用预算!W186=0),"",ROUND($E184*$F184,2))</f>
        <v/>
      </c>
      <c r="Q184" s="201" t="str">
        <f>IF(OR(工资性费用预算!X186="",工资性费用预算!X186=0),"",ROUND($E184*$F184,2))</f>
        <v/>
      </c>
      <c r="R184" s="201" t="str">
        <f>IF(OR(工资性费用预算!Y186="",工资性费用预算!Y186=0),"",ROUND($E184*$F184,2))</f>
        <v/>
      </c>
      <c r="S184" s="193">
        <f t="shared" si="71"/>
        <v>0</v>
      </c>
      <c r="T184" s="199">
        <f>IF($B184="","",VLOOKUP($B184,工资性费用预算!$B$7:$AF$206,30,0))</f>
        <v>0</v>
      </c>
      <c r="U184" s="197">
        <f>IF($B184="","",VLOOKUP($B184,工资性费用预算!$B$7:$AF$206,31,0))</f>
        <v>0</v>
      </c>
      <c r="V184" s="191" t="str">
        <f>IF(OR(工资性费用预算!N186="",工资性费用预算!N186=0),"",$T184*$U184)</f>
        <v/>
      </c>
      <c r="W184" s="191" t="str">
        <f>IF(OR(工资性费用预算!O186="",工资性费用预算!O186=0),"",$T184*$U184)</f>
        <v/>
      </c>
      <c r="X184" s="191" t="str">
        <f>IF(OR(工资性费用预算!P186="",工资性费用预算!P186=0),"",$T184*$U184)</f>
        <v/>
      </c>
      <c r="Y184" s="191" t="str">
        <f>IF(OR(工资性费用预算!Q186="",工资性费用预算!Q186=0),"",$T184*$U184)</f>
        <v/>
      </c>
      <c r="Z184" s="191" t="str">
        <f>IF(OR(工资性费用预算!R186="",工资性费用预算!R186=0),"",$T184*$U184)</f>
        <v/>
      </c>
      <c r="AA184" s="191" t="str">
        <f>IF(OR(工资性费用预算!S186="",工资性费用预算!S186=0),"",$T184*$U184)</f>
        <v/>
      </c>
      <c r="AB184" s="191" t="str">
        <f>IF(OR(工资性费用预算!T186="",工资性费用预算!T186=0),"",$T184*$U184)</f>
        <v/>
      </c>
      <c r="AC184" s="191" t="str">
        <f>IF(OR(工资性费用预算!U186="",工资性费用预算!U186=0),"",$T184*$U184)</f>
        <v/>
      </c>
      <c r="AD184" s="191" t="str">
        <f>IF(OR(工资性费用预算!V186="",工资性费用预算!V186=0),"",$T184*$U184)</f>
        <v/>
      </c>
      <c r="AE184" s="191" t="str">
        <f>IF(OR(工资性费用预算!W186="",工资性费用预算!W186=0),"",$T184*$U184)</f>
        <v/>
      </c>
      <c r="AF184" s="191" t="str">
        <f>IF(OR(工资性费用预算!X186="",工资性费用预算!X186=0),"",$T184*$U184)</f>
        <v/>
      </c>
      <c r="AG184" s="191" t="str">
        <f>IF(OR(工资性费用预算!Y186="",工资性费用预算!Y186=0),"",$T184*$U184)</f>
        <v/>
      </c>
      <c r="AH184" s="193">
        <f t="shared" si="72"/>
        <v>0</v>
      </c>
      <c r="AI184" s="217">
        <f>IF($B184="","",VLOOKUP($B184,工资性费用预算!$B$7:$AJ$206,33,0))</f>
        <v>0</v>
      </c>
      <c r="AJ184" s="218">
        <f>IF($B184="","",VLOOKUP($B184,工资性费用预算!$B$7:$AJ$206,35,0))</f>
        <v>0</v>
      </c>
      <c r="AK184" s="215">
        <f>IF($B184="","",VLOOKUP($B184,工资性费用预算!$B$7:$AL$206,37,0))</f>
        <v>0</v>
      </c>
      <c r="AL184" s="270" t="str">
        <f>IF(OR(工资性费用预算!N186="",工资性费用预算!N186=0),"",$AK184)</f>
        <v/>
      </c>
      <c r="AM184" s="201" t="str">
        <f>IF(OR(工资性费用预算!O186="",工资性费用预算!O186=0),"",$AK184)</f>
        <v/>
      </c>
      <c r="AN184" s="201" t="str">
        <f>IF(OR(工资性费用预算!P186="",工资性费用预算!P186=0),"",$AK184)</f>
        <v/>
      </c>
      <c r="AO184" s="201" t="str">
        <f>IF(OR(工资性费用预算!Q186="",工资性费用预算!Q186=0),"",$AK184)</f>
        <v/>
      </c>
      <c r="AP184" s="201" t="str">
        <f>IF(OR(工资性费用预算!R186="",工资性费用预算!R186=0),"",$AK184)</f>
        <v/>
      </c>
      <c r="AQ184" s="201" t="str">
        <f>IF(OR(工资性费用预算!S186="",工资性费用预算!S186=0),"",$AK184)</f>
        <v/>
      </c>
      <c r="AR184" s="201" t="str">
        <f>IF(OR(工资性费用预算!T186="",工资性费用预算!T186=0),"",$AK184)</f>
        <v/>
      </c>
      <c r="AS184" s="201" t="str">
        <f>IF(OR(工资性费用预算!U186="",工资性费用预算!U186=0),"",$AK184)</f>
        <v/>
      </c>
      <c r="AT184" s="201" t="str">
        <f>IF(OR(工资性费用预算!V186="",工资性费用预算!V186=0),"",$AK184)</f>
        <v/>
      </c>
      <c r="AU184" s="201" t="str">
        <f>IF(OR(工资性费用预算!W186="",工资性费用预算!W186=0),"",$AK184)</f>
        <v/>
      </c>
      <c r="AV184" s="201" t="str">
        <f>IF(OR(工资性费用预算!X186="",工资性费用预算!X186=0),"",$AK184)</f>
        <v/>
      </c>
      <c r="AW184" s="201" t="str">
        <f>IF(OR(工资性费用预算!Y186="",工资性费用预算!Y186=0),"",$AK184)</f>
        <v/>
      </c>
      <c r="AX184" s="220">
        <f t="shared" si="73"/>
        <v>0</v>
      </c>
      <c r="AY184" s="215">
        <f>IF($B184="","",VLOOKUP($B184,工资性费用预算!$B$7:$AN$206,39,0))</f>
        <v>0</v>
      </c>
      <c r="AZ184" s="204"/>
      <c r="BA184" s="204"/>
      <c r="BB184" s="204"/>
      <c r="BC184" s="204"/>
      <c r="BD184" s="201"/>
      <c r="BE184" s="201" t="str">
        <f>IF(OR(工资性费用预算!S186="",工资性费用预算!S186=0),"",$AY184)</f>
        <v/>
      </c>
      <c r="BF184" s="201" t="str">
        <f>IF(OR(工资性费用预算!T186="",工资性费用预算!T186=0),"",$AY184)</f>
        <v/>
      </c>
      <c r="BG184" s="201" t="str">
        <f>IF(OR(工资性费用预算!U186="",工资性费用预算!U186=0),"",$AY184)</f>
        <v/>
      </c>
      <c r="BH184" s="201" t="str">
        <f>IF(OR(工资性费用预算!V186="",工资性费用预算!V186=0),"",$AY184)</f>
        <v/>
      </c>
      <c r="BI184" s="201" t="str">
        <f>IF(OR(工资性费用预算!W186="",工资性费用预算!W186=0),"",$AY184)</f>
        <v/>
      </c>
      <c r="BJ184" s="219"/>
      <c r="BK184" s="219"/>
      <c r="BL184" s="219">
        <f t="shared" si="74"/>
        <v>0</v>
      </c>
      <c r="BM184" s="215">
        <f>IF($B184="","",VLOOKUP($B184,工资性费用预算!$B$7:$AP$206,41,0))</f>
        <v>0</v>
      </c>
      <c r="BN184" s="201" t="str">
        <f>IF(OR(工资性费用预算!N186="",工资性费用预算!N186=0),"",$BM184)</f>
        <v/>
      </c>
      <c r="BO184" s="201" t="str">
        <f>IF(OR(工资性费用预算!O186="",工资性费用预算!O186=0),"",$BM184)</f>
        <v/>
      </c>
      <c r="BP184" s="201" t="str">
        <f>IF(OR(工资性费用预算!P186="",工资性费用预算!P186=0),"",$BM184)</f>
        <v/>
      </c>
      <c r="BQ184" s="201"/>
      <c r="BR184" s="201" t="str">
        <f>IF(OR(工资性费用预算!Q186="",工资性费用预算!Q186=0),"",$BM184)</f>
        <v/>
      </c>
      <c r="BS184" s="201" t="str">
        <f>IF(OR(工资性费用预算!R186="",工资性费用预算!R186=0),"",$BM184)</f>
        <v/>
      </c>
      <c r="BT184" s="201" t="str">
        <f>IF(OR(工资性费用预算!S186="",工资性费用预算!S186=0),"",$BM184)</f>
        <v/>
      </c>
      <c r="BU184" s="201"/>
      <c r="BV184" s="201" t="str">
        <f>IF(OR(工资性费用预算!T186="",工资性费用预算!T186=0),"",$BM184)</f>
        <v/>
      </c>
      <c r="BW184" s="201" t="str">
        <f>IF(OR(工资性费用预算!U186="",工资性费用预算!U186=0),"",$BM184)</f>
        <v/>
      </c>
      <c r="BX184" s="201" t="str">
        <f>IF(OR(工资性费用预算!V186="",工资性费用预算!V186=0),"",$BM184)</f>
        <v/>
      </c>
      <c r="BY184" s="201"/>
      <c r="BZ184" s="201" t="str">
        <f>IF(OR(工资性费用预算!W186="",工资性费用预算!W186=0),"",$BM184)</f>
        <v/>
      </c>
      <c r="CA184" s="201" t="str">
        <f>IF(OR(工资性费用预算!X186="",工资性费用预算!X186=0),"",$BM184)</f>
        <v/>
      </c>
      <c r="CB184" s="201" t="str">
        <f>IF(OR(工资性费用预算!Y186="",工资性费用预算!Y186=0),"",$BM184)</f>
        <v/>
      </c>
      <c r="CC184" s="193">
        <f t="shared" si="75"/>
        <v>0</v>
      </c>
      <c r="CD184" s="215">
        <f>IF($B184="","",VLOOKUP($B184,工资性费用预算!$B$7:$AT$206,45,0))</f>
        <v>0</v>
      </c>
      <c r="CE184" s="201" t="str">
        <f>IF(OR(工资性费用预算!N186="",工资性费用预算!N186=0),"",$CD184)</f>
        <v/>
      </c>
      <c r="CF184" s="201" t="str">
        <f>IF(OR(工资性费用预算!O186="",工资性费用预算!O186=0),"",$CD184)</f>
        <v/>
      </c>
      <c r="CG184" s="201" t="str">
        <f>IF(OR(工资性费用预算!P186="",工资性费用预算!P186=0),"",$CD184)</f>
        <v/>
      </c>
      <c r="CH184" s="201" t="str">
        <f>IF(OR(工资性费用预算!Q186="",工资性费用预算!Q186=0),"",$CD184)</f>
        <v/>
      </c>
      <c r="CI184" s="201" t="str">
        <f>IF(OR(工资性费用预算!R186="",工资性费用预算!R186=0),"",$CD184)</f>
        <v/>
      </c>
      <c r="CJ184" s="201" t="str">
        <f>IF(OR(工资性费用预算!S186="",工资性费用预算!S186=0),"",$CD184)</f>
        <v/>
      </c>
      <c r="CK184" s="201" t="str">
        <f>IF(OR(工资性费用预算!T186="",工资性费用预算!T186=0),"",$CD184)</f>
        <v/>
      </c>
      <c r="CL184" s="201" t="str">
        <f>IF(OR(工资性费用预算!U186="",工资性费用预算!U186=0),"",$CD184)</f>
        <v/>
      </c>
      <c r="CM184" s="201" t="str">
        <f>IF(OR(工资性费用预算!V186="",工资性费用预算!V186=0),"",$CD184)</f>
        <v/>
      </c>
      <c r="CN184" s="201" t="str">
        <f>IF(OR(工资性费用预算!W186="",工资性费用预算!W186=0),"",$CD184)</f>
        <v/>
      </c>
      <c r="CO184" s="201" t="str">
        <f>IF(OR(工资性费用预算!X186="",工资性费用预算!X186=0),"",$CD184)</f>
        <v/>
      </c>
      <c r="CP184" s="201" t="str">
        <f>IF(OR(工资性费用预算!Y186="",工资性费用预算!Y186=0),"",$CD184)</f>
        <v/>
      </c>
      <c r="CQ184" s="193">
        <f t="shared" si="76"/>
        <v>0</v>
      </c>
      <c r="CR184" s="215">
        <f>IF($B184="","",VLOOKUP($B184,工资性费用预算!$B$7:$AV$206,47,0))</f>
        <v>0</v>
      </c>
      <c r="CS184" s="201" t="str">
        <f>IF(OR(工资性费用预算!N186="",工资性费用预算!N186=0),"",$CR184)</f>
        <v/>
      </c>
      <c r="CT184" s="201" t="str">
        <f>IF(OR(工资性费用预算!O186="",工资性费用预算!O186=0),"",$CR184)</f>
        <v/>
      </c>
      <c r="CU184" s="201" t="str">
        <f>IF(OR(工资性费用预算!P186="",工资性费用预算!P186=0),"",$CR184)</f>
        <v/>
      </c>
      <c r="CV184" s="201" t="str">
        <f>IF(OR(工资性费用预算!Q186="",工资性费用预算!Q186=0),"",$CR184)</f>
        <v/>
      </c>
      <c r="CW184" s="201" t="str">
        <f>IF(OR(工资性费用预算!R186="",工资性费用预算!R186=0),"",$CR184)</f>
        <v/>
      </c>
      <c r="CX184" s="201" t="str">
        <f>IF(OR(工资性费用预算!S186="",工资性费用预算!S186=0),"",$CR184)</f>
        <v/>
      </c>
      <c r="CY184" s="201" t="str">
        <f>IF(OR(工资性费用预算!T186="",工资性费用预算!T186=0),"",$CR184)</f>
        <v/>
      </c>
      <c r="CZ184" s="201" t="str">
        <f>IF(OR(工资性费用预算!U186="",工资性费用预算!U186=0),"",$CR184)</f>
        <v/>
      </c>
      <c r="DA184" s="201" t="str">
        <f>IF(OR(工资性费用预算!V186="",工资性费用预算!V186=0),"",$CR184)</f>
        <v/>
      </c>
      <c r="DB184" s="201" t="str">
        <f>IF(OR(工资性费用预算!W186="",工资性费用预算!W186=0),"",$CR184)</f>
        <v/>
      </c>
      <c r="DC184" s="201" t="str">
        <f>IF(OR(工资性费用预算!X186="",工资性费用预算!X186=0),"",$CR184)</f>
        <v/>
      </c>
      <c r="DD184" s="201" t="str">
        <f>IF(OR(工资性费用预算!Y186="",工资性费用预算!Y186=0),"",$CR184)</f>
        <v/>
      </c>
      <c r="DE184" s="193">
        <f t="shared" si="77"/>
        <v>0</v>
      </c>
      <c r="DF184" s="215">
        <f>IF($B184="","",VLOOKUP($B184,工资性费用预算!$B$7:$AR$206,43,0))</f>
        <v>0</v>
      </c>
      <c r="DG184" s="215">
        <f>IF($B184="","",VLOOKUP($B184,工资性费用预算!$B$7:$AS$206,44,0))</f>
        <v>0</v>
      </c>
      <c r="DH184" s="215">
        <f>IF($B184="","",VLOOKUP($B184,工资性费用预算!$B$7:$AX$206,49,0))</f>
        <v>0</v>
      </c>
      <c r="DI184" s="215">
        <f>IF($B184="","",VLOOKUP($B184,工资性费用预算!$B$7:$AY$206,50,0))</f>
        <v>0</v>
      </c>
      <c r="DJ184" s="215">
        <f>IF($B184="","",VLOOKUP($B184,工资性费用预算!$B$7:$BB$206,51,0))</f>
        <v>0</v>
      </c>
      <c r="DK184" s="215">
        <f>IF($B184="","",VLOOKUP($B184,工资性费用预算!$B$7:$BB$206,52,0))</f>
        <v>0</v>
      </c>
      <c r="DL184" s="225">
        <f>IF($B184="","",VLOOKUP($B184,工资性费用预算!$B$7:$BB$206,53,0))</f>
        <v>0</v>
      </c>
      <c r="DM184" s="222">
        <f t="shared" si="78"/>
        <v>0</v>
      </c>
      <c r="DN184" s="191">
        <f t="shared" si="79"/>
        <v>0</v>
      </c>
      <c r="DO184" s="191">
        <f t="shared" si="80"/>
        <v>0</v>
      </c>
      <c r="DP184" s="191">
        <f t="shared" si="81"/>
        <v>0</v>
      </c>
      <c r="DQ184" s="191">
        <f t="shared" si="82"/>
        <v>0</v>
      </c>
      <c r="DR184" s="191">
        <f t="shared" si="83"/>
        <v>0</v>
      </c>
      <c r="DS184" s="191">
        <f t="shared" si="84"/>
        <v>0</v>
      </c>
      <c r="DT184" s="191">
        <f t="shared" si="85"/>
        <v>0</v>
      </c>
      <c r="DU184" s="191">
        <f t="shared" si="86"/>
        <v>0</v>
      </c>
      <c r="DV184" s="191">
        <f t="shared" si="87"/>
        <v>0</v>
      </c>
      <c r="DW184" s="191">
        <f t="shared" si="88"/>
        <v>0</v>
      </c>
      <c r="DX184" s="191">
        <f t="shared" si="89"/>
        <v>0</v>
      </c>
      <c r="DY184" s="227">
        <f t="shared" si="90"/>
        <v>0</v>
      </c>
      <c r="DZ184" s="191">
        <f t="shared" si="91"/>
        <v>0</v>
      </c>
      <c r="EA184" s="193">
        <f t="shared" si="92"/>
        <v>0</v>
      </c>
    </row>
    <row r="185" spans="1:131">
      <c r="A185" s="200">
        <f t="shared" si="93"/>
        <v>181</v>
      </c>
      <c r="B185" s="191" t="str">
        <f>IF(工资性费用预算!A187="","",工资性费用预算!B187)</f>
        <v>新增31</v>
      </c>
      <c r="C185" s="195">
        <f>IF(B185="","",VLOOKUP(B185,工资性费用预算!$B$7:$C$206,2,0))</f>
        <v>0</v>
      </c>
      <c r="D185" s="276" t="str">
        <f>IF(工资性费用预算!BH187&gt;0,IF(工资性费用预算!BE187&gt;0,工资性费用预算!$BE$6,IF(工资性费用预算!BF187&gt;0,工资性费用预算!$BF$6,工资性费用预算!$BG$6)),"")</f>
        <v/>
      </c>
      <c r="E185" s="194">
        <f>IF($B185="","",VLOOKUP($B185,工资性费用预算!$B$7:$AC$206,27,0))</f>
        <v>0</v>
      </c>
      <c r="F185" s="519" t="e">
        <f>IF($B185="",0,VLOOKUP($B185,社保费!$B$5:$Q$15,16,0))</f>
        <v>#N/A</v>
      </c>
      <c r="G185" s="201" t="str">
        <f>IF(OR(工资性费用预算!N187="",工资性费用预算!N187=0),"",ROUND($E185*$F185,2))</f>
        <v/>
      </c>
      <c r="H185" s="201" t="str">
        <f>IF(OR(工资性费用预算!O187="",工资性费用预算!O187=0),"",ROUND($E185*$F185,2))</f>
        <v/>
      </c>
      <c r="I185" s="201" t="str">
        <f>IF(OR(工资性费用预算!P187="",工资性费用预算!P187=0),"",ROUND($E185*$F185,2))</f>
        <v/>
      </c>
      <c r="J185" s="201" t="str">
        <f>IF(OR(工资性费用预算!Q187="",工资性费用预算!Q187=0),"",ROUND($E185*$F185,2))</f>
        <v/>
      </c>
      <c r="K185" s="201" t="str">
        <f>IF(OR(工资性费用预算!R187="",工资性费用预算!R187=0),"",ROUND($E185*$F185,2))</f>
        <v/>
      </c>
      <c r="L185" s="201" t="str">
        <f>IF(OR(工资性费用预算!S187="",工资性费用预算!S187=0),"",ROUND($E185*$F185,2))</f>
        <v/>
      </c>
      <c r="M185" s="201" t="str">
        <f>IF(OR(工资性费用预算!T187="",工资性费用预算!T187=0),"",ROUND($E185*$F185,2))</f>
        <v/>
      </c>
      <c r="N185" s="201" t="str">
        <f>IF(OR(工资性费用预算!U187="",工资性费用预算!U187=0),"",ROUND($E185*$F185,2))</f>
        <v/>
      </c>
      <c r="O185" s="201" t="str">
        <f>IF(OR(工资性费用预算!V187="",工资性费用预算!V187=0),"",ROUND($E185*$F185,2))</f>
        <v/>
      </c>
      <c r="P185" s="201" t="str">
        <f>IF(OR(工资性费用预算!W187="",工资性费用预算!W187=0),"",ROUND($E185*$F185,2))</f>
        <v/>
      </c>
      <c r="Q185" s="201" t="str">
        <f>IF(OR(工资性费用预算!X187="",工资性费用预算!X187=0),"",ROUND($E185*$F185,2))</f>
        <v/>
      </c>
      <c r="R185" s="201" t="str">
        <f>IF(OR(工资性费用预算!Y187="",工资性费用预算!Y187=0),"",ROUND($E185*$F185,2))</f>
        <v/>
      </c>
      <c r="S185" s="193">
        <f t="shared" si="71"/>
        <v>0</v>
      </c>
      <c r="T185" s="199">
        <f>IF($B185="","",VLOOKUP($B185,工资性费用预算!$B$7:$AF$206,30,0))</f>
        <v>0</v>
      </c>
      <c r="U185" s="197">
        <f>IF($B185="","",VLOOKUP($B185,工资性费用预算!$B$7:$AF$206,31,0))</f>
        <v>0</v>
      </c>
      <c r="V185" s="191" t="str">
        <f>IF(OR(工资性费用预算!N187="",工资性费用预算!N187=0),"",$T185*$U185)</f>
        <v/>
      </c>
      <c r="W185" s="191" t="str">
        <f>IF(OR(工资性费用预算!O187="",工资性费用预算!O187=0),"",$T185*$U185)</f>
        <v/>
      </c>
      <c r="X185" s="191" t="str">
        <f>IF(OR(工资性费用预算!P187="",工资性费用预算!P187=0),"",$T185*$U185)</f>
        <v/>
      </c>
      <c r="Y185" s="191" t="str">
        <f>IF(OR(工资性费用预算!Q187="",工资性费用预算!Q187=0),"",$T185*$U185)</f>
        <v/>
      </c>
      <c r="Z185" s="191" t="str">
        <f>IF(OR(工资性费用预算!R187="",工资性费用预算!R187=0),"",$T185*$U185)</f>
        <v/>
      </c>
      <c r="AA185" s="191" t="str">
        <f>IF(OR(工资性费用预算!S187="",工资性费用预算!S187=0),"",$T185*$U185)</f>
        <v/>
      </c>
      <c r="AB185" s="191" t="str">
        <f>IF(OR(工资性费用预算!T187="",工资性费用预算!T187=0),"",$T185*$U185)</f>
        <v/>
      </c>
      <c r="AC185" s="191" t="str">
        <f>IF(OR(工资性费用预算!U187="",工资性费用预算!U187=0),"",$T185*$U185)</f>
        <v/>
      </c>
      <c r="AD185" s="191" t="str">
        <f>IF(OR(工资性费用预算!V187="",工资性费用预算!V187=0),"",$T185*$U185)</f>
        <v/>
      </c>
      <c r="AE185" s="191" t="str">
        <f>IF(OR(工资性费用预算!W187="",工资性费用预算!W187=0),"",$T185*$U185)</f>
        <v/>
      </c>
      <c r="AF185" s="191" t="str">
        <f>IF(OR(工资性费用预算!X187="",工资性费用预算!X187=0),"",$T185*$U185)</f>
        <v/>
      </c>
      <c r="AG185" s="191" t="str">
        <f>IF(OR(工资性费用预算!Y187="",工资性费用预算!Y187=0),"",$T185*$U185)</f>
        <v/>
      </c>
      <c r="AH185" s="193">
        <f t="shared" si="72"/>
        <v>0</v>
      </c>
      <c r="AI185" s="217">
        <f>IF($B185="","",VLOOKUP($B185,工资性费用预算!$B$7:$AJ$206,33,0))</f>
        <v>0</v>
      </c>
      <c r="AJ185" s="218">
        <f>IF($B185="","",VLOOKUP($B185,工资性费用预算!$B$7:$AJ$206,35,0))</f>
        <v>0</v>
      </c>
      <c r="AK185" s="215">
        <f>IF($B185="","",VLOOKUP($B185,工资性费用预算!$B$7:$AL$206,37,0))</f>
        <v>0</v>
      </c>
      <c r="AL185" s="270" t="str">
        <f>IF(OR(工资性费用预算!N187="",工资性费用预算!N187=0),"",$AK185)</f>
        <v/>
      </c>
      <c r="AM185" s="201" t="str">
        <f>IF(OR(工资性费用预算!O187="",工资性费用预算!O187=0),"",$AK185)</f>
        <v/>
      </c>
      <c r="AN185" s="201" t="str">
        <f>IF(OR(工资性费用预算!P187="",工资性费用预算!P187=0),"",$AK185)</f>
        <v/>
      </c>
      <c r="AO185" s="201" t="str">
        <f>IF(OR(工资性费用预算!Q187="",工资性费用预算!Q187=0),"",$AK185)</f>
        <v/>
      </c>
      <c r="AP185" s="201" t="str">
        <f>IF(OR(工资性费用预算!R187="",工资性费用预算!R187=0),"",$AK185)</f>
        <v/>
      </c>
      <c r="AQ185" s="201" t="str">
        <f>IF(OR(工资性费用预算!S187="",工资性费用预算!S187=0),"",$AK185)</f>
        <v/>
      </c>
      <c r="AR185" s="201" t="str">
        <f>IF(OR(工资性费用预算!T187="",工资性费用预算!T187=0),"",$AK185)</f>
        <v/>
      </c>
      <c r="AS185" s="201" t="str">
        <f>IF(OR(工资性费用预算!U187="",工资性费用预算!U187=0),"",$AK185)</f>
        <v/>
      </c>
      <c r="AT185" s="201" t="str">
        <f>IF(OR(工资性费用预算!V187="",工资性费用预算!V187=0),"",$AK185)</f>
        <v/>
      </c>
      <c r="AU185" s="201" t="str">
        <f>IF(OR(工资性费用预算!W187="",工资性费用预算!W187=0),"",$AK185)</f>
        <v/>
      </c>
      <c r="AV185" s="201" t="str">
        <f>IF(OR(工资性费用预算!X187="",工资性费用预算!X187=0),"",$AK185)</f>
        <v/>
      </c>
      <c r="AW185" s="201" t="str">
        <f>IF(OR(工资性费用预算!Y187="",工资性费用预算!Y187=0),"",$AK185)</f>
        <v/>
      </c>
      <c r="AX185" s="220">
        <f t="shared" si="73"/>
        <v>0</v>
      </c>
      <c r="AY185" s="215">
        <f>IF($B185="","",VLOOKUP($B185,工资性费用预算!$B$7:$AN$206,39,0))</f>
        <v>0</v>
      </c>
      <c r="AZ185" s="204"/>
      <c r="BA185" s="204"/>
      <c r="BB185" s="204"/>
      <c r="BC185" s="204"/>
      <c r="BD185" s="201"/>
      <c r="BE185" s="201" t="str">
        <f>IF(OR(工资性费用预算!S187="",工资性费用预算!S187=0),"",$AY185)</f>
        <v/>
      </c>
      <c r="BF185" s="201" t="str">
        <f>IF(OR(工资性费用预算!T187="",工资性费用预算!T187=0),"",$AY185)</f>
        <v/>
      </c>
      <c r="BG185" s="201" t="str">
        <f>IF(OR(工资性费用预算!U187="",工资性费用预算!U187=0),"",$AY185)</f>
        <v/>
      </c>
      <c r="BH185" s="201" t="str">
        <f>IF(OR(工资性费用预算!V187="",工资性费用预算!V187=0),"",$AY185)</f>
        <v/>
      </c>
      <c r="BI185" s="201" t="str">
        <f>IF(OR(工资性费用预算!W187="",工资性费用预算!W187=0),"",$AY185)</f>
        <v/>
      </c>
      <c r="BJ185" s="219"/>
      <c r="BK185" s="219"/>
      <c r="BL185" s="219">
        <f t="shared" si="74"/>
        <v>0</v>
      </c>
      <c r="BM185" s="215">
        <f>IF($B185="","",VLOOKUP($B185,工资性费用预算!$B$7:$AP$206,41,0))</f>
        <v>0</v>
      </c>
      <c r="BN185" s="201" t="str">
        <f>IF(OR(工资性费用预算!N187="",工资性费用预算!N187=0),"",$BM185)</f>
        <v/>
      </c>
      <c r="BO185" s="201" t="str">
        <f>IF(OR(工资性费用预算!O187="",工资性费用预算!O187=0),"",$BM185)</f>
        <v/>
      </c>
      <c r="BP185" s="201" t="str">
        <f>IF(OR(工资性费用预算!P187="",工资性费用预算!P187=0),"",$BM185)</f>
        <v/>
      </c>
      <c r="BQ185" s="201"/>
      <c r="BR185" s="201" t="str">
        <f>IF(OR(工资性费用预算!Q187="",工资性费用预算!Q187=0),"",$BM185)</f>
        <v/>
      </c>
      <c r="BS185" s="201" t="str">
        <f>IF(OR(工资性费用预算!R187="",工资性费用预算!R187=0),"",$BM185)</f>
        <v/>
      </c>
      <c r="BT185" s="201" t="str">
        <f>IF(OR(工资性费用预算!S187="",工资性费用预算!S187=0),"",$BM185)</f>
        <v/>
      </c>
      <c r="BU185" s="201"/>
      <c r="BV185" s="201" t="str">
        <f>IF(OR(工资性费用预算!T187="",工资性费用预算!T187=0),"",$BM185)</f>
        <v/>
      </c>
      <c r="BW185" s="201" t="str">
        <f>IF(OR(工资性费用预算!U187="",工资性费用预算!U187=0),"",$BM185)</f>
        <v/>
      </c>
      <c r="BX185" s="201" t="str">
        <f>IF(OR(工资性费用预算!V187="",工资性费用预算!V187=0),"",$BM185)</f>
        <v/>
      </c>
      <c r="BY185" s="201"/>
      <c r="BZ185" s="201" t="str">
        <f>IF(OR(工资性费用预算!W187="",工资性费用预算!W187=0),"",$BM185)</f>
        <v/>
      </c>
      <c r="CA185" s="201" t="str">
        <f>IF(OR(工资性费用预算!X187="",工资性费用预算!X187=0),"",$BM185)</f>
        <v/>
      </c>
      <c r="CB185" s="201" t="str">
        <f>IF(OR(工资性费用预算!Y187="",工资性费用预算!Y187=0),"",$BM185)</f>
        <v/>
      </c>
      <c r="CC185" s="193">
        <f t="shared" si="75"/>
        <v>0</v>
      </c>
      <c r="CD185" s="215">
        <f>IF($B185="","",VLOOKUP($B185,工资性费用预算!$B$7:$AT$206,45,0))</f>
        <v>0</v>
      </c>
      <c r="CE185" s="201" t="str">
        <f>IF(OR(工资性费用预算!N187="",工资性费用预算!N187=0),"",$CD185)</f>
        <v/>
      </c>
      <c r="CF185" s="201" t="str">
        <f>IF(OR(工资性费用预算!O187="",工资性费用预算!O187=0),"",$CD185)</f>
        <v/>
      </c>
      <c r="CG185" s="201" t="str">
        <f>IF(OR(工资性费用预算!P187="",工资性费用预算!P187=0),"",$CD185)</f>
        <v/>
      </c>
      <c r="CH185" s="201" t="str">
        <f>IF(OR(工资性费用预算!Q187="",工资性费用预算!Q187=0),"",$CD185)</f>
        <v/>
      </c>
      <c r="CI185" s="201" t="str">
        <f>IF(OR(工资性费用预算!R187="",工资性费用预算!R187=0),"",$CD185)</f>
        <v/>
      </c>
      <c r="CJ185" s="201" t="str">
        <f>IF(OR(工资性费用预算!S187="",工资性费用预算!S187=0),"",$CD185)</f>
        <v/>
      </c>
      <c r="CK185" s="201" t="str">
        <f>IF(OR(工资性费用预算!T187="",工资性费用预算!T187=0),"",$CD185)</f>
        <v/>
      </c>
      <c r="CL185" s="201" t="str">
        <f>IF(OR(工资性费用预算!U187="",工资性费用预算!U187=0),"",$CD185)</f>
        <v/>
      </c>
      <c r="CM185" s="201" t="str">
        <f>IF(OR(工资性费用预算!V187="",工资性费用预算!V187=0),"",$CD185)</f>
        <v/>
      </c>
      <c r="CN185" s="201" t="str">
        <f>IF(OR(工资性费用预算!W187="",工资性费用预算!W187=0),"",$CD185)</f>
        <v/>
      </c>
      <c r="CO185" s="201" t="str">
        <f>IF(OR(工资性费用预算!X187="",工资性费用预算!X187=0),"",$CD185)</f>
        <v/>
      </c>
      <c r="CP185" s="201" t="str">
        <f>IF(OR(工资性费用预算!Y187="",工资性费用预算!Y187=0),"",$CD185)</f>
        <v/>
      </c>
      <c r="CQ185" s="193">
        <f t="shared" si="76"/>
        <v>0</v>
      </c>
      <c r="CR185" s="215">
        <f>IF($B185="","",VLOOKUP($B185,工资性费用预算!$B$7:$AV$206,47,0))</f>
        <v>0</v>
      </c>
      <c r="CS185" s="201" t="str">
        <f>IF(OR(工资性费用预算!N187="",工资性费用预算!N187=0),"",$CR185)</f>
        <v/>
      </c>
      <c r="CT185" s="201" t="str">
        <f>IF(OR(工资性费用预算!O187="",工资性费用预算!O187=0),"",$CR185)</f>
        <v/>
      </c>
      <c r="CU185" s="201" t="str">
        <f>IF(OR(工资性费用预算!P187="",工资性费用预算!P187=0),"",$CR185)</f>
        <v/>
      </c>
      <c r="CV185" s="201" t="str">
        <f>IF(OR(工资性费用预算!Q187="",工资性费用预算!Q187=0),"",$CR185)</f>
        <v/>
      </c>
      <c r="CW185" s="201" t="str">
        <f>IF(OR(工资性费用预算!R187="",工资性费用预算!R187=0),"",$CR185)</f>
        <v/>
      </c>
      <c r="CX185" s="201" t="str">
        <f>IF(OR(工资性费用预算!S187="",工资性费用预算!S187=0),"",$CR185)</f>
        <v/>
      </c>
      <c r="CY185" s="201" t="str">
        <f>IF(OR(工资性费用预算!T187="",工资性费用预算!T187=0),"",$CR185)</f>
        <v/>
      </c>
      <c r="CZ185" s="201" t="str">
        <f>IF(OR(工资性费用预算!U187="",工资性费用预算!U187=0),"",$CR185)</f>
        <v/>
      </c>
      <c r="DA185" s="201" t="str">
        <f>IF(OR(工资性费用预算!V187="",工资性费用预算!V187=0),"",$CR185)</f>
        <v/>
      </c>
      <c r="DB185" s="201" t="str">
        <f>IF(OR(工资性费用预算!W187="",工资性费用预算!W187=0),"",$CR185)</f>
        <v/>
      </c>
      <c r="DC185" s="201" t="str">
        <f>IF(OR(工资性费用预算!X187="",工资性费用预算!X187=0),"",$CR185)</f>
        <v/>
      </c>
      <c r="DD185" s="201" t="str">
        <f>IF(OR(工资性费用预算!Y187="",工资性费用预算!Y187=0),"",$CR185)</f>
        <v/>
      </c>
      <c r="DE185" s="193">
        <f t="shared" si="77"/>
        <v>0</v>
      </c>
      <c r="DF185" s="215">
        <f>IF($B185="","",VLOOKUP($B185,工资性费用预算!$B$7:$AR$206,43,0))</f>
        <v>0</v>
      </c>
      <c r="DG185" s="215">
        <f>IF($B185="","",VLOOKUP($B185,工资性费用预算!$B$7:$AS$206,44,0))</f>
        <v>0</v>
      </c>
      <c r="DH185" s="215">
        <f>IF($B185="","",VLOOKUP($B185,工资性费用预算!$B$7:$AX$206,49,0))</f>
        <v>0</v>
      </c>
      <c r="DI185" s="215">
        <f>IF($B185="","",VLOOKUP($B185,工资性费用预算!$B$7:$AY$206,50,0))</f>
        <v>0</v>
      </c>
      <c r="DJ185" s="215">
        <f>IF($B185="","",VLOOKUP($B185,工资性费用预算!$B$7:$BB$206,51,0))</f>
        <v>0</v>
      </c>
      <c r="DK185" s="215">
        <f>IF($B185="","",VLOOKUP($B185,工资性费用预算!$B$7:$BB$206,52,0))</f>
        <v>0</v>
      </c>
      <c r="DL185" s="225">
        <f>IF($B185="","",VLOOKUP($B185,工资性费用预算!$B$7:$BB$206,53,0))</f>
        <v>0</v>
      </c>
      <c r="DM185" s="222">
        <f t="shared" si="78"/>
        <v>0</v>
      </c>
      <c r="DN185" s="191">
        <f t="shared" si="79"/>
        <v>0</v>
      </c>
      <c r="DO185" s="191">
        <f t="shared" si="80"/>
        <v>0</v>
      </c>
      <c r="DP185" s="191">
        <f t="shared" si="81"/>
        <v>0</v>
      </c>
      <c r="DQ185" s="191">
        <f t="shared" si="82"/>
        <v>0</v>
      </c>
      <c r="DR185" s="191">
        <f t="shared" si="83"/>
        <v>0</v>
      </c>
      <c r="DS185" s="191">
        <f t="shared" si="84"/>
        <v>0</v>
      </c>
      <c r="DT185" s="191">
        <f t="shared" si="85"/>
        <v>0</v>
      </c>
      <c r="DU185" s="191">
        <f t="shared" si="86"/>
        <v>0</v>
      </c>
      <c r="DV185" s="191">
        <f t="shared" si="87"/>
        <v>0</v>
      </c>
      <c r="DW185" s="191">
        <f t="shared" si="88"/>
        <v>0</v>
      </c>
      <c r="DX185" s="191">
        <f t="shared" si="89"/>
        <v>0</v>
      </c>
      <c r="DY185" s="227">
        <f t="shared" si="90"/>
        <v>0</v>
      </c>
      <c r="DZ185" s="191">
        <f t="shared" si="91"/>
        <v>0</v>
      </c>
      <c r="EA185" s="193">
        <f t="shared" si="92"/>
        <v>0</v>
      </c>
    </row>
    <row r="186" spans="1:131">
      <c r="A186" s="200">
        <f t="shared" si="93"/>
        <v>182</v>
      </c>
      <c r="B186" s="191" t="str">
        <f>IF(工资性费用预算!A188="","",工资性费用预算!B188)</f>
        <v>新增32</v>
      </c>
      <c r="C186" s="195">
        <f>IF(B186="","",VLOOKUP(B186,工资性费用预算!$B$7:$C$206,2,0))</f>
        <v>0</v>
      </c>
      <c r="D186" s="276" t="str">
        <f>IF(工资性费用预算!BH188&gt;0,IF(工资性费用预算!BE188&gt;0,工资性费用预算!$BE$6,IF(工资性费用预算!BF188&gt;0,工资性费用预算!$BF$6,工资性费用预算!$BG$6)),"")</f>
        <v/>
      </c>
      <c r="E186" s="194">
        <f>IF($B186="","",VLOOKUP($B186,工资性费用预算!$B$7:$AC$206,27,0))</f>
        <v>0</v>
      </c>
      <c r="F186" s="519" t="e">
        <f>IF($B186="",0,VLOOKUP($B186,社保费!$B$5:$Q$15,16,0))</f>
        <v>#N/A</v>
      </c>
      <c r="G186" s="201" t="str">
        <f>IF(OR(工资性费用预算!N188="",工资性费用预算!N188=0),"",ROUND($E186*$F186,2))</f>
        <v/>
      </c>
      <c r="H186" s="201" t="str">
        <f>IF(OR(工资性费用预算!O188="",工资性费用预算!O188=0),"",ROUND($E186*$F186,2))</f>
        <v/>
      </c>
      <c r="I186" s="201" t="str">
        <f>IF(OR(工资性费用预算!P188="",工资性费用预算!P188=0),"",ROUND($E186*$F186,2))</f>
        <v/>
      </c>
      <c r="J186" s="201" t="str">
        <f>IF(OR(工资性费用预算!Q188="",工资性费用预算!Q188=0),"",ROUND($E186*$F186,2))</f>
        <v/>
      </c>
      <c r="K186" s="201" t="str">
        <f>IF(OR(工资性费用预算!R188="",工资性费用预算!R188=0),"",ROUND($E186*$F186,2))</f>
        <v/>
      </c>
      <c r="L186" s="201" t="str">
        <f>IF(OR(工资性费用预算!S188="",工资性费用预算!S188=0),"",ROUND($E186*$F186,2))</f>
        <v/>
      </c>
      <c r="M186" s="201" t="str">
        <f>IF(OR(工资性费用预算!T188="",工资性费用预算!T188=0),"",ROUND($E186*$F186,2))</f>
        <v/>
      </c>
      <c r="N186" s="201" t="str">
        <f>IF(OR(工资性费用预算!U188="",工资性费用预算!U188=0),"",ROUND($E186*$F186,2))</f>
        <v/>
      </c>
      <c r="O186" s="201" t="str">
        <f>IF(OR(工资性费用预算!V188="",工资性费用预算!V188=0),"",ROUND($E186*$F186,2))</f>
        <v/>
      </c>
      <c r="P186" s="201" t="str">
        <f>IF(OR(工资性费用预算!W188="",工资性费用预算!W188=0),"",ROUND($E186*$F186,2))</f>
        <v/>
      </c>
      <c r="Q186" s="201" t="str">
        <f>IF(OR(工资性费用预算!X188="",工资性费用预算!X188=0),"",ROUND($E186*$F186,2))</f>
        <v/>
      </c>
      <c r="R186" s="201" t="str">
        <f>IF(OR(工资性费用预算!Y188="",工资性费用预算!Y188=0),"",ROUND($E186*$F186,2))</f>
        <v/>
      </c>
      <c r="S186" s="193">
        <f t="shared" si="71"/>
        <v>0</v>
      </c>
      <c r="T186" s="199">
        <f>IF($B186="","",VLOOKUP($B186,工资性费用预算!$B$7:$AF$206,30,0))</f>
        <v>0</v>
      </c>
      <c r="U186" s="197">
        <f>IF($B186="","",VLOOKUP($B186,工资性费用预算!$B$7:$AF$206,31,0))</f>
        <v>0</v>
      </c>
      <c r="V186" s="191" t="str">
        <f>IF(OR(工资性费用预算!N188="",工资性费用预算!N188=0),"",$T186*$U186)</f>
        <v/>
      </c>
      <c r="W186" s="191" t="str">
        <f>IF(OR(工资性费用预算!O188="",工资性费用预算!O188=0),"",$T186*$U186)</f>
        <v/>
      </c>
      <c r="X186" s="191" t="str">
        <f>IF(OR(工资性费用预算!P188="",工资性费用预算!P188=0),"",$T186*$U186)</f>
        <v/>
      </c>
      <c r="Y186" s="191" t="str">
        <f>IF(OR(工资性费用预算!Q188="",工资性费用预算!Q188=0),"",$T186*$U186)</f>
        <v/>
      </c>
      <c r="Z186" s="191" t="str">
        <f>IF(OR(工资性费用预算!R188="",工资性费用预算!R188=0),"",$T186*$U186)</f>
        <v/>
      </c>
      <c r="AA186" s="191" t="str">
        <f>IF(OR(工资性费用预算!S188="",工资性费用预算!S188=0),"",$T186*$U186)</f>
        <v/>
      </c>
      <c r="AB186" s="191" t="str">
        <f>IF(OR(工资性费用预算!T188="",工资性费用预算!T188=0),"",$T186*$U186)</f>
        <v/>
      </c>
      <c r="AC186" s="191" t="str">
        <f>IF(OR(工资性费用预算!U188="",工资性费用预算!U188=0),"",$T186*$U186)</f>
        <v/>
      </c>
      <c r="AD186" s="191" t="str">
        <f>IF(OR(工资性费用预算!V188="",工资性费用预算!V188=0),"",$T186*$U186)</f>
        <v/>
      </c>
      <c r="AE186" s="191" t="str">
        <f>IF(OR(工资性费用预算!W188="",工资性费用预算!W188=0),"",$T186*$U186)</f>
        <v/>
      </c>
      <c r="AF186" s="191" t="str">
        <f>IF(OR(工资性费用预算!X188="",工资性费用预算!X188=0),"",$T186*$U186)</f>
        <v/>
      </c>
      <c r="AG186" s="191" t="str">
        <f>IF(OR(工资性费用预算!Y188="",工资性费用预算!Y188=0),"",$T186*$U186)</f>
        <v/>
      </c>
      <c r="AH186" s="193">
        <f t="shared" si="72"/>
        <v>0</v>
      </c>
      <c r="AI186" s="217">
        <f>IF($B186="","",VLOOKUP($B186,工资性费用预算!$B$7:$AJ$206,33,0))</f>
        <v>0</v>
      </c>
      <c r="AJ186" s="218">
        <f>IF($B186="","",VLOOKUP($B186,工资性费用预算!$B$7:$AJ$206,35,0))</f>
        <v>0</v>
      </c>
      <c r="AK186" s="215">
        <f>IF($B186="","",VLOOKUP($B186,工资性费用预算!$B$7:$AL$206,37,0))</f>
        <v>0</v>
      </c>
      <c r="AL186" s="270" t="str">
        <f>IF(OR(工资性费用预算!N188="",工资性费用预算!N188=0),"",$AK186)</f>
        <v/>
      </c>
      <c r="AM186" s="201" t="str">
        <f>IF(OR(工资性费用预算!O188="",工资性费用预算!O188=0),"",$AK186)</f>
        <v/>
      </c>
      <c r="AN186" s="201" t="str">
        <f>IF(OR(工资性费用预算!P188="",工资性费用预算!P188=0),"",$AK186)</f>
        <v/>
      </c>
      <c r="AO186" s="201" t="str">
        <f>IF(OR(工资性费用预算!Q188="",工资性费用预算!Q188=0),"",$AK186)</f>
        <v/>
      </c>
      <c r="AP186" s="201" t="str">
        <f>IF(OR(工资性费用预算!R188="",工资性费用预算!R188=0),"",$AK186)</f>
        <v/>
      </c>
      <c r="AQ186" s="201" t="str">
        <f>IF(OR(工资性费用预算!S188="",工资性费用预算!S188=0),"",$AK186)</f>
        <v/>
      </c>
      <c r="AR186" s="201" t="str">
        <f>IF(OR(工资性费用预算!T188="",工资性费用预算!T188=0),"",$AK186)</f>
        <v/>
      </c>
      <c r="AS186" s="201" t="str">
        <f>IF(OR(工资性费用预算!U188="",工资性费用预算!U188=0),"",$AK186)</f>
        <v/>
      </c>
      <c r="AT186" s="201" t="str">
        <f>IF(OR(工资性费用预算!V188="",工资性费用预算!V188=0),"",$AK186)</f>
        <v/>
      </c>
      <c r="AU186" s="201" t="str">
        <f>IF(OR(工资性费用预算!W188="",工资性费用预算!W188=0),"",$AK186)</f>
        <v/>
      </c>
      <c r="AV186" s="201" t="str">
        <f>IF(OR(工资性费用预算!X188="",工资性费用预算!X188=0),"",$AK186)</f>
        <v/>
      </c>
      <c r="AW186" s="201" t="str">
        <f>IF(OR(工资性费用预算!Y188="",工资性费用预算!Y188=0),"",$AK186)</f>
        <v/>
      </c>
      <c r="AX186" s="220">
        <f t="shared" si="73"/>
        <v>0</v>
      </c>
      <c r="AY186" s="215">
        <f>IF($B186="","",VLOOKUP($B186,工资性费用预算!$B$7:$AN$206,39,0))</f>
        <v>0</v>
      </c>
      <c r="AZ186" s="204"/>
      <c r="BA186" s="204"/>
      <c r="BB186" s="204"/>
      <c r="BC186" s="204"/>
      <c r="BD186" s="201"/>
      <c r="BE186" s="201" t="str">
        <f>IF(OR(工资性费用预算!S188="",工资性费用预算!S188=0),"",$AY186)</f>
        <v/>
      </c>
      <c r="BF186" s="201" t="str">
        <f>IF(OR(工资性费用预算!T188="",工资性费用预算!T188=0),"",$AY186)</f>
        <v/>
      </c>
      <c r="BG186" s="201" t="str">
        <f>IF(OR(工资性费用预算!U188="",工资性费用预算!U188=0),"",$AY186)</f>
        <v/>
      </c>
      <c r="BH186" s="201" t="str">
        <f>IF(OR(工资性费用预算!V188="",工资性费用预算!V188=0),"",$AY186)</f>
        <v/>
      </c>
      <c r="BI186" s="201" t="str">
        <f>IF(OR(工资性费用预算!W188="",工资性费用预算!W188=0),"",$AY186)</f>
        <v/>
      </c>
      <c r="BJ186" s="219"/>
      <c r="BK186" s="219"/>
      <c r="BL186" s="219">
        <f t="shared" si="74"/>
        <v>0</v>
      </c>
      <c r="BM186" s="215">
        <f>IF($B186="","",VLOOKUP($B186,工资性费用预算!$B$7:$AP$206,41,0))</f>
        <v>0</v>
      </c>
      <c r="BN186" s="201" t="str">
        <f>IF(OR(工资性费用预算!N188="",工资性费用预算!N188=0),"",$BM186)</f>
        <v/>
      </c>
      <c r="BO186" s="201" t="str">
        <f>IF(OR(工资性费用预算!O188="",工资性费用预算!O188=0),"",$BM186)</f>
        <v/>
      </c>
      <c r="BP186" s="201" t="str">
        <f>IF(OR(工资性费用预算!P188="",工资性费用预算!P188=0),"",$BM186)</f>
        <v/>
      </c>
      <c r="BQ186" s="201"/>
      <c r="BR186" s="201" t="str">
        <f>IF(OR(工资性费用预算!Q188="",工资性费用预算!Q188=0),"",$BM186)</f>
        <v/>
      </c>
      <c r="BS186" s="201" t="str">
        <f>IF(OR(工资性费用预算!R188="",工资性费用预算!R188=0),"",$BM186)</f>
        <v/>
      </c>
      <c r="BT186" s="201" t="str">
        <f>IF(OR(工资性费用预算!S188="",工资性费用预算!S188=0),"",$BM186)</f>
        <v/>
      </c>
      <c r="BU186" s="201"/>
      <c r="BV186" s="201" t="str">
        <f>IF(OR(工资性费用预算!T188="",工资性费用预算!T188=0),"",$BM186)</f>
        <v/>
      </c>
      <c r="BW186" s="201" t="str">
        <f>IF(OR(工资性费用预算!U188="",工资性费用预算!U188=0),"",$BM186)</f>
        <v/>
      </c>
      <c r="BX186" s="201" t="str">
        <f>IF(OR(工资性费用预算!V188="",工资性费用预算!V188=0),"",$BM186)</f>
        <v/>
      </c>
      <c r="BY186" s="201"/>
      <c r="BZ186" s="201" t="str">
        <f>IF(OR(工资性费用预算!W188="",工资性费用预算!W188=0),"",$BM186)</f>
        <v/>
      </c>
      <c r="CA186" s="201" t="str">
        <f>IF(OR(工资性费用预算!X188="",工资性费用预算!X188=0),"",$BM186)</f>
        <v/>
      </c>
      <c r="CB186" s="201" t="str">
        <f>IF(OR(工资性费用预算!Y188="",工资性费用预算!Y188=0),"",$BM186)</f>
        <v/>
      </c>
      <c r="CC186" s="193">
        <f t="shared" si="75"/>
        <v>0</v>
      </c>
      <c r="CD186" s="215">
        <f>IF($B186="","",VLOOKUP($B186,工资性费用预算!$B$7:$AT$206,45,0))</f>
        <v>0</v>
      </c>
      <c r="CE186" s="201" t="str">
        <f>IF(OR(工资性费用预算!N188="",工资性费用预算!N188=0),"",$CD186)</f>
        <v/>
      </c>
      <c r="CF186" s="201" t="str">
        <f>IF(OR(工资性费用预算!O188="",工资性费用预算!O188=0),"",$CD186)</f>
        <v/>
      </c>
      <c r="CG186" s="201" t="str">
        <f>IF(OR(工资性费用预算!P188="",工资性费用预算!P188=0),"",$CD186)</f>
        <v/>
      </c>
      <c r="CH186" s="201" t="str">
        <f>IF(OR(工资性费用预算!Q188="",工资性费用预算!Q188=0),"",$CD186)</f>
        <v/>
      </c>
      <c r="CI186" s="201" t="str">
        <f>IF(OR(工资性费用预算!R188="",工资性费用预算!R188=0),"",$CD186)</f>
        <v/>
      </c>
      <c r="CJ186" s="201" t="str">
        <f>IF(OR(工资性费用预算!S188="",工资性费用预算!S188=0),"",$CD186)</f>
        <v/>
      </c>
      <c r="CK186" s="201" t="str">
        <f>IF(OR(工资性费用预算!T188="",工资性费用预算!T188=0),"",$CD186)</f>
        <v/>
      </c>
      <c r="CL186" s="201" t="str">
        <f>IF(OR(工资性费用预算!U188="",工资性费用预算!U188=0),"",$CD186)</f>
        <v/>
      </c>
      <c r="CM186" s="201" t="str">
        <f>IF(OR(工资性费用预算!V188="",工资性费用预算!V188=0),"",$CD186)</f>
        <v/>
      </c>
      <c r="CN186" s="201" t="str">
        <f>IF(OR(工资性费用预算!W188="",工资性费用预算!W188=0),"",$CD186)</f>
        <v/>
      </c>
      <c r="CO186" s="201" t="str">
        <f>IF(OR(工资性费用预算!X188="",工资性费用预算!X188=0),"",$CD186)</f>
        <v/>
      </c>
      <c r="CP186" s="201" t="str">
        <f>IF(OR(工资性费用预算!Y188="",工资性费用预算!Y188=0),"",$CD186)</f>
        <v/>
      </c>
      <c r="CQ186" s="193">
        <f t="shared" si="76"/>
        <v>0</v>
      </c>
      <c r="CR186" s="215">
        <f>IF($B186="","",VLOOKUP($B186,工资性费用预算!$B$7:$AV$206,47,0))</f>
        <v>0</v>
      </c>
      <c r="CS186" s="201" t="str">
        <f>IF(OR(工资性费用预算!N188="",工资性费用预算!N188=0),"",$CR186)</f>
        <v/>
      </c>
      <c r="CT186" s="201" t="str">
        <f>IF(OR(工资性费用预算!O188="",工资性费用预算!O188=0),"",$CR186)</f>
        <v/>
      </c>
      <c r="CU186" s="201" t="str">
        <f>IF(OR(工资性费用预算!P188="",工资性费用预算!P188=0),"",$CR186)</f>
        <v/>
      </c>
      <c r="CV186" s="201" t="str">
        <f>IF(OR(工资性费用预算!Q188="",工资性费用预算!Q188=0),"",$CR186)</f>
        <v/>
      </c>
      <c r="CW186" s="201" t="str">
        <f>IF(OR(工资性费用预算!R188="",工资性费用预算!R188=0),"",$CR186)</f>
        <v/>
      </c>
      <c r="CX186" s="201" t="str">
        <f>IF(OR(工资性费用预算!S188="",工资性费用预算!S188=0),"",$CR186)</f>
        <v/>
      </c>
      <c r="CY186" s="201" t="str">
        <f>IF(OR(工资性费用预算!T188="",工资性费用预算!T188=0),"",$CR186)</f>
        <v/>
      </c>
      <c r="CZ186" s="201" t="str">
        <f>IF(OR(工资性费用预算!U188="",工资性费用预算!U188=0),"",$CR186)</f>
        <v/>
      </c>
      <c r="DA186" s="201" t="str">
        <f>IF(OR(工资性费用预算!V188="",工资性费用预算!V188=0),"",$CR186)</f>
        <v/>
      </c>
      <c r="DB186" s="201" t="str">
        <f>IF(OR(工资性费用预算!W188="",工资性费用预算!W188=0),"",$CR186)</f>
        <v/>
      </c>
      <c r="DC186" s="201" t="str">
        <f>IF(OR(工资性费用预算!X188="",工资性费用预算!X188=0),"",$CR186)</f>
        <v/>
      </c>
      <c r="DD186" s="201" t="str">
        <f>IF(OR(工资性费用预算!Y188="",工资性费用预算!Y188=0),"",$CR186)</f>
        <v/>
      </c>
      <c r="DE186" s="193">
        <f t="shared" si="77"/>
        <v>0</v>
      </c>
      <c r="DF186" s="215">
        <f>IF($B186="","",VLOOKUP($B186,工资性费用预算!$B$7:$AR$206,43,0))</f>
        <v>0</v>
      </c>
      <c r="DG186" s="215">
        <f>IF($B186="","",VLOOKUP($B186,工资性费用预算!$B$7:$AS$206,44,0))</f>
        <v>0</v>
      </c>
      <c r="DH186" s="215">
        <f>IF($B186="","",VLOOKUP($B186,工资性费用预算!$B$7:$AX$206,49,0))</f>
        <v>0</v>
      </c>
      <c r="DI186" s="215">
        <f>IF($B186="","",VLOOKUP($B186,工资性费用预算!$B$7:$AY$206,50,0))</f>
        <v>0</v>
      </c>
      <c r="DJ186" s="215">
        <f>IF($B186="","",VLOOKUP($B186,工资性费用预算!$B$7:$BB$206,51,0))</f>
        <v>0</v>
      </c>
      <c r="DK186" s="215">
        <f>IF($B186="","",VLOOKUP($B186,工资性费用预算!$B$7:$BB$206,52,0))</f>
        <v>0</v>
      </c>
      <c r="DL186" s="225">
        <f>IF($B186="","",VLOOKUP($B186,工资性费用预算!$B$7:$BB$206,53,0))</f>
        <v>0</v>
      </c>
      <c r="DM186" s="222">
        <f t="shared" si="78"/>
        <v>0</v>
      </c>
      <c r="DN186" s="191">
        <f t="shared" si="79"/>
        <v>0</v>
      </c>
      <c r="DO186" s="191">
        <f t="shared" si="80"/>
        <v>0</v>
      </c>
      <c r="DP186" s="191">
        <f t="shared" si="81"/>
        <v>0</v>
      </c>
      <c r="DQ186" s="191">
        <f t="shared" si="82"/>
        <v>0</v>
      </c>
      <c r="DR186" s="191">
        <f t="shared" si="83"/>
        <v>0</v>
      </c>
      <c r="DS186" s="191">
        <f t="shared" si="84"/>
        <v>0</v>
      </c>
      <c r="DT186" s="191">
        <f t="shared" si="85"/>
        <v>0</v>
      </c>
      <c r="DU186" s="191">
        <f t="shared" si="86"/>
        <v>0</v>
      </c>
      <c r="DV186" s="191">
        <f t="shared" si="87"/>
        <v>0</v>
      </c>
      <c r="DW186" s="191">
        <f t="shared" si="88"/>
        <v>0</v>
      </c>
      <c r="DX186" s="191">
        <f t="shared" si="89"/>
        <v>0</v>
      </c>
      <c r="DY186" s="227">
        <f t="shared" si="90"/>
        <v>0</v>
      </c>
      <c r="DZ186" s="191">
        <f t="shared" si="91"/>
        <v>0</v>
      </c>
      <c r="EA186" s="193">
        <f t="shared" si="92"/>
        <v>0</v>
      </c>
    </row>
    <row r="187" spans="1:131">
      <c r="A187" s="200">
        <f t="shared" si="93"/>
        <v>183</v>
      </c>
      <c r="B187" s="191" t="str">
        <f>IF(工资性费用预算!A189="","",工资性费用预算!B189)</f>
        <v>新增33</v>
      </c>
      <c r="C187" s="195">
        <f>IF(B187="","",VLOOKUP(B187,工资性费用预算!$B$7:$C$206,2,0))</f>
        <v>0</v>
      </c>
      <c r="D187" s="276" t="str">
        <f>IF(工资性费用预算!BH189&gt;0,IF(工资性费用预算!BE189&gt;0,工资性费用预算!$BE$6,IF(工资性费用预算!BF189&gt;0,工资性费用预算!$BF$6,工资性费用预算!$BG$6)),"")</f>
        <v/>
      </c>
      <c r="E187" s="194">
        <f>IF($B187="","",VLOOKUP($B187,工资性费用预算!$B$7:$AC$206,27,0))</f>
        <v>0</v>
      </c>
      <c r="F187" s="519" t="e">
        <f>IF($B187="",0,VLOOKUP($B187,社保费!$B$5:$Q$15,16,0))</f>
        <v>#N/A</v>
      </c>
      <c r="G187" s="201" t="str">
        <f>IF(OR(工资性费用预算!N189="",工资性费用预算!N189=0),"",ROUND($E187*$F187,2))</f>
        <v/>
      </c>
      <c r="H187" s="201" t="str">
        <f>IF(OR(工资性费用预算!O189="",工资性费用预算!O189=0),"",ROUND($E187*$F187,2))</f>
        <v/>
      </c>
      <c r="I187" s="201" t="str">
        <f>IF(OR(工资性费用预算!P189="",工资性费用预算!P189=0),"",ROUND($E187*$F187,2))</f>
        <v/>
      </c>
      <c r="J187" s="201" t="str">
        <f>IF(OR(工资性费用预算!Q189="",工资性费用预算!Q189=0),"",ROUND($E187*$F187,2))</f>
        <v/>
      </c>
      <c r="K187" s="201" t="str">
        <f>IF(OR(工资性费用预算!R189="",工资性费用预算!R189=0),"",ROUND($E187*$F187,2))</f>
        <v/>
      </c>
      <c r="L187" s="201" t="str">
        <f>IF(OR(工资性费用预算!S189="",工资性费用预算!S189=0),"",ROUND($E187*$F187,2))</f>
        <v/>
      </c>
      <c r="M187" s="201" t="str">
        <f>IF(OR(工资性费用预算!T189="",工资性费用预算!T189=0),"",ROUND($E187*$F187,2))</f>
        <v/>
      </c>
      <c r="N187" s="201" t="str">
        <f>IF(OR(工资性费用预算!U189="",工资性费用预算!U189=0),"",ROUND($E187*$F187,2))</f>
        <v/>
      </c>
      <c r="O187" s="201" t="str">
        <f>IF(OR(工资性费用预算!V189="",工资性费用预算!V189=0),"",ROUND($E187*$F187,2))</f>
        <v/>
      </c>
      <c r="P187" s="201" t="str">
        <f>IF(OR(工资性费用预算!W189="",工资性费用预算!W189=0),"",ROUND($E187*$F187,2))</f>
        <v/>
      </c>
      <c r="Q187" s="201" t="str">
        <f>IF(OR(工资性费用预算!X189="",工资性费用预算!X189=0),"",ROUND($E187*$F187,2))</f>
        <v/>
      </c>
      <c r="R187" s="201" t="str">
        <f>IF(OR(工资性费用预算!Y189="",工资性费用预算!Y189=0),"",ROUND($E187*$F187,2))</f>
        <v/>
      </c>
      <c r="S187" s="193">
        <f t="shared" si="71"/>
        <v>0</v>
      </c>
      <c r="T187" s="199">
        <f>IF($B187="","",VLOOKUP($B187,工资性费用预算!$B$7:$AF$206,30,0))</f>
        <v>0</v>
      </c>
      <c r="U187" s="197">
        <f>IF($B187="","",VLOOKUP($B187,工资性费用预算!$B$7:$AF$206,31,0))</f>
        <v>0</v>
      </c>
      <c r="V187" s="191" t="str">
        <f>IF(OR(工资性费用预算!N189="",工资性费用预算!N189=0),"",$T187*$U187)</f>
        <v/>
      </c>
      <c r="W187" s="191" t="str">
        <f>IF(OR(工资性费用预算!O189="",工资性费用预算!O189=0),"",$T187*$U187)</f>
        <v/>
      </c>
      <c r="X187" s="191" t="str">
        <f>IF(OR(工资性费用预算!P189="",工资性费用预算!P189=0),"",$T187*$U187)</f>
        <v/>
      </c>
      <c r="Y187" s="191" t="str">
        <f>IF(OR(工资性费用预算!Q189="",工资性费用预算!Q189=0),"",$T187*$U187)</f>
        <v/>
      </c>
      <c r="Z187" s="191" t="str">
        <f>IF(OR(工资性费用预算!R189="",工资性费用预算!R189=0),"",$T187*$U187)</f>
        <v/>
      </c>
      <c r="AA187" s="191" t="str">
        <f>IF(OR(工资性费用预算!S189="",工资性费用预算!S189=0),"",$T187*$U187)</f>
        <v/>
      </c>
      <c r="AB187" s="191" t="str">
        <f>IF(OR(工资性费用预算!T189="",工资性费用预算!T189=0),"",$T187*$U187)</f>
        <v/>
      </c>
      <c r="AC187" s="191" t="str">
        <f>IF(OR(工资性费用预算!U189="",工资性费用预算!U189=0),"",$T187*$U187)</f>
        <v/>
      </c>
      <c r="AD187" s="191" t="str">
        <f>IF(OR(工资性费用预算!V189="",工资性费用预算!V189=0),"",$T187*$U187)</f>
        <v/>
      </c>
      <c r="AE187" s="191" t="str">
        <f>IF(OR(工资性费用预算!W189="",工资性费用预算!W189=0),"",$T187*$U187)</f>
        <v/>
      </c>
      <c r="AF187" s="191" t="str">
        <f>IF(OR(工资性费用预算!X189="",工资性费用预算!X189=0),"",$T187*$U187)</f>
        <v/>
      </c>
      <c r="AG187" s="191" t="str">
        <f>IF(OR(工资性费用预算!Y189="",工资性费用预算!Y189=0),"",$T187*$U187)</f>
        <v/>
      </c>
      <c r="AH187" s="193">
        <f t="shared" si="72"/>
        <v>0</v>
      </c>
      <c r="AI187" s="217">
        <f>IF($B187="","",VLOOKUP($B187,工资性费用预算!$B$7:$AJ$206,33,0))</f>
        <v>0</v>
      </c>
      <c r="AJ187" s="218">
        <f>IF($B187="","",VLOOKUP($B187,工资性费用预算!$B$7:$AJ$206,35,0))</f>
        <v>0</v>
      </c>
      <c r="AK187" s="215">
        <f>IF($B187="","",VLOOKUP($B187,工资性费用预算!$B$7:$AL$206,37,0))</f>
        <v>0</v>
      </c>
      <c r="AL187" s="270" t="str">
        <f>IF(OR(工资性费用预算!N189="",工资性费用预算!N189=0),"",$AK187)</f>
        <v/>
      </c>
      <c r="AM187" s="201" t="str">
        <f>IF(OR(工资性费用预算!O189="",工资性费用预算!O189=0),"",$AK187)</f>
        <v/>
      </c>
      <c r="AN187" s="201" t="str">
        <f>IF(OR(工资性费用预算!P189="",工资性费用预算!P189=0),"",$AK187)</f>
        <v/>
      </c>
      <c r="AO187" s="201" t="str">
        <f>IF(OR(工资性费用预算!Q189="",工资性费用预算!Q189=0),"",$AK187)</f>
        <v/>
      </c>
      <c r="AP187" s="201" t="str">
        <f>IF(OR(工资性费用预算!R189="",工资性费用预算!R189=0),"",$AK187)</f>
        <v/>
      </c>
      <c r="AQ187" s="201" t="str">
        <f>IF(OR(工资性费用预算!S189="",工资性费用预算!S189=0),"",$AK187)</f>
        <v/>
      </c>
      <c r="AR187" s="201" t="str">
        <f>IF(OR(工资性费用预算!T189="",工资性费用预算!T189=0),"",$AK187)</f>
        <v/>
      </c>
      <c r="AS187" s="201" t="str">
        <f>IF(OR(工资性费用预算!U189="",工资性费用预算!U189=0),"",$AK187)</f>
        <v/>
      </c>
      <c r="AT187" s="201" t="str">
        <f>IF(OR(工资性费用预算!V189="",工资性费用预算!V189=0),"",$AK187)</f>
        <v/>
      </c>
      <c r="AU187" s="201" t="str">
        <f>IF(OR(工资性费用预算!W189="",工资性费用预算!W189=0),"",$AK187)</f>
        <v/>
      </c>
      <c r="AV187" s="201" t="str">
        <f>IF(OR(工资性费用预算!X189="",工资性费用预算!X189=0),"",$AK187)</f>
        <v/>
      </c>
      <c r="AW187" s="201" t="str">
        <f>IF(OR(工资性费用预算!Y189="",工资性费用预算!Y189=0),"",$AK187)</f>
        <v/>
      </c>
      <c r="AX187" s="220">
        <f t="shared" si="73"/>
        <v>0</v>
      </c>
      <c r="AY187" s="215">
        <f>IF($B187="","",VLOOKUP($B187,工资性费用预算!$B$7:$AN$206,39,0))</f>
        <v>0</v>
      </c>
      <c r="AZ187" s="204"/>
      <c r="BA187" s="204"/>
      <c r="BB187" s="204"/>
      <c r="BC187" s="204"/>
      <c r="BD187" s="201"/>
      <c r="BE187" s="201" t="str">
        <f>IF(OR(工资性费用预算!S189="",工资性费用预算!S189=0),"",$AY187)</f>
        <v/>
      </c>
      <c r="BF187" s="201" t="str">
        <f>IF(OR(工资性费用预算!T189="",工资性费用预算!T189=0),"",$AY187)</f>
        <v/>
      </c>
      <c r="BG187" s="201" t="str">
        <f>IF(OR(工资性费用预算!U189="",工资性费用预算!U189=0),"",$AY187)</f>
        <v/>
      </c>
      <c r="BH187" s="201" t="str">
        <f>IF(OR(工资性费用预算!V189="",工资性费用预算!V189=0),"",$AY187)</f>
        <v/>
      </c>
      <c r="BI187" s="201" t="str">
        <f>IF(OR(工资性费用预算!W189="",工资性费用预算!W189=0),"",$AY187)</f>
        <v/>
      </c>
      <c r="BJ187" s="219"/>
      <c r="BK187" s="219"/>
      <c r="BL187" s="219">
        <f t="shared" si="74"/>
        <v>0</v>
      </c>
      <c r="BM187" s="215">
        <f>IF($B187="","",VLOOKUP($B187,工资性费用预算!$B$7:$AP$206,41,0))</f>
        <v>0</v>
      </c>
      <c r="BN187" s="201" t="str">
        <f>IF(OR(工资性费用预算!N189="",工资性费用预算!N189=0),"",$BM187)</f>
        <v/>
      </c>
      <c r="BO187" s="201" t="str">
        <f>IF(OR(工资性费用预算!O189="",工资性费用预算!O189=0),"",$BM187)</f>
        <v/>
      </c>
      <c r="BP187" s="201" t="str">
        <f>IF(OR(工资性费用预算!P189="",工资性费用预算!P189=0),"",$BM187)</f>
        <v/>
      </c>
      <c r="BQ187" s="201"/>
      <c r="BR187" s="201" t="str">
        <f>IF(OR(工资性费用预算!Q189="",工资性费用预算!Q189=0),"",$BM187)</f>
        <v/>
      </c>
      <c r="BS187" s="201" t="str">
        <f>IF(OR(工资性费用预算!R189="",工资性费用预算!R189=0),"",$BM187)</f>
        <v/>
      </c>
      <c r="BT187" s="201" t="str">
        <f>IF(OR(工资性费用预算!S189="",工资性费用预算!S189=0),"",$BM187)</f>
        <v/>
      </c>
      <c r="BU187" s="201"/>
      <c r="BV187" s="201" t="str">
        <f>IF(OR(工资性费用预算!T189="",工资性费用预算!T189=0),"",$BM187)</f>
        <v/>
      </c>
      <c r="BW187" s="201" t="str">
        <f>IF(OR(工资性费用预算!U189="",工资性费用预算!U189=0),"",$BM187)</f>
        <v/>
      </c>
      <c r="BX187" s="201" t="str">
        <f>IF(OR(工资性费用预算!V189="",工资性费用预算!V189=0),"",$BM187)</f>
        <v/>
      </c>
      <c r="BY187" s="201"/>
      <c r="BZ187" s="201" t="str">
        <f>IF(OR(工资性费用预算!W189="",工资性费用预算!W189=0),"",$BM187)</f>
        <v/>
      </c>
      <c r="CA187" s="201" t="str">
        <f>IF(OR(工资性费用预算!X189="",工资性费用预算!X189=0),"",$BM187)</f>
        <v/>
      </c>
      <c r="CB187" s="201" t="str">
        <f>IF(OR(工资性费用预算!Y189="",工资性费用预算!Y189=0),"",$BM187)</f>
        <v/>
      </c>
      <c r="CC187" s="193">
        <f t="shared" si="75"/>
        <v>0</v>
      </c>
      <c r="CD187" s="215">
        <f>IF($B187="","",VLOOKUP($B187,工资性费用预算!$B$7:$AT$206,45,0))</f>
        <v>0</v>
      </c>
      <c r="CE187" s="201" t="str">
        <f>IF(OR(工资性费用预算!N189="",工资性费用预算!N189=0),"",$CD187)</f>
        <v/>
      </c>
      <c r="CF187" s="201" t="str">
        <f>IF(OR(工资性费用预算!O189="",工资性费用预算!O189=0),"",$CD187)</f>
        <v/>
      </c>
      <c r="CG187" s="201" t="str">
        <f>IF(OR(工资性费用预算!P189="",工资性费用预算!P189=0),"",$CD187)</f>
        <v/>
      </c>
      <c r="CH187" s="201" t="str">
        <f>IF(OR(工资性费用预算!Q189="",工资性费用预算!Q189=0),"",$CD187)</f>
        <v/>
      </c>
      <c r="CI187" s="201" t="str">
        <f>IF(OR(工资性费用预算!R189="",工资性费用预算!R189=0),"",$CD187)</f>
        <v/>
      </c>
      <c r="CJ187" s="201" t="str">
        <f>IF(OR(工资性费用预算!S189="",工资性费用预算!S189=0),"",$CD187)</f>
        <v/>
      </c>
      <c r="CK187" s="201" t="str">
        <f>IF(OR(工资性费用预算!T189="",工资性费用预算!T189=0),"",$CD187)</f>
        <v/>
      </c>
      <c r="CL187" s="201" t="str">
        <f>IF(OR(工资性费用预算!U189="",工资性费用预算!U189=0),"",$CD187)</f>
        <v/>
      </c>
      <c r="CM187" s="201" t="str">
        <f>IF(OR(工资性费用预算!V189="",工资性费用预算!V189=0),"",$CD187)</f>
        <v/>
      </c>
      <c r="CN187" s="201" t="str">
        <f>IF(OR(工资性费用预算!W189="",工资性费用预算!W189=0),"",$CD187)</f>
        <v/>
      </c>
      <c r="CO187" s="201" t="str">
        <f>IF(OR(工资性费用预算!X189="",工资性费用预算!X189=0),"",$CD187)</f>
        <v/>
      </c>
      <c r="CP187" s="201" t="str">
        <f>IF(OR(工资性费用预算!Y189="",工资性费用预算!Y189=0),"",$CD187)</f>
        <v/>
      </c>
      <c r="CQ187" s="193">
        <f t="shared" si="76"/>
        <v>0</v>
      </c>
      <c r="CR187" s="215">
        <f>IF($B187="","",VLOOKUP($B187,工资性费用预算!$B$7:$AV$206,47,0))</f>
        <v>0</v>
      </c>
      <c r="CS187" s="201" t="str">
        <f>IF(OR(工资性费用预算!N189="",工资性费用预算!N189=0),"",$CR187)</f>
        <v/>
      </c>
      <c r="CT187" s="201" t="str">
        <f>IF(OR(工资性费用预算!O189="",工资性费用预算!O189=0),"",$CR187)</f>
        <v/>
      </c>
      <c r="CU187" s="201" t="str">
        <f>IF(OR(工资性费用预算!P189="",工资性费用预算!P189=0),"",$CR187)</f>
        <v/>
      </c>
      <c r="CV187" s="201" t="str">
        <f>IF(OR(工资性费用预算!Q189="",工资性费用预算!Q189=0),"",$CR187)</f>
        <v/>
      </c>
      <c r="CW187" s="201" t="str">
        <f>IF(OR(工资性费用预算!R189="",工资性费用预算!R189=0),"",$CR187)</f>
        <v/>
      </c>
      <c r="CX187" s="201" t="str">
        <f>IF(OR(工资性费用预算!S189="",工资性费用预算!S189=0),"",$CR187)</f>
        <v/>
      </c>
      <c r="CY187" s="201" t="str">
        <f>IF(OR(工资性费用预算!T189="",工资性费用预算!T189=0),"",$CR187)</f>
        <v/>
      </c>
      <c r="CZ187" s="201" t="str">
        <f>IF(OR(工资性费用预算!U189="",工资性费用预算!U189=0),"",$CR187)</f>
        <v/>
      </c>
      <c r="DA187" s="201" t="str">
        <f>IF(OR(工资性费用预算!V189="",工资性费用预算!V189=0),"",$CR187)</f>
        <v/>
      </c>
      <c r="DB187" s="201" t="str">
        <f>IF(OR(工资性费用预算!W189="",工资性费用预算!W189=0),"",$CR187)</f>
        <v/>
      </c>
      <c r="DC187" s="201" t="str">
        <f>IF(OR(工资性费用预算!X189="",工资性费用预算!X189=0),"",$CR187)</f>
        <v/>
      </c>
      <c r="DD187" s="201" t="str">
        <f>IF(OR(工资性费用预算!Y189="",工资性费用预算!Y189=0),"",$CR187)</f>
        <v/>
      </c>
      <c r="DE187" s="193">
        <f t="shared" si="77"/>
        <v>0</v>
      </c>
      <c r="DF187" s="215">
        <f>IF($B187="","",VLOOKUP($B187,工资性费用预算!$B$7:$AR$206,43,0))</f>
        <v>0</v>
      </c>
      <c r="DG187" s="215">
        <f>IF($B187="","",VLOOKUP($B187,工资性费用预算!$B$7:$AS$206,44,0))</f>
        <v>0</v>
      </c>
      <c r="DH187" s="215">
        <f>IF($B187="","",VLOOKUP($B187,工资性费用预算!$B$7:$AX$206,49,0))</f>
        <v>0</v>
      </c>
      <c r="DI187" s="215">
        <f>IF($B187="","",VLOOKUP($B187,工资性费用预算!$B$7:$AY$206,50,0))</f>
        <v>0</v>
      </c>
      <c r="DJ187" s="215">
        <f>IF($B187="","",VLOOKUP($B187,工资性费用预算!$B$7:$BB$206,51,0))</f>
        <v>0</v>
      </c>
      <c r="DK187" s="215">
        <f>IF($B187="","",VLOOKUP($B187,工资性费用预算!$B$7:$BB$206,52,0))</f>
        <v>0</v>
      </c>
      <c r="DL187" s="225">
        <f>IF($B187="","",VLOOKUP($B187,工资性费用预算!$B$7:$BB$206,53,0))</f>
        <v>0</v>
      </c>
      <c r="DM187" s="222">
        <f t="shared" si="78"/>
        <v>0</v>
      </c>
      <c r="DN187" s="191">
        <f t="shared" si="79"/>
        <v>0</v>
      </c>
      <c r="DO187" s="191">
        <f t="shared" si="80"/>
        <v>0</v>
      </c>
      <c r="DP187" s="191">
        <f t="shared" si="81"/>
        <v>0</v>
      </c>
      <c r="DQ187" s="191">
        <f t="shared" si="82"/>
        <v>0</v>
      </c>
      <c r="DR187" s="191">
        <f t="shared" si="83"/>
        <v>0</v>
      </c>
      <c r="DS187" s="191">
        <f t="shared" si="84"/>
        <v>0</v>
      </c>
      <c r="DT187" s="191">
        <f t="shared" si="85"/>
        <v>0</v>
      </c>
      <c r="DU187" s="191">
        <f t="shared" si="86"/>
        <v>0</v>
      </c>
      <c r="DV187" s="191">
        <f t="shared" si="87"/>
        <v>0</v>
      </c>
      <c r="DW187" s="191">
        <f t="shared" si="88"/>
        <v>0</v>
      </c>
      <c r="DX187" s="191">
        <f t="shared" si="89"/>
        <v>0</v>
      </c>
      <c r="DY187" s="227">
        <f t="shared" si="90"/>
        <v>0</v>
      </c>
      <c r="DZ187" s="191">
        <f t="shared" si="91"/>
        <v>0</v>
      </c>
      <c r="EA187" s="193">
        <f t="shared" si="92"/>
        <v>0</v>
      </c>
    </row>
    <row r="188" spans="1:131">
      <c r="A188" s="200">
        <f t="shared" si="93"/>
        <v>184</v>
      </c>
      <c r="B188" s="191" t="str">
        <f>IF(工资性费用预算!A190="","",工资性费用预算!B190)</f>
        <v>新增34</v>
      </c>
      <c r="C188" s="195">
        <f>IF(B188="","",VLOOKUP(B188,工资性费用预算!$B$7:$C$206,2,0))</f>
        <v>0</v>
      </c>
      <c r="D188" s="276" t="str">
        <f>IF(工资性费用预算!BH190&gt;0,IF(工资性费用预算!BE190&gt;0,工资性费用预算!$BE$6,IF(工资性费用预算!BF190&gt;0,工资性费用预算!$BF$6,工资性费用预算!$BG$6)),"")</f>
        <v/>
      </c>
      <c r="E188" s="194">
        <f>IF($B188="","",VLOOKUP($B188,工资性费用预算!$B$7:$AC$206,27,0))</f>
        <v>0</v>
      </c>
      <c r="F188" s="519" t="e">
        <f>IF($B188="",0,VLOOKUP($B188,社保费!$B$5:$Q$15,16,0))</f>
        <v>#N/A</v>
      </c>
      <c r="G188" s="201" t="str">
        <f>IF(OR(工资性费用预算!N190="",工资性费用预算!N190=0),"",ROUND($E188*$F188,2))</f>
        <v/>
      </c>
      <c r="H188" s="201" t="str">
        <f>IF(OR(工资性费用预算!O190="",工资性费用预算!O190=0),"",ROUND($E188*$F188,2))</f>
        <v/>
      </c>
      <c r="I188" s="201" t="str">
        <f>IF(OR(工资性费用预算!P190="",工资性费用预算!P190=0),"",ROUND($E188*$F188,2))</f>
        <v/>
      </c>
      <c r="J188" s="201" t="str">
        <f>IF(OR(工资性费用预算!Q190="",工资性费用预算!Q190=0),"",ROUND($E188*$F188,2))</f>
        <v/>
      </c>
      <c r="K188" s="201" t="str">
        <f>IF(OR(工资性费用预算!R190="",工资性费用预算!R190=0),"",ROUND($E188*$F188,2))</f>
        <v/>
      </c>
      <c r="L188" s="201" t="str">
        <f>IF(OR(工资性费用预算!S190="",工资性费用预算!S190=0),"",ROUND($E188*$F188,2))</f>
        <v/>
      </c>
      <c r="M188" s="201" t="str">
        <f>IF(OR(工资性费用预算!T190="",工资性费用预算!T190=0),"",ROUND($E188*$F188,2))</f>
        <v/>
      </c>
      <c r="N188" s="201" t="str">
        <f>IF(OR(工资性费用预算!U190="",工资性费用预算!U190=0),"",ROUND($E188*$F188,2))</f>
        <v/>
      </c>
      <c r="O188" s="201" t="str">
        <f>IF(OR(工资性费用预算!V190="",工资性费用预算!V190=0),"",ROUND($E188*$F188,2))</f>
        <v/>
      </c>
      <c r="P188" s="201" t="str">
        <f>IF(OR(工资性费用预算!W190="",工资性费用预算!W190=0),"",ROUND($E188*$F188,2))</f>
        <v/>
      </c>
      <c r="Q188" s="201" t="str">
        <f>IF(OR(工资性费用预算!X190="",工资性费用预算!X190=0),"",ROUND($E188*$F188,2))</f>
        <v/>
      </c>
      <c r="R188" s="201" t="str">
        <f>IF(OR(工资性费用预算!Y190="",工资性费用预算!Y190=0),"",ROUND($E188*$F188,2))</f>
        <v/>
      </c>
      <c r="S188" s="193">
        <f t="shared" si="71"/>
        <v>0</v>
      </c>
      <c r="T188" s="199">
        <f>IF($B188="","",VLOOKUP($B188,工资性费用预算!$B$7:$AF$206,30,0))</f>
        <v>0</v>
      </c>
      <c r="U188" s="197">
        <f>IF($B188="","",VLOOKUP($B188,工资性费用预算!$B$7:$AF$206,31,0))</f>
        <v>0</v>
      </c>
      <c r="V188" s="191" t="str">
        <f>IF(OR(工资性费用预算!N190="",工资性费用预算!N190=0),"",$T188*$U188)</f>
        <v/>
      </c>
      <c r="W188" s="191" t="str">
        <f>IF(OR(工资性费用预算!O190="",工资性费用预算!O190=0),"",$T188*$U188)</f>
        <v/>
      </c>
      <c r="X188" s="191" t="str">
        <f>IF(OR(工资性费用预算!P190="",工资性费用预算!P190=0),"",$T188*$U188)</f>
        <v/>
      </c>
      <c r="Y188" s="191" t="str">
        <f>IF(OR(工资性费用预算!Q190="",工资性费用预算!Q190=0),"",$T188*$U188)</f>
        <v/>
      </c>
      <c r="Z188" s="191" t="str">
        <f>IF(OR(工资性费用预算!R190="",工资性费用预算!R190=0),"",$T188*$U188)</f>
        <v/>
      </c>
      <c r="AA188" s="191" t="str">
        <f>IF(OR(工资性费用预算!S190="",工资性费用预算!S190=0),"",$T188*$U188)</f>
        <v/>
      </c>
      <c r="AB188" s="191" t="str">
        <f>IF(OR(工资性费用预算!T190="",工资性费用预算!T190=0),"",$T188*$U188)</f>
        <v/>
      </c>
      <c r="AC188" s="191" t="str">
        <f>IF(OR(工资性费用预算!U190="",工资性费用预算!U190=0),"",$T188*$U188)</f>
        <v/>
      </c>
      <c r="AD188" s="191" t="str">
        <f>IF(OR(工资性费用预算!V190="",工资性费用预算!V190=0),"",$T188*$U188)</f>
        <v/>
      </c>
      <c r="AE188" s="191" t="str">
        <f>IF(OR(工资性费用预算!W190="",工资性费用预算!W190=0),"",$T188*$U188)</f>
        <v/>
      </c>
      <c r="AF188" s="191" t="str">
        <f>IF(OR(工资性费用预算!X190="",工资性费用预算!X190=0),"",$T188*$U188)</f>
        <v/>
      </c>
      <c r="AG188" s="191" t="str">
        <f>IF(OR(工资性费用预算!Y190="",工资性费用预算!Y190=0),"",$T188*$U188)</f>
        <v/>
      </c>
      <c r="AH188" s="193">
        <f t="shared" si="72"/>
        <v>0</v>
      </c>
      <c r="AI188" s="217">
        <f>IF($B188="","",VLOOKUP($B188,工资性费用预算!$B$7:$AJ$206,33,0))</f>
        <v>0</v>
      </c>
      <c r="AJ188" s="218">
        <f>IF($B188="","",VLOOKUP($B188,工资性费用预算!$B$7:$AJ$206,35,0))</f>
        <v>0</v>
      </c>
      <c r="AK188" s="215">
        <f>IF($B188="","",VLOOKUP($B188,工资性费用预算!$B$7:$AL$206,37,0))</f>
        <v>0</v>
      </c>
      <c r="AL188" s="270" t="str">
        <f>IF(OR(工资性费用预算!N190="",工资性费用预算!N190=0),"",$AK188)</f>
        <v/>
      </c>
      <c r="AM188" s="201" t="str">
        <f>IF(OR(工资性费用预算!O190="",工资性费用预算!O190=0),"",$AK188)</f>
        <v/>
      </c>
      <c r="AN188" s="201" t="str">
        <f>IF(OR(工资性费用预算!P190="",工资性费用预算!P190=0),"",$AK188)</f>
        <v/>
      </c>
      <c r="AO188" s="201" t="str">
        <f>IF(OR(工资性费用预算!Q190="",工资性费用预算!Q190=0),"",$AK188)</f>
        <v/>
      </c>
      <c r="AP188" s="201" t="str">
        <f>IF(OR(工资性费用预算!R190="",工资性费用预算!R190=0),"",$AK188)</f>
        <v/>
      </c>
      <c r="AQ188" s="201" t="str">
        <f>IF(OR(工资性费用预算!S190="",工资性费用预算!S190=0),"",$AK188)</f>
        <v/>
      </c>
      <c r="AR188" s="201" t="str">
        <f>IF(OR(工资性费用预算!T190="",工资性费用预算!T190=0),"",$AK188)</f>
        <v/>
      </c>
      <c r="AS188" s="201" t="str">
        <f>IF(OR(工资性费用预算!U190="",工资性费用预算!U190=0),"",$AK188)</f>
        <v/>
      </c>
      <c r="AT188" s="201" t="str">
        <f>IF(OR(工资性费用预算!V190="",工资性费用预算!V190=0),"",$AK188)</f>
        <v/>
      </c>
      <c r="AU188" s="201" t="str">
        <f>IF(OR(工资性费用预算!W190="",工资性费用预算!W190=0),"",$AK188)</f>
        <v/>
      </c>
      <c r="AV188" s="201" t="str">
        <f>IF(OR(工资性费用预算!X190="",工资性费用预算!X190=0),"",$AK188)</f>
        <v/>
      </c>
      <c r="AW188" s="201" t="str">
        <f>IF(OR(工资性费用预算!Y190="",工资性费用预算!Y190=0),"",$AK188)</f>
        <v/>
      </c>
      <c r="AX188" s="220">
        <f t="shared" si="73"/>
        <v>0</v>
      </c>
      <c r="AY188" s="215">
        <f>IF($B188="","",VLOOKUP($B188,工资性费用预算!$B$7:$AN$206,39,0))</f>
        <v>0</v>
      </c>
      <c r="AZ188" s="204"/>
      <c r="BA188" s="204"/>
      <c r="BB188" s="204"/>
      <c r="BC188" s="204"/>
      <c r="BD188" s="201"/>
      <c r="BE188" s="201" t="str">
        <f>IF(OR(工资性费用预算!S190="",工资性费用预算!S190=0),"",$AY188)</f>
        <v/>
      </c>
      <c r="BF188" s="201" t="str">
        <f>IF(OR(工资性费用预算!T190="",工资性费用预算!T190=0),"",$AY188)</f>
        <v/>
      </c>
      <c r="BG188" s="201" t="str">
        <f>IF(OR(工资性费用预算!U190="",工资性费用预算!U190=0),"",$AY188)</f>
        <v/>
      </c>
      <c r="BH188" s="201" t="str">
        <f>IF(OR(工资性费用预算!V190="",工资性费用预算!V190=0),"",$AY188)</f>
        <v/>
      </c>
      <c r="BI188" s="201" t="str">
        <f>IF(OR(工资性费用预算!W190="",工资性费用预算!W190=0),"",$AY188)</f>
        <v/>
      </c>
      <c r="BJ188" s="219"/>
      <c r="BK188" s="219"/>
      <c r="BL188" s="219">
        <f t="shared" si="74"/>
        <v>0</v>
      </c>
      <c r="BM188" s="215">
        <f>IF($B188="","",VLOOKUP($B188,工资性费用预算!$B$7:$AP$206,41,0))</f>
        <v>0</v>
      </c>
      <c r="BN188" s="201" t="str">
        <f>IF(OR(工资性费用预算!N190="",工资性费用预算!N190=0),"",$BM188)</f>
        <v/>
      </c>
      <c r="BO188" s="201" t="str">
        <f>IF(OR(工资性费用预算!O190="",工资性费用预算!O190=0),"",$BM188)</f>
        <v/>
      </c>
      <c r="BP188" s="201" t="str">
        <f>IF(OR(工资性费用预算!P190="",工资性费用预算!P190=0),"",$BM188)</f>
        <v/>
      </c>
      <c r="BQ188" s="201"/>
      <c r="BR188" s="201" t="str">
        <f>IF(OR(工资性费用预算!Q190="",工资性费用预算!Q190=0),"",$BM188)</f>
        <v/>
      </c>
      <c r="BS188" s="201" t="str">
        <f>IF(OR(工资性费用预算!R190="",工资性费用预算!R190=0),"",$BM188)</f>
        <v/>
      </c>
      <c r="BT188" s="201" t="str">
        <f>IF(OR(工资性费用预算!S190="",工资性费用预算!S190=0),"",$BM188)</f>
        <v/>
      </c>
      <c r="BU188" s="201"/>
      <c r="BV188" s="201" t="str">
        <f>IF(OR(工资性费用预算!T190="",工资性费用预算!T190=0),"",$BM188)</f>
        <v/>
      </c>
      <c r="BW188" s="201" t="str">
        <f>IF(OR(工资性费用预算!U190="",工资性费用预算!U190=0),"",$BM188)</f>
        <v/>
      </c>
      <c r="BX188" s="201" t="str">
        <f>IF(OR(工资性费用预算!V190="",工资性费用预算!V190=0),"",$BM188)</f>
        <v/>
      </c>
      <c r="BY188" s="201"/>
      <c r="BZ188" s="201" t="str">
        <f>IF(OR(工资性费用预算!W190="",工资性费用预算!W190=0),"",$BM188)</f>
        <v/>
      </c>
      <c r="CA188" s="201" t="str">
        <f>IF(OR(工资性费用预算!X190="",工资性费用预算!X190=0),"",$BM188)</f>
        <v/>
      </c>
      <c r="CB188" s="201" t="str">
        <f>IF(OR(工资性费用预算!Y190="",工资性费用预算!Y190=0),"",$BM188)</f>
        <v/>
      </c>
      <c r="CC188" s="193">
        <f t="shared" si="75"/>
        <v>0</v>
      </c>
      <c r="CD188" s="215">
        <f>IF($B188="","",VLOOKUP($B188,工资性费用预算!$B$7:$AT$206,45,0))</f>
        <v>0</v>
      </c>
      <c r="CE188" s="201" t="str">
        <f>IF(OR(工资性费用预算!N190="",工资性费用预算!N190=0),"",$CD188)</f>
        <v/>
      </c>
      <c r="CF188" s="201" t="str">
        <f>IF(OR(工资性费用预算!O190="",工资性费用预算!O190=0),"",$CD188)</f>
        <v/>
      </c>
      <c r="CG188" s="201" t="str">
        <f>IF(OR(工资性费用预算!P190="",工资性费用预算!P190=0),"",$CD188)</f>
        <v/>
      </c>
      <c r="CH188" s="201" t="str">
        <f>IF(OR(工资性费用预算!Q190="",工资性费用预算!Q190=0),"",$CD188)</f>
        <v/>
      </c>
      <c r="CI188" s="201" t="str">
        <f>IF(OR(工资性费用预算!R190="",工资性费用预算!R190=0),"",$CD188)</f>
        <v/>
      </c>
      <c r="CJ188" s="201" t="str">
        <f>IF(OR(工资性费用预算!S190="",工资性费用预算!S190=0),"",$CD188)</f>
        <v/>
      </c>
      <c r="CK188" s="201" t="str">
        <f>IF(OR(工资性费用预算!T190="",工资性费用预算!T190=0),"",$CD188)</f>
        <v/>
      </c>
      <c r="CL188" s="201" t="str">
        <f>IF(OR(工资性费用预算!U190="",工资性费用预算!U190=0),"",$CD188)</f>
        <v/>
      </c>
      <c r="CM188" s="201" t="str">
        <f>IF(OR(工资性费用预算!V190="",工资性费用预算!V190=0),"",$CD188)</f>
        <v/>
      </c>
      <c r="CN188" s="201" t="str">
        <f>IF(OR(工资性费用预算!W190="",工资性费用预算!W190=0),"",$CD188)</f>
        <v/>
      </c>
      <c r="CO188" s="201" t="str">
        <f>IF(OR(工资性费用预算!X190="",工资性费用预算!X190=0),"",$CD188)</f>
        <v/>
      </c>
      <c r="CP188" s="201" t="str">
        <f>IF(OR(工资性费用预算!Y190="",工资性费用预算!Y190=0),"",$CD188)</f>
        <v/>
      </c>
      <c r="CQ188" s="193">
        <f t="shared" si="76"/>
        <v>0</v>
      </c>
      <c r="CR188" s="215">
        <f>IF($B188="","",VLOOKUP($B188,工资性费用预算!$B$7:$AV$206,47,0))</f>
        <v>0</v>
      </c>
      <c r="CS188" s="201" t="str">
        <f>IF(OR(工资性费用预算!N190="",工资性费用预算!N190=0),"",$CR188)</f>
        <v/>
      </c>
      <c r="CT188" s="201" t="str">
        <f>IF(OR(工资性费用预算!O190="",工资性费用预算!O190=0),"",$CR188)</f>
        <v/>
      </c>
      <c r="CU188" s="201" t="str">
        <f>IF(OR(工资性费用预算!P190="",工资性费用预算!P190=0),"",$CR188)</f>
        <v/>
      </c>
      <c r="CV188" s="201" t="str">
        <f>IF(OR(工资性费用预算!Q190="",工资性费用预算!Q190=0),"",$CR188)</f>
        <v/>
      </c>
      <c r="CW188" s="201" t="str">
        <f>IF(OR(工资性费用预算!R190="",工资性费用预算!R190=0),"",$CR188)</f>
        <v/>
      </c>
      <c r="CX188" s="201" t="str">
        <f>IF(OR(工资性费用预算!S190="",工资性费用预算!S190=0),"",$CR188)</f>
        <v/>
      </c>
      <c r="CY188" s="201" t="str">
        <f>IF(OR(工资性费用预算!T190="",工资性费用预算!T190=0),"",$CR188)</f>
        <v/>
      </c>
      <c r="CZ188" s="201" t="str">
        <f>IF(OR(工资性费用预算!U190="",工资性费用预算!U190=0),"",$CR188)</f>
        <v/>
      </c>
      <c r="DA188" s="201" t="str">
        <f>IF(OR(工资性费用预算!V190="",工资性费用预算!V190=0),"",$CR188)</f>
        <v/>
      </c>
      <c r="DB188" s="201" t="str">
        <f>IF(OR(工资性费用预算!W190="",工资性费用预算!W190=0),"",$CR188)</f>
        <v/>
      </c>
      <c r="DC188" s="201" t="str">
        <f>IF(OR(工资性费用预算!X190="",工资性费用预算!X190=0),"",$CR188)</f>
        <v/>
      </c>
      <c r="DD188" s="201" t="str">
        <f>IF(OR(工资性费用预算!Y190="",工资性费用预算!Y190=0),"",$CR188)</f>
        <v/>
      </c>
      <c r="DE188" s="193">
        <f t="shared" si="77"/>
        <v>0</v>
      </c>
      <c r="DF188" s="215">
        <f>IF($B188="","",VLOOKUP($B188,工资性费用预算!$B$7:$AR$206,43,0))</f>
        <v>0</v>
      </c>
      <c r="DG188" s="215">
        <f>IF($B188="","",VLOOKUP($B188,工资性费用预算!$B$7:$AS$206,44,0))</f>
        <v>0</v>
      </c>
      <c r="DH188" s="215">
        <f>IF($B188="","",VLOOKUP($B188,工资性费用预算!$B$7:$AX$206,49,0))</f>
        <v>0</v>
      </c>
      <c r="DI188" s="215">
        <f>IF($B188="","",VLOOKUP($B188,工资性费用预算!$B$7:$AY$206,50,0))</f>
        <v>0</v>
      </c>
      <c r="DJ188" s="215">
        <f>IF($B188="","",VLOOKUP($B188,工资性费用预算!$B$7:$BB$206,51,0))</f>
        <v>0</v>
      </c>
      <c r="DK188" s="215">
        <f>IF($B188="","",VLOOKUP($B188,工资性费用预算!$B$7:$BB$206,52,0))</f>
        <v>0</v>
      </c>
      <c r="DL188" s="225">
        <f>IF($B188="","",VLOOKUP($B188,工资性费用预算!$B$7:$BB$206,53,0))</f>
        <v>0</v>
      </c>
      <c r="DM188" s="222">
        <f t="shared" si="78"/>
        <v>0</v>
      </c>
      <c r="DN188" s="191">
        <f t="shared" si="79"/>
        <v>0</v>
      </c>
      <c r="DO188" s="191">
        <f t="shared" si="80"/>
        <v>0</v>
      </c>
      <c r="DP188" s="191">
        <f t="shared" si="81"/>
        <v>0</v>
      </c>
      <c r="DQ188" s="191">
        <f t="shared" si="82"/>
        <v>0</v>
      </c>
      <c r="DR188" s="191">
        <f t="shared" si="83"/>
        <v>0</v>
      </c>
      <c r="DS188" s="191">
        <f t="shared" si="84"/>
        <v>0</v>
      </c>
      <c r="DT188" s="191">
        <f t="shared" si="85"/>
        <v>0</v>
      </c>
      <c r="DU188" s="191">
        <f t="shared" si="86"/>
        <v>0</v>
      </c>
      <c r="DV188" s="191">
        <f t="shared" si="87"/>
        <v>0</v>
      </c>
      <c r="DW188" s="191">
        <f t="shared" si="88"/>
        <v>0</v>
      </c>
      <c r="DX188" s="191">
        <f t="shared" si="89"/>
        <v>0</v>
      </c>
      <c r="DY188" s="227">
        <f t="shared" si="90"/>
        <v>0</v>
      </c>
      <c r="DZ188" s="191">
        <f t="shared" si="91"/>
        <v>0</v>
      </c>
      <c r="EA188" s="193">
        <f t="shared" si="92"/>
        <v>0</v>
      </c>
    </row>
    <row r="189" spans="1:131">
      <c r="A189" s="200">
        <f t="shared" si="93"/>
        <v>185</v>
      </c>
      <c r="B189" s="191" t="str">
        <f>IF(工资性费用预算!A191="","",工资性费用预算!B191)</f>
        <v>新增35</v>
      </c>
      <c r="C189" s="195">
        <f>IF(B189="","",VLOOKUP(B189,工资性费用预算!$B$7:$C$206,2,0))</f>
        <v>0</v>
      </c>
      <c r="D189" s="276" t="str">
        <f>IF(工资性费用预算!BH191&gt;0,IF(工资性费用预算!BE191&gt;0,工资性费用预算!$BE$6,IF(工资性费用预算!BF191&gt;0,工资性费用预算!$BF$6,工资性费用预算!$BG$6)),"")</f>
        <v/>
      </c>
      <c r="E189" s="194">
        <f>IF($B189="","",VLOOKUP($B189,工资性费用预算!$B$7:$AC$206,27,0))</f>
        <v>0</v>
      </c>
      <c r="F189" s="519" t="e">
        <f>IF($B189="",0,VLOOKUP($B189,社保费!$B$5:$Q$15,16,0))</f>
        <v>#N/A</v>
      </c>
      <c r="G189" s="201" t="str">
        <f>IF(OR(工资性费用预算!N191="",工资性费用预算!N191=0),"",ROUND($E189*$F189,2))</f>
        <v/>
      </c>
      <c r="H189" s="201" t="str">
        <f>IF(OR(工资性费用预算!O191="",工资性费用预算!O191=0),"",ROUND($E189*$F189,2))</f>
        <v/>
      </c>
      <c r="I189" s="201" t="str">
        <f>IF(OR(工资性费用预算!P191="",工资性费用预算!P191=0),"",ROUND($E189*$F189,2))</f>
        <v/>
      </c>
      <c r="J189" s="201" t="str">
        <f>IF(OR(工资性费用预算!Q191="",工资性费用预算!Q191=0),"",ROUND($E189*$F189,2))</f>
        <v/>
      </c>
      <c r="K189" s="201" t="str">
        <f>IF(OR(工资性费用预算!R191="",工资性费用预算!R191=0),"",ROUND($E189*$F189,2))</f>
        <v/>
      </c>
      <c r="L189" s="201" t="str">
        <f>IF(OR(工资性费用预算!S191="",工资性费用预算!S191=0),"",ROUND($E189*$F189,2))</f>
        <v/>
      </c>
      <c r="M189" s="201" t="str">
        <f>IF(OR(工资性费用预算!T191="",工资性费用预算!T191=0),"",ROUND($E189*$F189,2))</f>
        <v/>
      </c>
      <c r="N189" s="201" t="str">
        <f>IF(OR(工资性费用预算!U191="",工资性费用预算!U191=0),"",ROUND($E189*$F189,2))</f>
        <v/>
      </c>
      <c r="O189" s="201" t="str">
        <f>IF(OR(工资性费用预算!V191="",工资性费用预算!V191=0),"",ROUND($E189*$F189,2))</f>
        <v/>
      </c>
      <c r="P189" s="201" t="str">
        <f>IF(OR(工资性费用预算!W191="",工资性费用预算!W191=0),"",ROUND($E189*$F189,2))</f>
        <v/>
      </c>
      <c r="Q189" s="201" t="str">
        <f>IF(OR(工资性费用预算!X191="",工资性费用预算!X191=0),"",ROUND($E189*$F189,2))</f>
        <v/>
      </c>
      <c r="R189" s="201" t="str">
        <f>IF(OR(工资性费用预算!Y191="",工资性费用预算!Y191=0),"",ROUND($E189*$F189,2))</f>
        <v/>
      </c>
      <c r="S189" s="193">
        <f t="shared" si="71"/>
        <v>0</v>
      </c>
      <c r="T189" s="199">
        <f>IF($B189="","",VLOOKUP($B189,工资性费用预算!$B$7:$AF$206,30,0))</f>
        <v>0</v>
      </c>
      <c r="U189" s="197">
        <f>IF($B189="","",VLOOKUP($B189,工资性费用预算!$B$7:$AF$206,31,0))</f>
        <v>0</v>
      </c>
      <c r="V189" s="191" t="str">
        <f>IF(OR(工资性费用预算!N191="",工资性费用预算!N191=0),"",$T189*$U189)</f>
        <v/>
      </c>
      <c r="W189" s="191" t="str">
        <f>IF(OR(工资性费用预算!O191="",工资性费用预算!O191=0),"",$T189*$U189)</f>
        <v/>
      </c>
      <c r="X189" s="191" t="str">
        <f>IF(OR(工资性费用预算!P191="",工资性费用预算!P191=0),"",$T189*$U189)</f>
        <v/>
      </c>
      <c r="Y189" s="191" t="str">
        <f>IF(OR(工资性费用预算!Q191="",工资性费用预算!Q191=0),"",$T189*$U189)</f>
        <v/>
      </c>
      <c r="Z189" s="191" t="str">
        <f>IF(OR(工资性费用预算!R191="",工资性费用预算!R191=0),"",$T189*$U189)</f>
        <v/>
      </c>
      <c r="AA189" s="191" t="str">
        <f>IF(OR(工资性费用预算!S191="",工资性费用预算!S191=0),"",$T189*$U189)</f>
        <v/>
      </c>
      <c r="AB189" s="191" t="str">
        <f>IF(OR(工资性费用预算!T191="",工资性费用预算!T191=0),"",$T189*$U189)</f>
        <v/>
      </c>
      <c r="AC189" s="191" t="str">
        <f>IF(OR(工资性费用预算!U191="",工资性费用预算!U191=0),"",$T189*$U189)</f>
        <v/>
      </c>
      <c r="AD189" s="191" t="str">
        <f>IF(OR(工资性费用预算!V191="",工资性费用预算!V191=0),"",$T189*$U189)</f>
        <v/>
      </c>
      <c r="AE189" s="191" t="str">
        <f>IF(OR(工资性费用预算!W191="",工资性费用预算!W191=0),"",$T189*$U189)</f>
        <v/>
      </c>
      <c r="AF189" s="191" t="str">
        <f>IF(OR(工资性费用预算!X191="",工资性费用预算!X191=0),"",$T189*$U189)</f>
        <v/>
      </c>
      <c r="AG189" s="191" t="str">
        <f>IF(OR(工资性费用预算!Y191="",工资性费用预算!Y191=0),"",$T189*$U189)</f>
        <v/>
      </c>
      <c r="AH189" s="193">
        <f t="shared" si="72"/>
        <v>0</v>
      </c>
      <c r="AI189" s="217">
        <f>IF($B189="","",VLOOKUP($B189,工资性费用预算!$B$7:$AJ$206,33,0))</f>
        <v>0</v>
      </c>
      <c r="AJ189" s="218">
        <f>IF($B189="","",VLOOKUP($B189,工资性费用预算!$B$7:$AJ$206,35,0))</f>
        <v>0</v>
      </c>
      <c r="AK189" s="215">
        <f>IF($B189="","",VLOOKUP($B189,工资性费用预算!$B$7:$AL$206,37,0))</f>
        <v>0</v>
      </c>
      <c r="AL189" s="270" t="str">
        <f>IF(OR(工资性费用预算!N191="",工资性费用预算!N191=0),"",$AK189)</f>
        <v/>
      </c>
      <c r="AM189" s="201" t="str">
        <f>IF(OR(工资性费用预算!O191="",工资性费用预算!O191=0),"",$AK189)</f>
        <v/>
      </c>
      <c r="AN189" s="201" t="str">
        <f>IF(OR(工资性费用预算!P191="",工资性费用预算!P191=0),"",$AK189)</f>
        <v/>
      </c>
      <c r="AO189" s="201" t="str">
        <f>IF(OR(工资性费用预算!Q191="",工资性费用预算!Q191=0),"",$AK189)</f>
        <v/>
      </c>
      <c r="AP189" s="201" t="str">
        <f>IF(OR(工资性费用预算!R191="",工资性费用预算!R191=0),"",$AK189)</f>
        <v/>
      </c>
      <c r="AQ189" s="201" t="str">
        <f>IF(OR(工资性费用预算!S191="",工资性费用预算!S191=0),"",$AK189)</f>
        <v/>
      </c>
      <c r="AR189" s="201" t="str">
        <f>IF(OR(工资性费用预算!T191="",工资性费用预算!T191=0),"",$AK189)</f>
        <v/>
      </c>
      <c r="AS189" s="201" t="str">
        <f>IF(OR(工资性费用预算!U191="",工资性费用预算!U191=0),"",$AK189)</f>
        <v/>
      </c>
      <c r="AT189" s="201" t="str">
        <f>IF(OR(工资性费用预算!V191="",工资性费用预算!V191=0),"",$AK189)</f>
        <v/>
      </c>
      <c r="AU189" s="201" t="str">
        <f>IF(OR(工资性费用预算!W191="",工资性费用预算!W191=0),"",$AK189)</f>
        <v/>
      </c>
      <c r="AV189" s="201" t="str">
        <f>IF(OR(工资性费用预算!X191="",工资性费用预算!X191=0),"",$AK189)</f>
        <v/>
      </c>
      <c r="AW189" s="201" t="str">
        <f>IF(OR(工资性费用预算!Y191="",工资性费用预算!Y191=0),"",$AK189)</f>
        <v/>
      </c>
      <c r="AX189" s="220">
        <f t="shared" si="73"/>
        <v>0</v>
      </c>
      <c r="AY189" s="215">
        <f>IF($B189="","",VLOOKUP($B189,工资性费用预算!$B$7:$AN$206,39,0))</f>
        <v>0</v>
      </c>
      <c r="AZ189" s="204"/>
      <c r="BA189" s="204"/>
      <c r="BB189" s="204"/>
      <c r="BC189" s="204"/>
      <c r="BD189" s="201"/>
      <c r="BE189" s="201" t="str">
        <f>IF(OR(工资性费用预算!S191="",工资性费用预算!S191=0),"",$AY189)</f>
        <v/>
      </c>
      <c r="BF189" s="201" t="str">
        <f>IF(OR(工资性费用预算!T191="",工资性费用预算!T191=0),"",$AY189)</f>
        <v/>
      </c>
      <c r="BG189" s="201" t="str">
        <f>IF(OR(工资性费用预算!U191="",工资性费用预算!U191=0),"",$AY189)</f>
        <v/>
      </c>
      <c r="BH189" s="201" t="str">
        <f>IF(OR(工资性费用预算!V191="",工资性费用预算!V191=0),"",$AY189)</f>
        <v/>
      </c>
      <c r="BI189" s="201" t="str">
        <f>IF(OR(工资性费用预算!W191="",工资性费用预算!W191=0),"",$AY189)</f>
        <v/>
      </c>
      <c r="BJ189" s="219"/>
      <c r="BK189" s="219"/>
      <c r="BL189" s="219">
        <f t="shared" si="74"/>
        <v>0</v>
      </c>
      <c r="BM189" s="215">
        <f>IF($B189="","",VLOOKUP($B189,工资性费用预算!$B$7:$AP$206,41,0))</f>
        <v>0</v>
      </c>
      <c r="BN189" s="201" t="str">
        <f>IF(OR(工资性费用预算!N191="",工资性费用预算!N191=0),"",$BM189)</f>
        <v/>
      </c>
      <c r="BO189" s="201" t="str">
        <f>IF(OR(工资性费用预算!O191="",工资性费用预算!O191=0),"",$BM189)</f>
        <v/>
      </c>
      <c r="BP189" s="201" t="str">
        <f>IF(OR(工资性费用预算!P191="",工资性费用预算!P191=0),"",$BM189)</f>
        <v/>
      </c>
      <c r="BQ189" s="201"/>
      <c r="BR189" s="201" t="str">
        <f>IF(OR(工资性费用预算!Q191="",工资性费用预算!Q191=0),"",$BM189)</f>
        <v/>
      </c>
      <c r="BS189" s="201" t="str">
        <f>IF(OR(工资性费用预算!R191="",工资性费用预算!R191=0),"",$BM189)</f>
        <v/>
      </c>
      <c r="BT189" s="201" t="str">
        <f>IF(OR(工资性费用预算!S191="",工资性费用预算!S191=0),"",$BM189)</f>
        <v/>
      </c>
      <c r="BU189" s="201"/>
      <c r="BV189" s="201" t="str">
        <f>IF(OR(工资性费用预算!T191="",工资性费用预算!T191=0),"",$BM189)</f>
        <v/>
      </c>
      <c r="BW189" s="201" t="str">
        <f>IF(OR(工资性费用预算!U191="",工资性费用预算!U191=0),"",$BM189)</f>
        <v/>
      </c>
      <c r="BX189" s="201" t="str">
        <f>IF(OR(工资性费用预算!V191="",工资性费用预算!V191=0),"",$BM189)</f>
        <v/>
      </c>
      <c r="BY189" s="201"/>
      <c r="BZ189" s="201" t="str">
        <f>IF(OR(工资性费用预算!W191="",工资性费用预算!W191=0),"",$BM189)</f>
        <v/>
      </c>
      <c r="CA189" s="201" t="str">
        <f>IF(OR(工资性费用预算!X191="",工资性费用预算!X191=0),"",$BM189)</f>
        <v/>
      </c>
      <c r="CB189" s="201" t="str">
        <f>IF(OR(工资性费用预算!Y191="",工资性费用预算!Y191=0),"",$BM189)</f>
        <v/>
      </c>
      <c r="CC189" s="193">
        <f t="shared" si="75"/>
        <v>0</v>
      </c>
      <c r="CD189" s="215">
        <f>IF($B189="","",VLOOKUP($B189,工资性费用预算!$B$7:$AT$206,45,0))</f>
        <v>0</v>
      </c>
      <c r="CE189" s="201" t="str">
        <f>IF(OR(工资性费用预算!N191="",工资性费用预算!N191=0),"",$CD189)</f>
        <v/>
      </c>
      <c r="CF189" s="201" t="str">
        <f>IF(OR(工资性费用预算!O191="",工资性费用预算!O191=0),"",$CD189)</f>
        <v/>
      </c>
      <c r="CG189" s="201" t="str">
        <f>IF(OR(工资性费用预算!P191="",工资性费用预算!P191=0),"",$CD189)</f>
        <v/>
      </c>
      <c r="CH189" s="201" t="str">
        <f>IF(OR(工资性费用预算!Q191="",工资性费用预算!Q191=0),"",$CD189)</f>
        <v/>
      </c>
      <c r="CI189" s="201" t="str">
        <f>IF(OR(工资性费用预算!R191="",工资性费用预算!R191=0),"",$CD189)</f>
        <v/>
      </c>
      <c r="CJ189" s="201" t="str">
        <f>IF(OR(工资性费用预算!S191="",工资性费用预算!S191=0),"",$CD189)</f>
        <v/>
      </c>
      <c r="CK189" s="201" t="str">
        <f>IF(OR(工资性费用预算!T191="",工资性费用预算!T191=0),"",$CD189)</f>
        <v/>
      </c>
      <c r="CL189" s="201" t="str">
        <f>IF(OR(工资性费用预算!U191="",工资性费用预算!U191=0),"",$CD189)</f>
        <v/>
      </c>
      <c r="CM189" s="201" t="str">
        <f>IF(OR(工资性费用预算!V191="",工资性费用预算!V191=0),"",$CD189)</f>
        <v/>
      </c>
      <c r="CN189" s="201" t="str">
        <f>IF(OR(工资性费用预算!W191="",工资性费用预算!W191=0),"",$CD189)</f>
        <v/>
      </c>
      <c r="CO189" s="201" t="str">
        <f>IF(OR(工资性费用预算!X191="",工资性费用预算!X191=0),"",$CD189)</f>
        <v/>
      </c>
      <c r="CP189" s="201" t="str">
        <f>IF(OR(工资性费用预算!Y191="",工资性费用预算!Y191=0),"",$CD189)</f>
        <v/>
      </c>
      <c r="CQ189" s="193">
        <f t="shared" si="76"/>
        <v>0</v>
      </c>
      <c r="CR189" s="215">
        <f>IF($B189="","",VLOOKUP($B189,工资性费用预算!$B$7:$AV$206,47,0))</f>
        <v>0</v>
      </c>
      <c r="CS189" s="201" t="str">
        <f>IF(OR(工资性费用预算!N191="",工资性费用预算!N191=0),"",$CR189)</f>
        <v/>
      </c>
      <c r="CT189" s="201" t="str">
        <f>IF(OR(工资性费用预算!O191="",工资性费用预算!O191=0),"",$CR189)</f>
        <v/>
      </c>
      <c r="CU189" s="201" t="str">
        <f>IF(OR(工资性费用预算!P191="",工资性费用预算!P191=0),"",$CR189)</f>
        <v/>
      </c>
      <c r="CV189" s="201" t="str">
        <f>IF(OR(工资性费用预算!Q191="",工资性费用预算!Q191=0),"",$CR189)</f>
        <v/>
      </c>
      <c r="CW189" s="201" t="str">
        <f>IF(OR(工资性费用预算!R191="",工资性费用预算!R191=0),"",$CR189)</f>
        <v/>
      </c>
      <c r="CX189" s="201" t="str">
        <f>IF(OR(工资性费用预算!S191="",工资性费用预算!S191=0),"",$CR189)</f>
        <v/>
      </c>
      <c r="CY189" s="201" t="str">
        <f>IF(OR(工资性费用预算!T191="",工资性费用预算!T191=0),"",$CR189)</f>
        <v/>
      </c>
      <c r="CZ189" s="201" t="str">
        <f>IF(OR(工资性费用预算!U191="",工资性费用预算!U191=0),"",$CR189)</f>
        <v/>
      </c>
      <c r="DA189" s="201" t="str">
        <f>IF(OR(工资性费用预算!V191="",工资性费用预算!V191=0),"",$CR189)</f>
        <v/>
      </c>
      <c r="DB189" s="201" t="str">
        <f>IF(OR(工资性费用预算!W191="",工资性费用预算!W191=0),"",$CR189)</f>
        <v/>
      </c>
      <c r="DC189" s="201" t="str">
        <f>IF(OR(工资性费用预算!X191="",工资性费用预算!X191=0),"",$CR189)</f>
        <v/>
      </c>
      <c r="DD189" s="201" t="str">
        <f>IF(OR(工资性费用预算!Y191="",工资性费用预算!Y191=0),"",$CR189)</f>
        <v/>
      </c>
      <c r="DE189" s="193">
        <f t="shared" si="77"/>
        <v>0</v>
      </c>
      <c r="DF189" s="215">
        <f>IF($B189="","",VLOOKUP($B189,工资性费用预算!$B$7:$AR$206,43,0))</f>
        <v>0</v>
      </c>
      <c r="DG189" s="215">
        <f>IF($B189="","",VLOOKUP($B189,工资性费用预算!$B$7:$AS$206,44,0))</f>
        <v>0</v>
      </c>
      <c r="DH189" s="215">
        <f>IF($B189="","",VLOOKUP($B189,工资性费用预算!$B$7:$AX$206,49,0))</f>
        <v>0</v>
      </c>
      <c r="DI189" s="215">
        <f>IF($B189="","",VLOOKUP($B189,工资性费用预算!$B$7:$AY$206,50,0))</f>
        <v>0</v>
      </c>
      <c r="DJ189" s="215">
        <f>IF($B189="","",VLOOKUP($B189,工资性费用预算!$B$7:$BB$206,51,0))</f>
        <v>0</v>
      </c>
      <c r="DK189" s="215">
        <f>IF($B189="","",VLOOKUP($B189,工资性费用预算!$B$7:$BB$206,52,0))</f>
        <v>0</v>
      </c>
      <c r="DL189" s="225">
        <f>IF($B189="","",VLOOKUP($B189,工资性费用预算!$B$7:$BB$206,53,0))</f>
        <v>0</v>
      </c>
      <c r="DM189" s="222">
        <f t="shared" si="78"/>
        <v>0</v>
      </c>
      <c r="DN189" s="191">
        <f t="shared" si="79"/>
        <v>0</v>
      </c>
      <c r="DO189" s="191">
        <f t="shared" si="80"/>
        <v>0</v>
      </c>
      <c r="DP189" s="191">
        <f t="shared" si="81"/>
        <v>0</v>
      </c>
      <c r="DQ189" s="191">
        <f t="shared" si="82"/>
        <v>0</v>
      </c>
      <c r="DR189" s="191">
        <f t="shared" si="83"/>
        <v>0</v>
      </c>
      <c r="DS189" s="191">
        <f t="shared" si="84"/>
        <v>0</v>
      </c>
      <c r="DT189" s="191">
        <f t="shared" si="85"/>
        <v>0</v>
      </c>
      <c r="DU189" s="191">
        <f t="shared" si="86"/>
        <v>0</v>
      </c>
      <c r="DV189" s="191">
        <f t="shared" si="87"/>
        <v>0</v>
      </c>
      <c r="DW189" s="191">
        <f t="shared" si="88"/>
        <v>0</v>
      </c>
      <c r="DX189" s="191">
        <f t="shared" si="89"/>
        <v>0</v>
      </c>
      <c r="DY189" s="227">
        <f t="shared" si="90"/>
        <v>0</v>
      </c>
      <c r="DZ189" s="191">
        <f t="shared" si="91"/>
        <v>0</v>
      </c>
      <c r="EA189" s="193">
        <f t="shared" si="92"/>
        <v>0</v>
      </c>
    </row>
    <row r="190" spans="1:131">
      <c r="A190" s="200">
        <f t="shared" si="93"/>
        <v>186</v>
      </c>
      <c r="B190" s="191" t="str">
        <f>IF(工资性费用预算!A192="","",工资性费用预算!B192)</f>
        <v>新增36</v>
      </c>
      <c r="C190" s="195">
        <f>IF(B190="","",VLOOKUP(B190,工资性费用预算!$B$7:$C$206,2,0))</f>
        <v>0</v>
      </c>
      <c r="D190" s="276" t="str">
        <f>IF(工资性费用预算!BH192&gt;0,IF(工资性费用预算!BE192&gt;0,工资性费用预算!$BE$6,IF(工资性费用预算!BF192&gt;0,工资性费用预算!$BF$6,工资性费用预算!$BG$6)),"")</f>
        <v/>
      </c>
      <c r="E190" s="194">
        <f>IF($B190="","",VLOOKUP($B190,工资性费用预算!$B$7:$AC$206,27,0))</f>
        <v>0</v>
      </c>
      <c r="F190" s="519" t="e">
        <f>IF($B190="",0,VLOOKUP($B190,社保费!$B$5:$Q$15,16,0))</f>
        <v>#N/A</v>
      </c>
      <c r="G190" s="201" t="str">
        <f>IF(OR(工资性费用预算!N192="",工资性费用预算!N192=0),"",ROUND($E190*$F190,2))</f>
        <v/>
      </c>
      <c r="H190" s="201" t="str">
        <f>IF(OR(工资性费用预算!O192="",工资性费用预算!O192=0),"",ROUND($E190*$F190,2))</f>
        <v/>
      </c>
      <c r="I190" s="201" t="str">
        <f>IF(OR(工资性费用预算!P192="",工资性费用预算!P192=0),"",ROUND($E190*$F190,2))</f>
        <v/>
      </c>
      <c r="J190" s="201" t="str">
        <f>IF(OR(工资性费用预算!Q192="",工资性费用预算!Q192=0),"",ROUND($E190*$F190,2))</f>
        <v/>
      </c>
      <c r="K190" s="201" t="str">
        <f>IF(OR(工资性费用预算!R192="",工资性费用预算!R192=0),"",ROUND($E190*$F190,2))</f>
        <v/>
      </c>
      <c r="L190" s="201" t="str">
        <f>IF(OR(工资性费用预算!S192="",工资性费用预算!S192=0),"",ROUND($E190*$F190,2))</f>
        <v/>
      </c>
      <c r="M190" s="201" t="str">
        <f>IF(OR(工资性费用预算!T192="",工资性费用预算!T192=0),"",ROUND($E190*$F190,2))</f>
        <v/>
      </c>
      <c r="N190" s="201" t="str">
        <f>IF(OR(工资性费用预算!U192="",工资性费用预算!U192=0),"",ROUND($E190*$F190,2))</f>
        <v/>
      </c>
      <c r="O190" s="201" t="str">
        <f>IF(OR(工资性费用预算!V192="",工资性费用预算!V192=0),"",ROUND($E190*$F190,2))</f>
        <v/>
      </c>
      <c r="P190" s="201" t="str">
        <f>IF(OR(工资性费用预算!W192="",工资性费用预算!W192=0),"",ROUND($E190*$F190,2))</f>
        <v/>
      </c>
      <c r="Q190" s="201" t="str">
        <f>IF(OR(工资性费用预算!X192="",工资性费用预算!X192=0),"",ROUND($E190*$F190,2))</f>
        <v/>
      </c>
      <c r="R190" s="201" t="str">
        <f>IF(OR(工资性费用预算!Y192="",工资性费用预算!Y192=0),"",ROUND($E190*$F190,2))</f>
        <v/>
      </c>
      <c r="S190" s="193">
        <f t="shared" si="71"/>
        <v>0</v>
      </c>
      <c r="T190" s="199">
        <f>IF($B190="","",VLOOKUP($B190,工资性费用预算!$B$7:$AF$206,30,0))</f>
        <v>0</v>
      </c>
      <c r="U190" s="197">
        <f>IF($B190="","",VLOOKUP($B190,工资性费用预算!$B$7:$AF$206,31,0))</f>
        <v>0</v>
      </c>
      <c r="V190" s="191" t="str">
        <f>IF(OR(工资性费用预算!N192="",工资性费用预算!N192=0),"",$T190*$U190)</f>
        <v/>
      </c>
      <c r="W190" s="191" t="str">
        <f>IF(OR(工资性费用预算!O192="",工资性费用预算!O192=0),"",$T190*$U190)</f>
        <v/>
      </c>
      <c r="X190" s="191" t="str">
        <f>IF(OR(工资性费用预算!P192="",工资性费用预算!P192=0),"",$T190*$U190)</f>
        <v/>
      </c>
      <c r="Y190" s="191" t="str">
        <f>IF(OR(工资性费用预算!Q192="",工资性费用预算!Q192=0),"",$T190*$U190)</f>
        <v/>
      </c>
      <c r="Z190" s="191" t="str">
        <f>IF(OR(工资性费用预算!R192="",工资性费用预算!R192=0),"",$T190*$U190)</f>
        <v/>
      </c>
      <c r="AA190" s="191" t="str">
        <f>IF(OR(工资性费用预算!S192="",工资性费用预算!S192=0),"",$T190*$U190)</f>
        <v/>
      </c>
      <c r="AB190" s="191" t="str">
        <f>IF(OR(工资性费用预算!T192="",工资性费用预算!T192=0),"",$T190*$U190)</f>
        <v/>
      </c>
      <c r="AC190" s="191" t="str">
        <f>IF(OR(工资性费用预算!U192="",工资性费用预算!U192=0),"",$T190*$U190)</f>
        <v/>
      </c>
      <c r="AD190" s="191" t="str">
        <f>IF(OR(工资性费用预算!V192="",工资性费用预算!V192=0),"",$T190*$U190)</f>
        <v/>
      </c>
      <c r="AE190" s="191" t="str">
        <f>IF(OR(工资性费用预算!W192="",工资性费用预算!W192=0),"",$T190*$U190)</f>
        <v/>
      </c>
      <c r="AF190" s="191" t="str">
        <f>IF(OR(工资性费用预算!X192="",工资性费用预算!X192=0),"",$T190*$U190)</f>
        <v/>
      </c>
      <c r="AG190" s="191" t="str">
        <f>IF(OR(工资性费用预算!Y192="",工资性费用预算!Y192=0),"",$T190*$U190)</f>
        <v/>
      </c>
      <c r="AH190" s="193">
        <f t="shared" si="72"/>
        <v>0</v>
      </c>
      <c r="AI190" s="217">
        <f>IF($B190="","",VLOOKUP($B190,工资性费用预算!$B$7:$AJ$206,33,0))</f>
        <v>0</v>
      </c>
      <c r="AJ190" s="218">
        <f>IF($B190="","",VLOOKUP($B190,工资性费用预算!$B$7:$AJ$206,35,0))</f>
        <v>0</v>
      </c>
      <c r="AK190" s="215">
        <f>IF($B190="","",VLOOKUP($B190,工资性费用预算!$B$7:$AL$206,37,0))</f>
        <v>0</v>
      </c>
      <c r="AL190" s="270" t="str">
        <f>IF(OR(工资性费用预算!N192="",工资性费用预算!N192=0),"",$AK190)</f>
        <v/>
      </c>
      <c r="AM190" s="201" t="str">
        <f>IF(OR(工资性费用预算!O192="",工资性费用预算!O192=0),"",$AK190)</f>
        <v/>
      </c>
      <c r="AN190" s="201" t="str">
        <f>IF(OR(工资性费用预算!P192="",工资性费用预算!P192=0),"",$AK190)</f>
        <v/>
      </c>
      <c r="AO190" s="201" t="str">
        <f>IF(OR(工资性费用预算!Q192="",工资性费用预算!Q192=0),"",$AK190)</f>
        <v/>
      </c>
      <c r="AP190" s="201" t="str">
        <f>IF(OR(工资性费用预算!R192="",工资性费用预算!R192=0),"",$AK190)</f>
        <v/>
      </c>
      <c r="AQ190" s="201" t="str">
        <f>IF(OR(工资性费用预算!S192="",工资性费用预算!S192=0),"",$AK190)</f>
        <v/>
      </c>
      <c r="AR190" s="201" t="str">
        <f>IF(OR(工资性费用预算!T192="",工资性费用预算!T192=0),"",$AK190)</f>
        <v/>
      </c>
      <c r="AS190" s="201" t="str">
        <f>IF(OR(工资性费用预算!U192="",工资性费用预算!U192=0),"",$AK190)</f>
        <v/>
      </c>
      <c r="AT190" s="201" t="str">
        <f>IF(OR(工资性费用预算!V192="",工资性费用预算!V192=0),"",$AK190)</f>
        <v/>
      </c>
      <c r="AU190" s="201" t="str">
        <f>IF(OR(工资性费用预算!W192="",工资性费用预算!W192=0),"",$AK190)</f>
        <v/>
      </c>
      <c r="AV190" s="201" t="str">
        <f>IF(OR(工资性费用预算!X192="",工资性费用预算!X192=0),"",$AK190)</f>
        <v/>
      </c>
      <c r="AW190" s="201" t="str">
        <f>IF(OR(工资性费用预算!Y192="",工资性费用预算!Y192=0),"",$AK190)</f>
        <v/>
      </c>
      <c r="AX190" s="220">
        <f t="shared" si="73"/>
        <v>0</v>
      </c>
      <c r="AY190" s="215">
        <f>IF($B190="","",VLOOKUP($B190,工资性费用预算!$B$7:$AN$206,39,0))</f>
        <v>0</v>
      </c>
      <c r="AZ190" s="204"/>
      <c r="BA190" s="204"/>
      <c r="BB190" s="204"/>
      <c r="BC190" s="204"/>
      <c r="BD190" s="201"/>
      <c r="BE190" s="201" t="str">
        <f>IF(OR(工资性费用预算!S192="",工资性费用预算!S192=0),"",$AY190)</f>
        <v/>
      </c>
      <c r="BF190" s="201" t="str">
        <f>IF(OR(工资性费用预算!T192="",工资性费用预算!T192=0),"",$AY190)</f>
        <v/>
      </c>
      <c r="BG190" s="201" t="str">
        <f>IF(OR(工资性费用预算!U192="",工资性费用预算!U192=0),"",$AY190)</f>
        <v/>
      </c>
      <c r="BH190" s="201" t="str">
        <f>IF(OR(工资性费用预算!V192="",工资性费用预算!V192=0),"",$AY190)</f>
        <v/>
      </c>
      <c r="BI190" s="201" t="str">
        <f>IF(OR(工资性费用预算!W192="",工资性费用预算!W192=0),"",$AY190)</f>
        <v/>
      </c>
      <c r="BJ190" s="219"/>
      <c r="BK190" s="219"/>
      <c r="BL190" s="219">
        <f t="shared" si="74"/>
        <v>0</v>
      </c>
      <c r="BM190" s="215">
        <f>IF($B190="","",VLOOKUP($B190,工资性费用预算!$B$7:$AP$206,41,0))</f>
        <v>0</v>
      </c>
      <c r="BN190" s="201" t="str">
        <f>IF(OR(工资性费用预算!N192="",工资性费用预算!N192=0),"",$BM190)</f>
        <v/>
      </c>
      <c r="BO190" s="201" t="str">
        <f>IF(OR(工资性费用预算!O192="",工资性费用预算!O192=0),"",$BM190)</f>
        <v/>
      </c>
      <c r="BP190" s="201" t="str">
        <f>IF(OR(工资性费用预算!P192="",工资性费用预算!P192=0),"",$BM190)</f>
        <v/>
      </c>
      <c r="BQ190" s="201"/>
      <c r="BR190" s="201" t="str">
        <f>IF(OR(工资性费用预算!Q192="",工资性费用预算!Q192=0),"",$BM190)</f>
        <v/>
      </c>
      <c r="BS190" s="201" t="str">
        <f>IF(OR(工资性费用预算!R192="",工资性费用预算!R192=0),"",$BM190)</f>
        <v/>
      </c>
      <c r="BT190" s="201" t="str">
        <f>IF(OR(工资性费用预算!S192="",工资性费用预算!S192=0),"",$BM190)</f>
        <v/>
      </c>
      <c r="BU190" s="201"/>
      <c r="BV190" s="201" t="str">
        <f>IF(OR(工资性费用预算!T192="",工资性费用预算!T192=0),"",$BM190)</f>
        <v/>
      </c>
      <c r="BW190" s="201" t="str">
        <f>IF(OR(工资性费用预算!U192="",工资性费用预算!U192=0),"",$BM190)</f>
        <v/>
      </c>
      <c r="BX190" s="201" t="str">
        <f>IF(OR(工资性费用预算!V192="",工资性费用预算!V192=0),"",$BM190)</f>
        <v/>
      </c>
      <c r="BY190" s="201"/>
      <c r="BZ190" s="201" t="str">
        <f>IF(OR(工资性费用预算!W192="",工资性费用预算!W192=0),"",$BM190)</f>
        <v/>
      </c>
      <c r="CA190" s="201" t="str">
        <f>IF(OR(工资性费用预算!X192="",工资性费用预算!X192=0),"",$BM190)</f>
        <v/>
      </c>
      <c r="CB190" s="201" t="str">
        <f>IF(OR(工资性费用预算!Y192="",工资性费用预算!Y192=0),"",$BM190)</f>
        <v/>
      </c>
      <c r="CC190" s="193">
        <f t="shared" si="75"/>
        <v>0</v>
      </c>
      <c r="CD190" s="215">
        <f>IF($B190="","",VLOOKUP($B190,工资性费用预算!$B$7:$AT$206,45,0))</f>
        <v>0</v>
      </c>
      <c r="CE190" s="201" t="str">
        <f>IF(OR(工资性费用预算!N192="",工资性费用预算!N192=0),"",$CD190)</f>
        <v/>
      </c>
      <c r="CF190" s="201" t="str">
        <f>IF(OR(工资性费用预算!O192="",工资性费用预算!O192=0),"",$CD190)</f>
        <v/>
      </c>
      <c r="CG190" s="201" t="str">
        <f>IF(OR(工资性费用预算!P192="",工资性费用预算!P192=0),"",$CD190)</f>
        <v/>
      </c>
      <c r="CH190" s="201" t="str">
        <f>IF(OR(工资性费用预算!Q192="",工资性费用预算!Q192=0),"",$CD190)</f>
        <v/>
      </c>
      <c r="CI190" s="201" t="str">
        <f>IF(OR(工资性费用预算!R192="",工资性费用预算!R192=0),"",$CD190)</f>
        <v/>
      </c>
      <c r="CJ190" s="201" t="str">
        <f>IF(OR(工资性费用预算!S192="",工资性费用预算!S192=0),"",$CD190)</f>
        <v/>
      </c>
      <c r="CK190" s="201" t="str">
        <f>IF(OR(工资性费用预算!T192="",工资性费用预算!T192=0),"",$CD190)</f>
        <v/>
      </c>
      <c r="CL190" s="201" t="str">
        <f>IF(OR(工资性费用预算!U192="",工资性费用预算!U192=0),"",$CD190)</f>
        <v/>
      </c>
      <c r="CM190" s="201" t="str">
        <f>IF(OR(工资性费用预算!V192="",工资性费用预算!V192=0),"",$CD190)</f>
        <v/>
      </c>
      <c r="CN190" s="201" t="str">
        <f>IF(OR(工资性费用预算!W192="",工资性费用预算!W192=0),"",$CD190)</f>
        <v/>
      </c>
      <c r="CO190" s="201" t="str">
        <f>IF(OR(工资性费用预算!X192="",工资性费用预算!X192=0),"",$CD190)</f>
        <v/>
      </c>
      <c r="CP190" s="201" t="str">
        <f>IF(OR(工资性费用预算!Y192="",工资性费用预算!Y192=0),"",$CD190)</f>
        <v/>
      </c>
      <c r="CQ190" s="193">
        <f t="shared" si="76"/>
        <v>0</v>
      </c>
      <c r="CR190" s="215">
        <f>IF($B190="","",VLOOKUP($B190,工资性费用预算!$B$7:$AV$206,47,0))</f>
        <v>0</v>
      </c>
      <c r="CS190" s="201" t="str">
        <f>IF(OR(工资性费用预算!N192="",工资性费用预算!N192=0),"",$CR190)</f>
        <v/>
      </c>
      <c r="CT190" s="201" t="str">
        <f>IF(OR(工资性费用预算!O192="",工资性费用预算!O192=0),"",$CR190)</f>
        <v/>
      </c>
      <c r="CU190" s="201" t="str">
        <f>IF(OR(工资性费用预算!P192="",工资性费用预算!P192=0),"",$CR190)</f>
        <v/>
      </c>
      <c r="CV190" s="201" t="str">
        <f>IF(OR(工资性费用预算!Q192="",工资性费用预算!Q192=0),"",$CR190)</f>
        <v/>
      </c>
      <c r="CW190" s="201" t="str">
        <f>IF(OR(工资性费用预算!R192="",工资性费用预算!R192=0),"",$CR190)</f>
        <v/>
      </c>
      <c r="CX190" s="201" t="str">
        <f>IF(OR(工资性费用预算!S192="",工资性费用预算!S192=0),"",$CR190)</f>
        <v/>
      </c>
      <c r="CY190" s="201" t="str">
        <f>IF(OR(工资性费用预算!T192="",工资性费用预算!T192=0),"",$CR190)</f>
        <v/>
      </c>
      <c r="CZ190" s="201" t="str">
        <f>IF(OR(工资性费用预算!U192="",工资性费用预算!U192=0),"",$CR190)</f>
        <v/>
      </c>
      <c r="DA190" s="201" t="str">
        <f>IF(OR(工资性费用预算!V192="",工资性费用预算!V192=0),"",$CR190)</f>
        <v/>
      </c>
      <c r="DB190" s="201" t="str">
        <f>IF(OR(工资性费用预算!W192="",工资性费用预算!W192=0),"",$CR190)</f>
        <v/>
      </c>
      <c r="DC190" s="201" t="str">
        <f>IF(OR(工资性费用预算!X192="",工资性费用预算!X192=0),"",$CR190)</f>
        <v/>
      </c>
      <c r="DD190" s="201" t="str">
        <f>IF(OR(工资性费用预算!Y192="",工资性费用预算!Y192=0),"",$CR190)</f>
        <v/>
      </c>
      <c r="DE190" s="193">
        <f t="shared" si="77"/>
        <v>0</v>
      </c>
      <c r="DF190" s="215">
        <f>IF($B190="","",VLOOKUP($B190,工资性费用预算!$B$7:$AR$206,43,0))</f>
        <v>0</v>
      </c>
      <c r="DG190" s="215">
        <f>IF($B190="","",VLOOKUP($B190,工资性费用预算!$B$7:$AS$206,44,0))</f>
        <v>0</v>
      </c>
      <c r="DH190" s="215">
        <f>IF($B190="","",VLOOKUP($B190,工资性费用预算!$B$7:$AX$206,49,0))</f>
        <v>0</v>
      </c>
      <c r="DI190" s="215">
        <f>IF($B190="","",VLOOKUP($B190,工资性费用预算!$B$7:$AY$206,50,0))</f>
        <v>0</v>
      </c>
      <c r="DJ190" s="215">
        <f>IF($B190="","",VLOOKUP($B190,工资性费用预算!$B$7:$BB$206,51,0))</f>
        <v>0</v>
      </c>
      <c r="DK190" s="215">
        <f>IF($B190="","",VLOOKUP($B190,工资性费用预算!$B$7:$BB$206,52,0))</f>
        <v>0</v>
      </c>
      <c r="DL190" s="225">
        <f>IF($B190="","",VLOOKUP($B190,工资性费用预算!$B$7:$BB$206,53,0))</f>
        <v>0</v>
      </c>
      <c r="DM190" s="222">
        <f t="shared" si="78"/>
        <v>0</v>
      </c>
      <c r="DN190" s="191">
        <f t="shared" si="79"/>
        <v>0</v>
      </c>
      <c r="DO190" s="191">
        <f t="shared" si="80"/>
        <v>0</v>
      </c>
      <c r="DP190" s="191">
        <f t="shared" si="81"/>
        <v>0</v>
      </c>
      <c r="DQ190" s="191">
        <f t="shared" si="82"/>
        <v>0</v>
      </c>
      <c r="DR190" s="191">
        <f t="shared" si="83"/>
        <v>0</v>
      </c>
      <c r="DS190" s="191">
        <f t="shared" si="84"/>
        <v>0</v>
      </c>
      <c r="DT190" s="191">
        <f t="shared" si="85"/>
        <v>0</v>
      </c>
      <c r="DU190" s="191">
        <f t="shared" si="86"/>
        <v>0</v>
      </c>
      <c r="DV190" s="191">
        <f t="shared" si="87"/>
        <v>0</v>
      </c>
      <c r="DW190" s="191">
        <f t="shared" si="88"/>
        <v>0</v>
      </c>
      <c r="DX190" s="191">
        <f t="shared" si="89"/>
        <v>0</v>
      </c>
      <c r="DY190" s="227">
        <f t="shared" si="90"/>
        <v>0</v>
      </c>
      <c r="DZ190" s="191">
        <f t="shared" si="91"/>
        <v>0</v>
      </c>
      <c r="EA190" s="193">
        <f t="shared" si="92"/>
        <v>0</v>
      </c>
    </row>
    <row r="191" spans="1:131">
      <c r="A191" s="200">
        <f t="shared" si="93"/>
        <v>187</v>
      </c>
      <c r="B191" s="191" t="str">
        <f>IF(工资性费用预算!A193="","",工资性费用预算!B193)</f>
        <v>新增37</v>
      </c>
      <c r="C191" s="195">
        <f>IF(B191="","",VLOOKUP(B191,工资性费用预算!$B$7:$C$206,2,0))</f>
        <v>0</v>
      </c>
      <c r="D191" s="276" t="str">
        <f>IF(工资性费用预算!BH193&gt;0,IF(工资性费用预算!BE193&gt;0,工资性费用预算!$BE$6,IF(工资性费用预算!BF193&gt;0,工资性费用预算!$BF$6,工资性费用预算!$BG$6)),"")</f>
        <v/>
      </c>
      <c r="E191" s="194">
        <f>IF($B191="","",VLOOKUP($B191,工资性费用预算!$B$7:$AC$206,27,0))</f>
        <v>0</v>
      </c>
      <c r="F191" s="519" t="e">
        <f>IF($B191="",0,VLOOKUP($B191,社保费!$B$5:$Q$15,16,0))</f>
        <v>#N/A</v>
      </c>
      <c r="G191" s="201" t="str">
        <f>IF(OR(工资性费用预算!N193="",工资性费用预算!N193=0),"",ROUND($E191*$F191,2))</f>
        <v/>
      </c>
      <c r="H191" s="201" t="str">
        <f>IF(OR(工资性费用预算!O193="",工资性费用预算!O193=0),"",ROUND($E191*$F191,2))</f>
        <v/>
      </c>
      <c r="I191" s="201" t="str">
        <f>IF(OR(工资性费用预算!P193="",工资性费用预算!P193=0),"",ROUND($E191*$F191,2))</f>
        <v/>
      </c>
      <c r="J191" s="201" t="str">
        <f>IF(OR(工资性费用预算!Q193="",工资性费用预算!Q193=0),"",ROUND($E191*$F191,2))</f>
        <v/>
      </c>
      <c r="K191" s="201" t="str">
        <f>IF(OR(工资性费用预算!R193="",工资性费用预算!R193=0),"",ROUND($E191*$F191,2))</f>
        <v/>
      </c>
      <c r="L191" s="201" t="str">
        <f>IF(OR(工资性费用预算!S193="",工资性费用预算!S193=0),"",ROUND($E191*$F191,2))</f>
        <v/>
      </c>
      <c r="M191" s="201" t="str">
        <f>IF(OR(工资性费用预算!T193="",工资性费用预算!T193=0),"",ROUND($E191*$F191,2))</f>
        <v/>
      </c>
      <c r="N191" s="201" t="str">
        <f>IF(OR(工资性费用预算!U193="",工资性费用预算!U193=0),"",ROUND($E191*$F191,2))</f>
        <v/>
      </c>
      <c r="O191" s="201" t="str">
        <f>IF(OR(工资性费用预算!V193="",工资性费用预算!V193=0),"",ROUND($E191*$F191,2))</f>
        <v/>
      </c>
      <c r="P191" s="201" t="str">
        <f>IF(OR(工资性费用预算!W193="",工资性费用预算!W193=0),"",ROUND($E191*$F191,2))</f>
        <v/>
      </c>
      <c r="Q191" s="201" t="str">
        <f>IF(OR(工资性费用预算!X193="",工资性费用预算!X193=0),"",ROUND($E191*$F191,2))</f>
        <v/>
      </c>
      <c r="R191" s="201" t="str">
        <f>IF(OR(工资性费用预算!Y193="",工资性费用预算!Y193=0),"",ROUND($E191*$F191,2))</f>
        <v/>
      </c>
      <c r="S191" s="193">
        <f t="shared" si="71"/>
        <v>0</v>
      </c>
      <c r="T191" s="199">
        <f>IF($B191="","",VLOOKUP($B191,工资性费用预算!$B$7:$AF$206,30,0))</f>
        <v>0</v>
      </c>
      <c r="U191" s="197">
        <f>IF($B191="","",VLOOKUP($B191,工资性费用预算!$B$7:$AF$206,31,0))</f>
        <v>0</v>
      </c>
      <c r="V191" s="191" t="str">
        <f>IF(OR(工资性费用预算!N193="",工资性费用预算!N193=0),"",$T191*$U191)</f>
        <v/>
      </c>
      <c r="W191" s="191" t="str">
        <f>IF(OR(工资性费用预算!O193="",工资性费用预算!O193=0),"",$T191*$U191)</f>
        <v/>
      </c>
      <c r="X191" s="191" t="str">
        <f>IF(OR(工资性费用预算!P193="",工资性费用预算!P193=0),"",$T191*$U191)</f>
        <v/>
      </c>
      <c r="Y191" s="191" t="str">
        <f>IF(OR(工资性费用预算!Q193="",工资性费用预算!Q193=0),"",$T191*$U191)</f>
        <v/>
      </c>
      <c r="Z191" s="191" t="str">
        <f>IF(OR(工资性费用预算!R193="",工资性费用预算!R193=0),"",$T191*$U191)</f>
        <v/>
      </c>
      <c r="AA191" s="191" t="str">
        <f>IF(OR(工资性费用预算!S193="",工资性费用预算!S193=0),"",$T191*$U191)</f>
        <v/>
      </c>
      <c r="AB191" s="191" t="str">
        <f>IF(OR(工资性费用预算!T193="",工资性费用预算!T193=0),"",$T191*$U191)</f>
        <v/>
      </c>
      <c r="AC191" s="191" t="str">
        <f>IF(OR(工资性费用预算!U193="",工资性费用预算!U193=0),"",$T191*$U191)</f>
        <v/>
      </c>
      <c r="AD191" s="191" t="str">
        <f>IF(OR(工资性费用预算!V193="",工资性费用预算!V193=0),"",$T191*$U191)</f>
        <v/>
      </c>
      <c r="AE191" s="191" t="str">
        <f>IF(OR(工资性费用预算!W193="",工资性费用预算!W193=0),"",$T191*$U191)</f>
        <v/>
      </c>
      <c r="AF191" s="191" t="str">
        <f>IF(OR(工资性费用预算!X193="",工资性费用预算!X193=0),"",$T191*$U191)</f>
        <v/>
      </c>
      <c r="AG191" s="191" t="str">
        <f>IF(OR(工资性费用预算!Y193="",工资性费用预算!Y193=0),"",$T191*$U191)</f>
        <v/>
      </c>
      <c r="AH191" s="193">
        <f t="shared" si="72"/>
        <v>0</v>
      </c>
      <c r="AI191" s="217">
        <f>IF($B191="","",VLOOKUP($B191,工资性费用预算!$B$7:$AJ$206,33,0))</f>
        <v>0</v>
      </c>
      <c r="AJ191" s="218">
        <f>IF($B191="","",VLOOKUP($B191,工资性费用预算!$B$7:$AJ$206,35,0))</f>
        <v>0</v>
      </c>
      <c r="AK191" s="215">
        <f>IF($B191="","",VLOOKUP($B191,工资性费用预算!$B$7:$AL$206,37,0))</f>
        <v>0</v>
      </c>
      <c r="AL191" s="270" t="str">
        <f>IF(OR(工资性费用预算!N193="",工资性费用预算!N193=0),"",$AK191)</f>
        <v/>
      </c>
      <c r="AM191" s="201" t="str">
        <f>IF(OR(工资性费用预算!O193="",工资性费用预算!O193=0),"",$AK191)</f>
        <v/>
      </c>
      <c r="AN191" s="201" t="str">
        <f>IF(OR(工资性费用预算!P193="",工资性费用预算!P193=0),"",$AK191)</f>
        <v/>
      </c>
      <c r="AO191" s="201" t="str">
        <f>IF(OR(工资性费用预算!Q193="",工资性费用预算!Q193=0),"",$AK191)</f>
        <v/>
      </c>
      <c r="AP191" s="201" t="str">
        <f>IF(OR(工资性费用预算!R193="",工资性费用预算!R193=0),"",$AK191)</f>
        <v/>
      </c>
      <c r="AQ191" s="201" t="str">
        <f>IF(OR(工资性费用预算!S193="",工资性费用预算!S193=0),"",$AK191)</f>
        <v/>
      </c>
      <c r="AR191" s="201" t="str">
        <f>IF(OR(工资性费用预算!T193="",工资性费用预算!T193=0),"",$AK191)</f>
        <v/>
      </c>
      <c r="AS191" s="201" t="str">
        <f>IF(OR(工资性费用预算!U193="",工资性费用预算!U193=0),"",$AK191)</f>
        <v/>
      </c>
      <c r="AT191" s="201" t="str">
        <f>IF(OR(工资性费用预算!V193="",工资性费用预算!V193=0),"",$AK191)</f>
        <v/>
      </c>
      <c r="AU191" s="201" t="str">
        <f>IF(OR(工资性费用预算!W193="",工资性费用预算!W193=0),"",$AK191)</f>
        <v/>
      </c>
      <c r="AV191" s="201" t="str">
        <f>IF(OR(工资性费用预算!X193="",工资性费用预算!X193=0),"",$AK191)</f>
        <v/>
      </c>
      <c r="AW191" s="201" t="str">
        <f>IF(OR(工资性费用预算!Y193="",工资性费用预算!Y193=0),"",$AK191)</f>
        <v/>
      </c>
      <c r="AX191" s="220">
        <f t="shared" si="73"/>
        <v>0</v>
      </c>
      <c r="AY191" s="215">
        <f>IF($B191="","",VLOOKUP($B191,工资性费用预算!$B$7:$AN$206,39,0))</f>
        <v>0</v>
      </c>
      <c r="AZ191" s="204"/>
      <c r="BA191" s="204"/>
      <c r="BB191" s="204"/>
      <c r="BC191" s="204"/>
      <c r="BD191" s="201"/>
      <c r="BE191" s="201" t="str">
        <f>IF(OR(工资性费用预算!S193="",工资性费用预算!S193=0),"",$AY191)</f>
        <v/>
      </c>
      <c r="BF191" s="201" t="str">
        <f>IF(OR(工资性费用预算!T193="",工资性费用预算!T193=0),"",$AY191)</f>
        <v/>
      </c>
      <c r="BG191" s="201" t="str">
        <f>IF(OR(工资性费用预算!U193="",工资性费用预算!U193=0),"",$AY191)</f>
        <v/>
      </c>
      <c r="BH191" s="201" t="str">
        <f>IF(OR(工资性费用预算!V193="",工资性费用预算!V193=0),"",$AY191)</f>
        <v/>
      </c>
      <c r="BI191" s="201" t="str">
        <f>IF(OR(工资性费用预算!W193="",工资性费用预算!W193=0),"",$AY191)</f>
        <v/>
      </c>
      <c r="BJ191" s="219"/>
      <c r="BK191" s="219"/>
      <c r="BL191" s="219">
        <f t="shared" si="74"/>
        <v>0</v>
      </c>
      <c r="BM191" s="215">
        <f>IF($B191="","",VLOOKUP($B191,工资性费用预算!$B$7:$AP$206,41,0))</f>
        <v>0</v>
      </c>
      <c r="BN191" s="201" t="str">
        <f>IF(OR(工资性费用预算!N193="",工资性费用预算!N193=0),"",$BM191)</f>
        <v/>
      </c>
      <c r="BO191" s="201" t="str">
        <f>IF(OR(工资性费用预算!O193="",工资性费用预算!O193=0),"",$BM191)</f>
        <v/>
      </c>
      <c r="BP191" s="201" t="str">
        <f>IF(OR(工资性费用预算!P193="",工资性费用预算!P193=0),"",$BM191)</f>
        <v/>
      </c>
      <c r="BQ191" s="201"/>
      <c r="BR191" s="201" t="str">
        <f>IF(OR(工资性费用预算!Q193="",工资性费用预算!Q193=0),"",$BM191)</f>
        <v/>
      </c>
      <c r="BS191" s="201" t="str">
        <f>IF(OR(工资性费用预算!R193="",工资性费用预算!R193=0),"",$BM191)</f>
        <v/>
      </c>
      <c r="BT191" s="201" t="str">
        <f>IF(OR(工资性费用预算!S193="",工资性费用预算!S193=0),"",$BM191)</f>
        <v/>
      </c>
      <c r="BU191" s="201"/>
      <c r="BV191" s="201" t="str">
        <f>IF(OR(工资性费用预算!T193="",工资性费用预算!T193=0),"",$BM191)</f>
        <v/>
      </c>
      <c r="BW191" s="201" t="str">
        <f>IF(OR(工资性费用预算!U193="",工资性费用预算!U193=0),"",$BM191)</f>
        <v/>
      </c>
      <c r="BX191" s="201" t="str">
        <f>IF(OR(工资性费用预算!V193="",工资性费用预算!V193=0),"",$BM191)</f>
        <v/>
      </c>
      <c r="BY191" s="201"/>
      <c r="BZ191" s="201" t="str">
        <f>IF(OR(工资性费用预算!W193="",工资性费用预算!W193=0),"",$BM191)</f>
        <v/>
      </c>
      <c r="CA191" s="201" t="str">
        <f>IF(OR(工资性费用预算!X193="",工资性费用预算!X193=0),"",$BM191)</f>
        <v/>
      </c>
      <c r="CB191" s="201" t="str">
        <f>IF(OR(工资性费用预算!Y193="",工资性费用预算!Y193=0),"",$BM191)</f>
        <v/>
      </c>
      <c r="CC191" s="193">
        <f t="shared" si="75"/>
        <v>0</v>
      </c>
      <c r="CD191" s="215">
        <f>IF($B191="","",VLOOKUP($B191,工资性费用预算!$B$7:$AT$206,45,0))</f>
        <v>0</v>
      </c>
      <c r="CE191" s="201" t="str">
        <f>IF(OR(工资性费用预算!N193="",工资性费用预算!N193=0),"",$CD191)</f>
        <v/>
      </c>
      <c r="CF191" s="201" t="str">
        <f>IF(OR(工资性费用预算!O193="",工资性费用预算!O193=0),"",$CD191)</f>
        <v/>
      </c>
      <c r="CG191" s="201" t="str">
        <f>IF(OR(工资性费用预算!P193="",工资性费用预算!P193=0),"",$CD191)</f>
        <v/>
      </c>
      <c r="CH191" s="201" t="str">
        <f>IF(OR(工资性费用预算!Q193="",工资性费用预算!Q193=0),"",$CD191)</f>
        <v/>
      </c>
      <c r="CI191" s="201" t="str">
        <f>IF(OR(工资性费用预算!R193="",工资性费用预算!R193=0),"",$CD191)</f>
        <v/>
      </c>
      <c r="CJ191" s="201" t="str">
        <f>IF(OR(工资性费用预算!S193="",工资性费用预算!S193=0),"",$CD191)</f>
        <v/>
      </c>
      <c r="CK191" s="201" t="str">
        <f>IF(OR(工资性费用预算!T193="",工资性费用预算!T193=0),"",$CD191)</f>
        <v/>
      </c>
      <c r="CL191" s="201" t="str">
        <f>IF(OR(工资性费用预算!U193="",工资性费用预算!U193=0),"",$CD191)</f>
        <v/>
      </c>
      <c r="CM191" s="201" t="str">
        <f>IF(OR(工资性费用预算!V193="",工资性费用预算!V193=0),"",$CD191)</f>
        <v/>
      </c>
      <c r="CN191" s="201" t="str">
        <f>IF(OR(工资性费用预算!W193="",工资性费用预算!W193=0),"",$CD191)</f>
        <v/>
      </c>
      <c r="CO191" s="201" t="str">
        <f>IF(OR(工资性费用预算!X193="",工资性费用预算!X193=0),"",$CD191)</f>
        <v/>
      </c>
      <c r="CP191" s="201" t="str">
        <f>IF(OR(工资性费用预算!Y193="",工资性费用预算!Y193=0),"",$CD191)</f>
        <v/>
      </c>
      <c r="CQ191" s="193">
        <f t="shared" si="76"/>
        <v>0</v>
      </c>
      <c r="CR191" s="215">
        <f>IF($B191="","",VLOOKUP($B191,工资性费用预算!$B$7:$AV$206,47,0))</f>
        <v>0</v>
      </c>
      <c r="CS191" s="201" t="str">
        <f>IF(OR(工资性费用预算!N193="",工资性费用预算!N193=0),"",$CR191)</f>
        <v/>
      </c>
      <c r="CT191" s="201" t="str">
        <f>IF(OR(工资性费用预算!O193="",工资性费用预算!O193=0),"",$CR191)</f>
        <v/>
      </c>
      <c r="CU191" s="201" t="str">
        <f>IF(OR(工资性费用预算!P193="",工资性费用预算!P193=0),"",$CR191)</f>
        <v/>
      </c>
      <c r="CV191" s="201" t="str">
        <f>IF(OR(工资性费用预算!Q193="",工资性费用预算!Q193=0),"",$CR191)</f>
        <v/>
      </c>
      <c r="CW191" s="201" t="str">
        <f>IF(OR(工资性费用预算!R193="",工资性费用预算!R193=0),"",$CR191)</f>
        <v/>
      </c>
      <c r="CX191" s="201" t="str">
        <f>IF(OR(工资性费用预算!S193="",工资性费用预算!S193=0),"",$CR191)</f>
        <v/>
      </c>
      <c r="CY191" s="201" t="str">
        <f>IF(OR(工资性费用预算!T193="",工资性费用预算!T193=0),"",$CR191)</f>
        <v/>
      </c>
      <c r="CZ191" s="201" t="str">
        <f>IF(OR(工资性费用预算!U193="",工资性费用预算!U193=0),"",$CR191)</f>
        <v/>
      </c>
      <c r="DA191" s="201" t="str">
        <f>IF(OR(工资性费用预算!V193="",工资性费用预算!V193=0),"",$CR191)</f>
        <v/>
      </c>
      <c r="DB191" s="201" t="str">
        <f>IF(OR(工资性费用预算!W193="",工资性费用预算!W193=0),"",$CR191)</f>
        <v/>
      </c>
      <c r="DC191" s="201" t="str">
        <f>IF(OR(工资性费用预算!X193="",工资性费用预算!X193=0),"",$CR191)</f>
        <v/>
      </c>
      <c r="DD191" s="201" t="str">
        <f>IF(OR(工资性费用预算!Y193="",工资性费用预算!Y193=0),"",$CR191)</f>
        <v/>
      </c>
      <c r="DE191" s="193">
        <f t="shared" si="77"/>
        <v>0</v>
      </c>
      <c r="DF191" s="215">
        <f>IF($B191="","",VLOOKUP($B191,工资性费用预算!$B$7:$AR$206,43,0))</f>
        <v>0</v>
      </c>
      <c r="DG191" s="215">
        <f>IF($B191="","",VLOOKUP($B191,工资性费用预算!$B$7:$AS$206,44,0))</f>
        <v>0</v>
      </c>
      <c r="DH191" s="215">
        <f>IF($B191="","",VLOOKUP($B191,工资性费用预算!$B$7:$AX$206,49,0))</f>
        <v>0</v>
      </c>
      <c r="DI191" s="215">
        <f>IF($B191="","",VLOOKUP($B191,工资性费用预算!$B$7:$AY$206,50,0))</f>
        <v>0</v>
      </c>
      <c r="DJ191" s="215">
        <f>IF($B191="","",VLOOKUP($B191,工资性费用预算!$B$7:$BB$206,51,0))</f>
        <v>0</v>
      </c>
      <c r="DK191" s="215">
        <f>IF($B191="","",VLOOKUP($B191,工资性费用预算!$B$7:$BB$206,52,0))</f>
        <v>0</v>
      </c>
      <c r="DL191" s="225">
        <f>IF($B191="","",VLOOKUP($B191,工资性费用预算!$B$7:$BB$206,53,0))</f>
        <v>0</v>
      </c>
      <c r="DM191" s="222">
        <f t="shared" si="78"/>
        <v>0</v>
      </c>
      <c r="DN191" s="191">
        <f t="shared" si="79"/>
        <v>0</v>
      </c>
      <c r="DO191" s="191">
        <f t="shared" si="80"/>
        <v>0</v>
      </c>
      <c r="DP191" s="191">
        <f t="shared" si="81"/>
        <v>0</v>
      </c>
      <c r="DQ191" s="191">
        <f t="shared" si="82"/>
        <v>0</v>
      </c>
      <c r="DR191" s="191">
        <f t="shared" si="83"/>
        <v>0</v>
      </c>
      <c r="DS191" s="191">
        <f t="shared" si="84"/>
        <v>0</v>
      </c>
      <c r="DT191" s="191">
        <f t="shared" si="85"/>
        <v>0</v>
      </c>
      <c r="DU191" s="191">
        <f t="shared" si="86"/>
        <v>0</v>
      </c>
      <c r="DV191" s="191">
        <f t="shared" si="87"/>
        <v>0</v>
      </c>
      <c r="DW191" s="191">
        <f t="shared" si="88"/>
        <v>0</v>
      </c>
      <c r="DX191" s="191">
        <f t="shared" si="89"/>
        <v>0</v>
      </c>
      <c r="DY191" s="227">
        <f t="shared" si="90"/>
        <v>0</v>
      </c>
      <c r="DZ191" s="191">
        <f t="shared" si="91"/>
        <v>0</v>
      </c>
      <c r="EA191" s="193">
        <f t="shared" si="92"/>
        <v>0</v>
      </c>
    </row>
    <row r="192" spans="1:131">
      <c r="A192" s="200">
        <f t="shared" si="93"/>
        <v>188</v>
      </c>
      <c r="B192" s="191" t="str">
        <f>IF(工资性费用预算!A194="","",工资性费用预算!B194)</f>
        <v>新增38</v>
      </c>
      <c r="C192" s="195">
        <f>IF(B192="","",VLOOKUP(B192,工资性费用预算!$B$7:$C$206,2,0))</f>
        <v>0</v>
      </c>
      <c r="D192" s="276" t="str">
        <f>IF(工资性费用预算!BH194&gt;0,IF(工资性费用预算!BE194&gt;0,工资性费用预算!$BE$6,IF(工资性费用预算!BF194&gt;0,工资性费用预算!$BF$6,工资性费用预算!$BG$6)),"")</f>
        <v/>
      </c>
      <c r="E192" s="194">
        <f>IF($B192="","",VLOOKUP($B192,工资性费用预算!$B$7:$AC$206,27,0))</f>
        <v>0</v>
      </c>
      <c r="F192" s="519" t="e">
        <f>IF($B192="",0,VLOOKUP($B192,社保费!$B$5:$Q$15,16,0))</f>
        <v>#N/A</v>
      </c>
      <c r="G192" s="201" t="str">
        <f>IF(OR(工资性费用预算!N194="",工资性费用预算!N194=0),"",ROUND($E192*$F192,2))</f>
        <v/>
      </c>
      <c r="H192" s="201" t="str">
        <f>IF(OR(工资性费用预算!O194="",工资性费用预算!O194=0),"",ROUND($E192*$F192,2))</f>
        <v/>
      </c>
      <c r="I192" s="201" t="str">
        <f>IF(OR(工资性费用预算!P194="",工资性费用预算!P194=0),"",ROUND($E192*$F192,2))</f>
        <v/>
      </c>
      <c r="J192" s="201" t="str">
        <f>IF(OR(工资性费用预算!Q194="",工资性费用预算!Q194=0),"",ROUND($E192*$F192,2))</f>
        <v/>
      </c>
      <c r="K192" s="201" t="str">
        <f>IF(OR(工资性费用预算!R194="",工资性费用预算!R194=0),"",ROUND($E192*$F192,2))</f>
        <v/>
      </c>
      <c r="L192" s="201" t="str">
        <f>IF(OR(工资性费用预算!S194="",工资性费用预算!S194=0),"",ROUND($E192*$F192,2))</f>
        <v/>
      </c>
      <c r="M192" s="201" t="str">
        <f>IF(OR(工资性费用预算!T194="",工资性费用预算!T194=0),"",ROUND($E192*$F192,2))</f>
        <v/>
      </c>
      <c r="N192" s="201" t="str">
        <f>IF(OR(工资性费用预算!U194="",工资性费用预算!U194=0),"",ROUND($E192*$F192,2))</f>
        <v/>
      </c>
      <c r="O192" s="201" t="str">
        <f>IF(OR(工资性费用预算!V194="",工资性费用预算!V194=0),"",ROUND($E192*$F192,2))</f>
        <v/>
      </c>
      <c r="P192" s="201" t="str">
        <f>IF(OR(工资性费用预算!W194="",工资性费用预算!W194=0),"",ROUND($E192*$F192,2))</f>
        <v/>
      </c>
      <c r="Q192" s="201" t="str">
        <f>IF(OR(工资性费用预算!X194="",工资性费用预算!X194=0),"",ROUND($E192*$F192,2))</f>
        <v/>
      </c>
      <c r="R192" s="201" t="str">
        <f>IF(OR(工资性费用预算!Y194="",工资性费用预算!Y194=0),"",ROUND($E192*$F192,2))</f>
        <v/>
      </c>
      <c r="S192" s="193">
        <f t="shared" si="71"/>
        <v>0</v>
      </c>
      <c r="T192" s="199">
        <f>IF($B192="","",VLOOKUP($B192,工资性费用预算!$B$7:$AF$206,30,0))</f>
        <v>0</v>
      </c>
      <c r="U192" s="197">
        <f>IF($B192="","",VLOOKUP($B192,工资性费用预算!$B$7:$AF$206,31,0))</f>
        <v>0</v>
      </c>
      <c r="V192" s="191" t="str">
        <f>IF(OR(工资性费用预算!N194="",工资性费用预算!N194=0),"",$T192*$U192)</f>
        <v/>
      </c>
      <c r="W192" s="191" t="str">
        <f>IF(OR(工资性费用预算!O194="",工资性费用预算!O194=0),"",$T192*$U192)</f>
        <v/>
      </c>
      <c r="X192" s="191" t="str">
        <f>IF(OR(工资性费用预算!P194="",工资性费用预算!P194=0),"",$T192*$U192)</f>
        <v/>
      </c>
      <c r="Y192" s="191" t="str">
        <f>IF(OR(工资性费用预算!Q194="",工资性费用预算!Q194=0),"",$T192*$U192)</f>
        <v/>
      </c>
      <c r="Z192" s="191" t="str">
        <f>IF(OR(工资性费用预算!R194="",工资性费用预算!R194=0),"",$T192*$U192)</f>
        <v/>
      </c>
      <c r="AA192" s="191" t="str">
        <f>IF(OR(工资性费用预算!S194="",工资性费用预算!S194=0),"",$T192*$U192)</f>
        <v/>
      </c>
      <c r="AB192" s="191" t="str">
        <f>IF(OR(工资性费用预算!T194="",工资性费用预算!T194=0),"",$T192*$U192)</f>
        <v/>
      </c>
      <c r="AC192" s="191" t="str">
        <f>IF(OR(工资性费用预算!U194="",工资性费用预算!U194=0),"",$T192*$U192)</f>
        <v/>
      </c>
      <c r="AD192" s="191" t="str">
        <f>IF(OR(工资性费用预算!V194="",工资性费用预算!V194=0),"",$T192*$U192)</f>
        <v/>
      </c>
      <c r="AE192" s="191" t="str">
        <f>IF(OR(工资性费用预算!W194="",工资性费用预算!W194=0),"",$T192*$U192)</f>
        <v/>
      </c>
      <c r="AF192" s="191" t="str">
        <f>IF(OR(工资性费用预算!X194="",工资性费用预算!X194=0),"",$T192*$U192)</f>
        <v/>
      </c>
      <c r="AG192" s="191" t="str">
        <f>IF(OR(工资性费用预算!Y194="",工资性费用预算!Y194=0),"",$T192*$U192)</f>
        <v/>
      </c>
      <c r="AH192" s="193">
        <f t="shared" si="72"/>
        <v>0</v>
      </c>
      <c r="AI192" s="217">
        <f>IF($B192="","",VLOOKUP($B192,工资性费用预算!$B$7:$AJ$206,33,0))</f>
        <v>0</v>
      </c>
      <c r="AJ192" s="218">
        <f>IF($B192="","",VLOOKUP($B192,工资性费用预算!$B$7:$AJ$206,35,0))</f>
        <v>0</v>
      </c>
      <c r="AK192" s="215">
        <f>IF($B192="","",VLOOKUP($B192,工资性费用预算!$B$7:$AL$206,37,0))</f>
        <v>0</v>
      </c>
      <c r="AL192" s="270" t="str">
        <f>IF(OR(工资性费用预算!N194="",工资性费用预算!N194=0),"",$AK192)</f>
        <v/>
      </c>
      <c r="AM192" s="201" t="str">
        <f>IF(OR(工资性费用预算!O194="",工资性费用预算!O194=0),"",$AK192)</f>
        <v/>
      </c>
      <c r="AN192" s="201" t="str">
        <f>IF(OR(工资性费用预算!P194="",工资性费用预算!P194=0),"",$AK192)</f>
        <v/>
      </c>
      <c r="AO192" s="201" t="str">
        <f>IF(OR(工资性费用预算!Q194="",工资性费用预算!Q194=0),"",$AK192)</f>
        <v/>
      </c>
      <c r="AP192" s="201" t="str">
        <f>IF(OR(工资性费用预算!R194="",工资性费用预算!R194=0),"",$AK192)</f>
        <v/>
      </c>
      <c r="AQ192" s="201" t="str">
        <f>IF(OR(工资性费用预算!S194="",工资性费用预算!S194=0),"",$AK192)</f>
        <v/>
      </c>
      <c r="AR192" s="201" t="str">
        <f>IF(OR(工资性费用预算!T194="",工资性费用预算!T194=0),"",$AK192)</f>
        <v/>
      </c>
      <c r="AS192" s="201" t="str">
        <f>IF(OR(工资性费用预算!U194="",工资性费用预算!U194=0),"",$AK192)</f>
        <v/>
      </c>
      <c r="AT192" s="201" t="str">
        <f>IF(OR(工资性费用预算!V194="",工资性费用预算!V194=0),"",$AK192)</f>
        <v/>
      </c>
      <c r="AU192" s="201" t="str">
        <f>IF(OR(工资性费用预算!W194="",工资性费用预算!W194=0),"",$AK192)</f>
        <v/>
      </c>
      <c r="AV192" s="201" t="str">
        <f>IF(OR(工资性费用预算!X194="",工资性费用预算!X194=0),"",$AK192)</f>
        <v/>
      </c>
      <c r="AW192" s="201" t="str">
        <f>IF(OR(工资性费用预算!Y194="",工资性费用预算!Y194=0),"",$AK192)</f>
        <v/>
      </c>
      <c r="AX192" s="220">
        <f t="shared" si="73"/>
        <v>0</v>
      </c>
      <c r="AY192" s="215">
        <f>IF($B192="","",VLOOKUP($B192,工资性费用预算!$B$7:$AN$206,39,0))</f>
        <v>0</v>
      </c>
      <c r="AZ192" s="204"/>
      <c r="BA192" s="204"/>
      <c r="BB192" s="204"/>
      <c r="BC192" s="204"/>
      <c r="BD192" s="201"/>
      <c r="BE192" s="201" t="str">
        <f>IF(OR(工资性费用预算!S194="",工资性费用预算!S194=0),"",$AY192)</f>
        <v/>
      </c>
      <c r="BF192" s="201" t="str">
        <f>IF(OR(工资性费用预算!T194="",工资性费用预算!T194=0),"",$AY192)</f>
        <v/>
      </c>
      <c r="BG192" s="201" t="str">
        <f>IF(OR(工资性费用预算!U194="",工资性费用预算!U194=0),"",$AY192)</f>
        <v/>
      </c>
      <c r="BH192" s="201" t="str">
        <f>IF(OR(工资性费用预算!V194="",工资性费用预算!V194=0),"",$AY192)</f>
        <v/>
      </c>
      <c r="BI192" s="201" t="str">
        <f>IF(OR(工资性费用预算!W194="",工资性费用预算!W194=0),"",$AY192)</f>
        <v/>
      </c>
      <c r="BJ192" s="219"/>
      <c r="BK192" s="219"/>
      <c r="BL192" s="219">
        <f t="shared" si="74"/>
        <v>0</v>
      </c>
      <c r="BM192" s="215">
        <f>IF($B192="","",VLOOKUP($B192,工资性费用预算!$B$7:$AP$206,41,0))</f>
        <v>0</v>
      </c>
      <c r="BN192" s="201" t="str">
        <f>IF(OR(工资性费用预算!N194="",工资性费用预算!N194=0),"",$BM192)</f>
        <v/>
      </c>
      <c r="BO192" s="201" t="str">
        <f>IF(OR(工资性费用预算!O194="",工资性费用预算!O194=0),"",$BM192)</f>
        <v/>
      </c>
      <c r="BP192" s="201" t="str">
        <f>IF(OR(工资性费用预算!P194="",工资性费用预算!P194=0),"",$BM192)</f>
        <v/>
      </c>
      <c r="BQ192" s="201"/>
      <c r="BR192" s="201" t="str">
        <f>IF(OR(工资性费用预算!Q194="",工资性费用预算!Q194=0),"",$BM192)</f>
        <v/>
      </c>
      <c r="BS192" s="201" t="str">
        <f>IF(OR(工资性费用预算!R194="",工资性费用预算!R194=0),"",$BM192)</f>
        <v/>
      </c>
      <c r="BT192" s="201" t="str">
        <f>IF(OR(工资性费用预算!S194="",工资性费用预算!S194=0),"",$BM192)</f>
        <v/>
      </c>
      <c r="BU192" s="201"/>
      <c r="BV192" s="201" t="str">
        <f>IF(OR(工资性费用预算!T194="",工资性费用预算!T194=0),"",$BM192)</f>
        <v/>
      </c>
      <c r="BW192" s="201" t="str">
        <f>IF(OR(工资性费用预算!U194="",工资性费用预算!U194=0),"",$BM192)</f>
        <v/>
      </c>
      <c r="BX192" s="201" t="str">
        <f>IF(OR(工资性费用预算!V194="",工资性费用预算!V194=0),"",$BM192)</f>
        <v/>
      </c>
      <c r="BY192" s="201"/>
      <c r="BZ192" s="201" t="str">
        <f>IF(OR(工资性费用预算!W194="",工资性费用预算!W194=0),"",$BM192)</f>
        <v/>
      </c>
      <c r="CA192" s="201" t="str">
        <f>IF(OR(工资性费用预算!X194="",工资性费用预算!X194=0),"",$BM192)</f>
        <v/>
      </c>
      <c r="CB192" s="201" t="str">
        <f>IF(OR(工资性费用预算!Y194="",工资性费用预算!Y194=0),"",$BM192)</f>
        <v/>
      </c>
      <c r="CC192" s="193">
        <f t="shared" si="75"/>
        <v>0</v>
      </c>
      <c r="CD192" s="215">
        <f>IF($B192="","",VLOOKUP($B192,工资性费用预算!$B$7:$AT$206,45,0))</f>
        <v>0</v>
      </c>
      <c r="CE192" s="201" t="str">
        <f>IF(OR(工资性费用预算!N194="",工资性费用预算!N194=0),"",$CD192)</f>
        <v/>
      </c>
      <c r="CF192" s="201" t="str">
        <f>IF(OR(工资性费用预算!O194="",工资性费用预算!O194=0),"",$CD192)</f>
        <v/>
      </c>
      <c r="CG192" s="201" t="str">
        <f>IF(OR(工资性费用预算!P194="",工资性费用预算!P194=0),"",$CD192)</f>
        <v/>
      </c>
      <c r="CH192" s="201" t="str">
        <f>IF(OR(工资性费用预算!Q194="",工资性费用预算!Q194=0),"",$CD192)</f>
        <v/>
      </c>
      <c r="CI192" s="201" t="str">
        <f>IF(OR(工资性费用预算!R194="",工资性费用预算!R194=0),"",$CD192)</f>
        <v/>
      </c>
      <c r="CJ192" s="201" t="str">
        <f>IF(OR(工资性费用预算!S194="",工资性费用预算!S194=0),"",$CD192)</f>
        <v/>
      </c>
      <c r="CK192" s="201" t="str">
        <f>IF(OR(工资性费用预算!T194="",工资性费用预算!T194=0),"",$CD192)</f>
        <v/>
      </c>
      <c r="CL192" s="201" t="str">
        <f>IF(OR(工资性费用预算!U194="",工资性费用预算!U194=0),"",$CD192)</f>
        <v/>
      </c>
      <c r="CM192" s="201" t="str">
        <f>IF(OR(工资性费用预算!V194="",工资性费用预算!V194=0),"",$CD192)</f>
        <v/>
      </c>
      <c r="CN192" s="201" t="str">
        <f>IF(OR(工资性费用预算!W194="",工资性费用预算!W194=0),"",$CD192)</f>
        <v/>
      </c>
      <c r="CO192" s="201" t="str">
        <f>IF(OR(工资性费用预算!X194="",工资性费用预算!X194=0),"",$CD192)</f>
        <v/>
      </c>
      <c r="CP192" s="201" t="str">
        <f>IF(OR(工资性费用预算!Y194="",工资性费用预算!Y194=0),"",$CD192)</f>
        <v/>
      </c>
      <c r="CQ192" s="193">
        <f t="shared" si="76"/>
        <v>0</v>
      </c>
      <c r="CR192" s="215">
        <f>IF($B192="","",VLOOKUP($B192,工资性费用预算!$B$7:$AV$206,47,0))</f>
        <v>0</v>
      </c>
      <c r="CS192" s="201" t="str">
        <f>IF(OR(工资性费用预算!N194="",工资性费用预算!N194=0),"",$CR192)</f>
        <v/>
      </c>
      <c r="CT192" s="201" t="str">
        <f>IF(OR(工资性费用预算!O194="",工资性费用预算!O194=0),"",$CR192)</f>
        <v/>
      </c>
      <c r="CU192" s="201" t="str">
        <f>IF(OR(工资性费用预算!P194="",工资性费用预算!P194=0),"",$CR192)</f>
        <v/>
      </c>
      <c r="CV192" s="201" t="str">
        <f>IF(OR(工资性费用预算!Q194="",工资性费用预算!Q194=0),"",$CR192)</f>
        <v/>
      </c>
      <c r="CW192" s="201" t="str">
        <f>IF(OR(工资性费用预算!R194="",工资性费用预算!R194=0),"",$CR192)</f>
        <v/>
      </c>
      <c r="CX192" s="201" t="str">
        <f>IF(OR(工资性费用预算!S194="",工资性费用预算!S194=0),"",$CR192)</f>
        <v/>
      </c>
      <c r="CY192" s="201" t="str">
        <f>IF(OR(工资性费用预算!T194="",工资性费用预算!T194=0),"",$CR192)</f>
        <v/>
      </c>
      <c r="CZ192" s="201" t="str">
        <f>IF(OR(工资性费用预算!U194="",工资性费用预算!U194=0),"",$CR192)</f>
        <v/>
      </c>
      <c r="DA192" s="201" t="str">
        <f>IF(OR(工资性费用预算!V194="",工资性费用预算!V194=0),"",$CR192)</f>
        <v/>
      </c>
      <c r="DB192" s="201" t="str">
        <f>IF(OR(工资性费用预算!W194="",工资性费用预算!W194=0),"",$CR192)</f>
        <v/>
      </c>
      <c r="DC192" s="201" t="str">
        <f>IF(OR(工资性费用预算!X194="",工资性费用预算!X194=0),"",$CR192)</f>
        <v/>
      </c>
      <c r="DD192" s="201" t="str">
        <f>IF(OR(工资性费用预算!Y194="",工资性费用预算!Y194=0),"",$CR192)</f>
        <v/>
      </c>
      <c r="DE192" s="193">
        <f t="shared" si="77"/>
        <v>0</v>
      </c>
      <c r="DF192" s="215">
        <f>IF($B192="","",VLOOKUP($B192,工资性费用预算!$B$7:$AR$206,43,0))</f>
        <v>0</v>
      </c>
      <c r="DG192" s="215">
        <f>IF($B192="","",VLOOKUP($B192,工资性费用预算!$B$7:$AS$206,44,0))</f>
        <v>0</v>
      </c>
      <c r="DH192" s="215">
        <f>IF($B192="","",VLOOKUP($B192,工资性费用预算!$B$7:$AX$206,49,0))</f>
        <v>0</v>
      </c>
      <c r="DI192" s="215">
        <f>IF($B192="","",VLOOKUP($B192,工资性费用预算!$B$7:$AY$206,50,0))</f>
        <v>0</v>
      </c>
      <c r="DJ192" s="215">
        <f>IF($B192="","",VLOOKUP($B192,工资性费用预算!$B$7:$BB$206,51,0))</f>
        <v>0</v>
      </c>
      <c r="DK192" s="215">
        <f>IF($B192="","",VLOOKUP($B192,工资性费用预算!$B$7:$BB$206,52,0))</f>
        <v>0</v>
      </c>
      <c r="DL192" s="225">
        <f>IF($B192="","",VLOOKUP($B192,工资性费用预算!$B$7:$BB$206,53,0))</f>
        <v>0</v>
      </c>
      <c r="DM192" s="222">
        <f t="shared" si="78"/>
        <v>0</v>
      </c>
      <c r="DN192" s="191">
        <f t="shared" si="79"/>
        <v>0</v>
      </c>
      <c r="DO192" s="191">
        <f t="shared" si="80"/>
        <v>0</v>
      </c>
      <c r="DP192" s="191">
        <f t="shared" si="81"/>
        <v>0</v>
      </c>
      <c r="DQ192" s="191">
        <f t="shared" si="82"/>
        <v>0</v>
      </c>
      <c r="DR192" s="191">
        <f t="shared" si="83"/>
        <v>0</v>
      </c>
      <c r="DS192" s="191">
        <f t="shared" si="84"/>
        <v>0</v>
      </c>
      <c r="DT192" s="191">
        <f t="shared" si="85"/>
        <v>0</v>
      </c>
      <c r="DU192" s="191">
        <f t="shared" si="86"/>
        <v>0</v>
      </c>
      <c r="DV192" s="191">
        <f t="shared" si="87"/>
        <v>0</v>
      </c>
      <c r="DW192" s="191">
        <f t="shared" si="88"/>
        <v>0</v>
      </c>
      <c r="DX192" s="191">
        <f t="shared" si="89"/>
        <v>0</v>
      </c>
      <c r="DY192" s="227">
        <f t="shared" si="90"/>
        <v>0</v>
      </c>
      <c r="DZ192" s="191">
        <f t="shared" si="91"/>
        <v>0</v>
      </c>
      <c r="EA192" s="193">
        <f t="shared" si="92"/>
        <v>0</v>
      </c>
    </row>
    <row r="193" spans="1:131">
      <c r="A193" s="200">
        <f t="shared" si="93"/>
        <v>189</v>
      </c>
      <c r="B193" s="191" t="str">
        <f>IF(工资性费用预算!A195="","",工资性费用预算!B195)</f>
        <v>新增39</v>
      </c>
      <c r="C193" s="195">
        <f>IF(B193="","",VLOOKUP(B193,工资性费用预算!$B$7:$C$206,2,0))</f>
        <v>0</v>
      </c>
      <c r="D193" s="276" t="str">
        <f>IF(工资性费用预算!BH195&gt;0,IF(工资性费用预算!BE195&gt;0,工资性费用预算!$BE$6,IF(工资性费用预算!BF195&gt;0,工资性费用预算!$BF$6,工资性费用预算!$BG$6)),"")</f>
        <v/>
      </c>
      <c r="E193" s="194">
        <f>IF($B193="","",VLOOKUP($B193,工资性费用预算!$B$7:$AC$206,27,0))</f>
        <v>0</v>
      </c>
      <c r="F193" s="519" t="e">
        <f>IF($B193="",0,VLOOKUP($B193,社保费!$B$5:$Q$15,16,0))</f>
        <v>#N/A</v>
      </c>
      <c r="G193" s="201" t="str">
        <f>IF(OR(工资性费用预算!N195="",工资性费用预算!N195=0),"",ROUND($E193*$F193,2))</f>
        <v/>
      </c>
      <c r="H193" s="201" t="str">
        <f>IF(OR(工资性费用预算!O195="",工资性费用预算!O195=0),"",ROUND($E193*$F193,2))</f>
        <v/>
      </c>
      <c r="I193" s="201" t="str">
        <f>IF(OR(工资性费用预算!P195="",工资性费用预算!P195=0),"",ROUND($E193*$F193,2))</f>
        <v/>
      </c>
      <c r="J193" s="201" t="str">
        <f>IF(OR(工资性费用预算!Q195="",工资性费用预算!Q195=0),"",ROUND($E193*$F193,2))</f>
        <v/>
      </c>
      <c r="K193" s="201" t="str">
        <f>IF(OR(工资性费用预算!R195="",工资性费用预算!R195=0),"",ROUND($E193*$F193,2))</f>
        <v/>
      </c>
      <c r="L193" s="201" t="str">
        <f>IF(OR(工资性费用预算!S195="",工资性费用预算!S195=0),"",ROUND($E193*$F193,2))</f>
        <v/>
      </c>
      <c r="M193" s="201" t="str">
        <f>IF(OR(工资性费用预算!T195="",工资性费用预算!T195=0),"",ROUND($E193*$F193,2))</f>
        <v/>
      </c>
      <c r="N193" s="201" t="str">
        <f>IF(OR(工资性费用预算!U195="",工资性费用预算!U195=0),"",ROUND($E193*$F193,2))</f>
        <v/>
      </c>
      <c r="O193" s="201" t="str">
        <f>IF(OR(工资性费用预算!V195="",工资性费用预算!V195=0),"",ROUND($E193*$F193,2))</f>
        <v/>
      </c>
      <c r="P193" s="201" t="str">
        <f>IF(OR(工资性费用预算!W195="",工资性费用预算!W195=0),"",ROUND($E193*$F193,2))</f>
        <v/>
      </c>
      <c r="Q193" s="201" t="str">
        <f>IF(OR(工资性费用预算!X195="",工资性费用预算!X195=0),"",ROUND($E193*$F193,2))</f>
        <v/>
      </c>
      <c r="R193" s="201" t="str">
        <f>IF(OR(工资性费用预算!Y195="",工资性费用预算!Y195=0),"",ROUND($E193*$F193,2))</f>
        <v/>
      </c>
      <c r="S193" s="193">
        <f t="shared" si="71"/>
        <v>0</v>
      </c>
      <c r="T193" s="199">
        <f>IF($B193="","",VLOOKUP($B193,工资性费用预算!$B$7:$AF$206,30,0))</f>
        <v>0</v>
      </c>
      <c r="U193" s="197">
        <f>IF($B193="","",VLOOKUP($B193,工资性费用预算!$B$7:$AF$206,31,0))</f>
        <v>0</v>
      </c>
      <c r="V193" s="191" t="str">
        <f>IF(OR(工资性费用预算!N195="",工资性费用预算!N195=0),"",$T193*$U193)</f>
        <v/>
      </c>
      <c r="W193" s="191" t="str">
        <f>IF(OR(工资性费用预算!O195="",工资性费用预算!O195=0),"",$T193*$U193)</f>
        <v/>
      </c>
      <c r="X193" s="191" t="str">
        <f>IF(OR(工资性费用预算!P195="",工资性费用预算!P195=0),"",$T193*$U193)</f>
        <v/>
      </c>
      <c r="Y193" s="191" t="str">
        <f>IF(OR(工资性费用预算!Q195="",工资性费用预算!Q195=0),"",$T193*$U193)</f>
        <v/>
      </c>
      <c r="Z193" s="191" t="str">
        <f>IF(OR(工资性费用预算!R195="",工资性费用预算!R195=0),"",$T193*$U193)</f>
        <v/>
      </c>
      <c r="AA193" s="191" t="str">
        <f>IF(OR(工资性费用预算!S195="",工资性费用预算!S195=0),"",$T193*$U193)</f>
        <v/>
      </c>
      <c r="AB193" s="191" t="str">
        <f>IF(OR(工资性费用预算!T195="",工资性费用预算!T195=0),"",$T193*$U193)</f>
        <v/>
      </c>
      <c r="AC193" s="191" t="str">
        <f>IF(OR(工资性费用预算!U195="",工资性费用预算!U195=0),"",$T193*$U193)</f>
        <v/>
      </c>
      <c r="AD193" s="191" t="str">
        <f>IF(OR(工资性费用预算!V195="",工资性费用预算!V195=0),"",$T193*$U193)</f>
        <v/>
      </c>
      <c r="AE193" s="191" t="str">
        <f>IF(OR(工资性费用预算!W195="",工资性费用预算!W195=0),"",$T193*$U193)</f>
        <v/>
      </c>
      <c r="AF193" s="191" t="str">
        <f>IF(OR(工资性费用预算!X195="",工资性费用预算!X195=0),"",$T193*$U193)</f>
        <v/>
      </c>
      <c r="AG193" s="191" t="str">
        <f>IF(OR(工资性费用预算!Y195="",工资性费用预算!Y195=0),"",$T193*$U193)</f>
        <v/>
      </c>
      <c r="AH193" s="193">
        <f t="shared" si="72"/>
        <v>0</v>
      </c>
      <c r="AI193" s="217">
        <f>IF($B193="","",VLOOKUP($B193,工资性费用预算!$B$7:$AJ$206,33,0))</f>
        <v>0</v>
      </c>
      <c r="AJ193" s="218">
        <f>IF($B193="","",VLOOKUP($B193,工资性费用预算!$B$7:$AJ$206,35,0))</f>
        <v>0</v>
      </c>
      <c r="AK193" s="215">
        <f>IF($B193="","",VLOOKUP($B193,工资性费用预算!$B$7:$AL$206,37,0))</f>
        <v>0</v>
      </c>
      <c r="AL193" s="270" t="str">
        <f>IF(OR(工资性费用预算!N195="",工资性费用预算!N195=0),"",$AK193)</f>
        <v/>
      </c>
      <c r="AM193" s="201" t="str">
        <f>IF(OR(工资性费用预算!O195="",工资性费用预算!O195=0),"",$AK193)</f>
        <v/>
      </c>
      <c r="AN193" s="201" t="str">
        <f>IF(OR(工资性费用预算!P195="",工资性费用预算!P195=0),"",$AK193)</f>
        <v/>
      </c>
      <c r="AO193" s="201" t="str">
        <f>IF(OR(工资性费用预算!Q195="",工资性费用预算!Q195=0),"",$AK193)</f>
        <v/>
      </c>
      <c r="AP193" s="201" t="str">
        <f>IF(OR(工资性费用预算!R195="",工资性费用预算!R195=0),"",$AK193)</f>
        <v/>
      </c>
      <c r="AQ193" s="201" t="str">
        <f>IF(OR(工资性费用预算!S195="",工资性费用预算!S195=0),"",$AK193)</f>
        <v/>
      </c>
      <c r="AR193" s="201" t="str">
        <f>IF(OR(工资性费用预算!T195="",工资性费用预算!T195=0),"",$AK193)</f>
        <v/>
      </c>
      <c r="AS193" s="201" t="str">
        <f>IF(OR(工资性费用预算!U195="",工资性费用预算!U195=0),"",$AK193)</f>
        <v/>
      </c>
      <c r="AT193" s="201" t="str">
        <f>IF(OR(工资性费用预算!V195="",工资性费用预算!V195=0),"",$AK193)</f>
        <v/>
      </c>
      <c r="AU193" s="201" t="str">
        <f>IF(OR(工资性费用预算!W195="",工资性费用预算!W195=0),"",$AK193)</f>
        <v/>
      </c>
      <c r="AV193" s="201" t="str">
        <f>IF(OR(工资性费用预算!X195="",工资性费用预算!X195=0),"",$AK193)</f>
        <v/>
      </c>
      <c r="AW193" s="201" t="str">
        <f>IF(OR(工资性费用预算!Y195="",工资性费用预算!Y195=0),"",$AK193)</f>
        <v/>
      </c>
      <c r="AX193" s="220">
        <f t="shared" si="73"/>
        <v>0</v>
      </c>
      <c r="AY193" s="215">
        <f>IF($B193="","",VLOOKUP($B193,工资性费用预算!$B$7:$AN$206,39,0))</f>
        <v>0</v>
      </c>
      <c r="AZ193" s="204"/>
      <c r="BA193" s="204"/>
      <c r="BB193" s="204"/>
      <c r="BC193" s="204"/>
      <c r="BD193" s="201"/>
      <c r="BE193" s="201" t="str">
        <f>IF(OR(工资性费用预算!S195="",工资性费用预算!S195=0),"",$AY193)</f>
        <v/>
      </c>
      <c r="BF193" s="201" t="str">
        <f>IF(OR(工资性费用预算!T195="",工资性费用预算!T195=0),"",$AY193)</f>
        <v/>
      </c>
      <c r="BG193" s="201" t="str">
        <f>IF(OR(工资性费用预算!U195="",工资性费用预算!U195=0),"",$AY193)</f>
        <v/>
      </c>
      <c r="BH193" s="201" t="str">
        <f>IF(OR(工资性费用预算!V195="",工资性费用预算!V195=0),"",$AY193)</f>
        <v/>
      </c>
      <c r="BI193" s="201" t="str">
        <f>IF(OR(工资性费用预算!W195="",工资性费用预算!W195=0),"",$AY193)</f>
        <v/>
      </c>
      <c r="BJ193" s="219"/>
      <c r="BK193" s="219"/>
      <c r="BL193" s="219">
        <f t="shared" si="74"/>
        <v>0</v>
      </c>
      <c r="BM193" s="215">
        <f>IF($B193="","",VLOOKUP($B193,工资性费用预算!$B$7:$AP$206,41,0))</f>
        <v>0</v>
      </c>
      <c r="BN193" s="201" t="str">
        <f>IF(OR(工资性费用预算!N195="",工资性费用预算!N195=0),"",$BM193)</f>
        <v/>
      </c>
      <c r="BO193" s="201" t="str">
        <f>IF(OR(工资性费用预算!O195="",工资性费用预算!O195=0),"",$BM193)</f>
        <v/>
      </c>
      <c r="BP193" s="201" t="str">
        <f>IF(OR(工资性费用预算!P195="",工资性费用预算!P195=0),"",$BM193)</f>
        <v/>
      </c>
      <c r="BQ193" s="201"/>
      <c r="BR193" s="201" t="str">
        <f>IF(OR(工资性费用预算!Q195="",工资性费用预算!Q195=0),"",$BM193)</f>
        <v/>
      </c>
      <c r="BS193" s="201" t="str">
        <f>IF(OR(工资性费用预算!R195="",工资性费用预算!R195=0),"",$BM193)</f>
        <v/>
      </c>
      <c r="BT193" s="201" t="str">
        <f>IF(OR(工资性费用预算!S195="",工资性费用预算!S195=0),"",$BM193)</f>
        <v/>
      </c>
      <c r="BU193" s="201"/>
      <c r="BV193" s="201" t="str">
        <f>IF(OR(工资性费用预算!T195="",工资性费用预算!T195=0),"",$BM193)</f>
        <v/>
      </c>
      <c r="BW193" s="201" t="str">
        <f>IF(OR(工资性费用预算!U195="",工资性费用预算!U195=0),"",$BM193)</f>
        <v/>
      </c>
      <c r="BX193" s="201" t="str">
        <f>IF(OR(工资性费用预算!V195="",工资性费用预算!V195=0),"",$BM193)</f>
        <v/>
      </c>
      <c r="BY193" s="201"/>
      <c r="BZ193" s="201" t="str">
        <f>IF(OR(工资性费用预算!W195="",工资性费用预算!W195=0),"",$BM193)</f>
        <v/>
      </c>
      <c r="CA193" s="201" t="str">
        <f>IF(OR(工资性费用预算!X195="",工资性费用预算!X195=0),"",$BM193)</f>
        <v/>
      </c>
      <c r="CB193" s="201" t="str">
        <f>IF(OR(工资性费用预算!Y195="",工资性费用预算!Y195=0),"",$BM193)</f>
        <v/>
      </c>
      <c r="CC193" s="193">
        <f t="shared" si="75"/>
        <v>0</v>
      </c>
      <c r="CD193" s="215">
        <f>IF($B193="","",VLOOKUP($B193,工资性费用预算!$B$7:$AT$206,45,0))</f>
        <v>0</v>
      </c>
      <c r="CE193" s="201" t="str">
        <f>IF(OR(工资性费用预算!N195="",工资性费用预算!N195=0),"",$CD193)</f>
        <v/>
      </c>
      <c r="CF193" s="201" t="str">
        <f>IF(OR(工资性费用预算!O195="",工资性费用预算!O195=0),"",$CD193)</f>
        <v/>
      </c>
      <c r="CG193" s="201" t="str">
        <f>IF(OR(工资性费用预算!P195="",工资性费用预算!P195=0),"",$CD193)</f>
        <v/>
      </c>
      <c r="CH193" s="201" t="str">
        <f>IF(OR(工资性费用预算!Q195="",工资性费用预算!Q195=0),"",$CD193)</f>
        <v/>
      </c>
      <c r="CI193" s="201" t="str">
        <f>IF(OR(工资性费用预算!R195="",工资性费用预算!R195=0),"",$CD193)</f>
        <v/>
      </c>
      <c r="CJ193" s="201" t="str">
        <f>IF(OR(工资性费用预算!S195="",工资性费用预算!S195=0),"",$CD193)</f>
        <v/>
      </c>
      <c r="CK193" s="201" t="str">
        <f>IF(OR(工资性费用预算!T195="",工资性费用预算!T195=0),"",$CD193)</f>
        <v/>
      </c>
      <c r="CL193" s="201" t="str">
        <f>IF(OR(工资性费用预算!U195="",工资性费用预算!U195=0),"",$CD193)</f>
        <v/>
      </c>
      <c r="CM193" s="201" t="str">
        <f>IF(OR(工资性费用预算!V195="",工资性费用预算!V195=0),"",$CD193)</f>
        <v/>
      </c>
      <c r="CN193" s="201" t="str">
        <f>IF(OR(工资性费用预算!W195="",工资性费用预算!W195=0),"",$CD193)</f>
        <v/>
      </c>
      <c r="CO193" s="201" t="str">
        <f>IF(OR(工资性费用预算!X195="",工资性费用预算!X195=0),"",$CD193)</f>
        <v/>
      </c>
      <c r="CP193" s="201" t="str">
        <f>IF(OR(工资性费用预算!Y195="",工资性费用预算!Y195=0),"",$CD193)</f>
        <v/>
      </c>
      <c r="CQ193" s="193">
        <f t="shared" si="76"/>
        <v>0</v>
      </c>
      <c r="CR193" s="215">
        <f>IF($B193="","",VLOOKUP($B193,工资性费用预算!$B$7:$AV$206,47,0))</f>
        <v>0</v>
      </c>
      <c r="CS193" s="201" t="str">
        <f>IF(OR(工资性费用预算!N195="",工资性费用预算!N195=0),"",$CR193)</f>
        <v/>
      </c>
      <c r="CT193" s="201" t="str">
        <f>IF(OR(工资性费用预算!O195="",工资性费用预算!O195=0),"",$CR193)</f>
        <v/>
      </c>
      <c r="CU193" s="201" t="str">
        <f>IF(OR(工资性费用预算!P195="",工资性费用预算!P195=0),"",$CR193)</f>
        <v/>
      </c>
      <c r="CV193" s="201" t="str">
        <f>IF(OR(工资性费用预算!Q195="",工资性费用预算!Q195=0),"",$CR193)</f>
        <v/>
      </c>
      <c r="CW193" s="201" t="str">
        <f>IF(OR(工资性费用预算!R195="",工资性费用预算!R195=0),"",$CR193)</f>
        <v/>
      </c>
      <c r="CX193" s="201" t="str">
        <f>IF(OR(工资性费用预算!S195="",工资性费用预算!S195=0),"",$CR193)</f>
        <v/>
      </c>
      <c r="CY193" s="201" t="str">
        <f>IF(OR(工资性费用预算!T195="",工资性费用预算!T195=0),"",$CR193)</f>
        <v/>
      </c>
      <c r="CZ193" s="201" t="str">
        <f>IF(OR(工资性费用预算!U195="",工资性费用预算!U195=0),"",$CR193)</f>
        <v/>
      </c>
      <c r="DA193" s="201" t="str">
        <f>IF(OR(工资性费用预算!V195="",工资性费用预算!V195=0),"",$CR193)</f>
        <v/>
      </c>
      <c r="DB193" s="201" t="str">
        <f>IF(OR(工资性费用预算!W195="",工资性费用预算!W195=0),"",$CR193)</f>
        <v/>
      </c>
      <c r="DC193" s="201" t="str">
        <f>IF(OR(工资性费用预算!X195="",工资性费用预算!X195=0),"",$CR193)</f>
        <v/>
      </c>
      <c r="DD193" s="201" t="str">
        <f>IF(OR(工资性费用预算!Y195="",工资性费用预算!Y195=0),"",$CR193)</f>
        <v/>
      </c>
      <c r="DE193" s="193">
        <f t="shared" si="77"/>
        <v>0</v>
      </c>
      <c r="DF193" s="215">
        <f>IF($B193="","",VLOOKUP($B193,工资性费用预算!$B$7:$AR$206,43,0))</f>
        <v>0</v>
      </c>
      <c r="DG193" s="215">
        <f>IF($B193="","",VLOOKUP($B193,工资性费用预算!$B$7:$AS$206,44,0))</f>
        <v>0</v>
      </c>
      <c r="DH193" s="215">
        <f>IF($B193="","",VLOOKUP($B193,工资性费用预算!$B$7:$AX$206,49,0))</f>
        <v>0</v>
      </c>
      <c r="DI193" s="215">
        <f>IF($B193="","",VLOOKUP($B193,工资性费用预算!$B$7:$AY$206,50,0))</f>
        <v>0</v>
      </c>
      <c r="DJ193" s="215">
        <f>IF($B193="","",VLOOKUP($B193,工资性费用预算!$B$7:$BB$206,51,0))</f>
        <v>0</v>
      </c>
      <c r="DK193" s="215">
        <f>IF($B193="","",VLOOKUP($B193,工资性费用预算!$B$7:$BB$206,52,0))</f>
        <v>0</v>
      </c>
      <c r="DL193" s="225">
        <f>IF($B193="","",VLOOKUP($B193,工资性费用预算!$B$7:$BB$206,53,0))</f>
        <v>0</v>
      </c>
      <c r="DM193" s="222">
        <f t="shared" si="78"/>
        <v>0</v>
      </c>
      <c r="DN193" s="191">
        <f t="shared" si="79"/>
        <v>0</v>
      </c>
      <c r="DO193" s="191">
        <f t="shared" si="80"/>
        <v>0</v>
      </c>
      <c r="DP193" s="191">
        <f t="shared" si="81"/>
        <v>0</v>
      </c>
      <c r="DQ193" s="191">
        <f t="shared" si="82"/>
        <v>0</v>
      </c>
      <c r="DR193" s="191">
        <f t="shared" si="83"/>
        <v>0</v>
      </c>
      <c r="DS193" s="191">
        <f t="shared" si="84"/>
        <v>0</v>
      </c>
      <c r="DT193" s="191">
        <f t="shared" si="85"/>
        <v>0</v>
      </c>
      <c r="DU193" s="191">
        <f t="shared" si="86"/>
        <v>0</v>
      </c>
      <c r="DV193" s="191">
        <f t="shared" si="87"/>
        <v>0</v>
      </c>
      <c r="DW193" s="191">
        <f t="shared" si="88"/>
        <v>0</v>
      </c>
      <c r="DX193" s="191">
        <f t="shared" si="89"/>
        <v>0</v>
      </c>
      <c r="DY193" s="227">
        <f t="shared" si="90"/>
        <v>0</v>
      </c>
      <c r="DZ193" s="191">
        <f t="shared" si="91"/>
        <v>0</v>
      </c>
      <c r="EA193" s="193">
        <f t="shared" si="92"/>
        <v>0</v>
      </c>
    </row>
    <row r="194" spans="1:131">
      <c r="A194" s="200">
        <f t="shared" si="93"/>
        <v>190</v>
      </c>
      <c r="B194" s="191" t="str">
        <f>IF(工资性费用预算!A196="","",工资性费用预算!B196)</f>
        <v>新增40</v>
      </c>
      <c r="C194" s="195">
        <f>IF(B194="","",VLOOKUP(B194,工资性费用预算!$B$7:$C$206,2,0))</f>
        <v>0</v>
      </c>
      <c r="D194" s="276" t="str">
        <f>IF(工资性费用预算!BH196&gt;0,IF(工资性费用预算!BE196&gt;0,工资性费用预算!$BE$6,IF(工资性费用预算!BF196&gt;0,工资性费用预算!$BF$6,工资性费用预算!$BG$6)),"")</f>
        <v/>
      </c>
      <c r="E194" s="194">
        <f>IF($B194="","",VLOOKUP($B194,工资性费用预算!$B$7:$AC$206,27,0))</f>
        <v>0</v>
      </c>
      <c r="F194" s="519" t="e">
        <f>IF($B194="",0,VLOOKUP($B194,社保费!$B$5:$Q$15,16,0))</f>
        <v>#N/A</v>
      </c>
      <c r="G194" s="201" t="str">
        <f>IF(OR(工资性费用预算!N196="",工资性费用预算!N196=0),"",ROUND($E194*$F194,2))</f>
        <v/>
      </c>
      <c r="H194" s="201" t="str">
        <f>IF(OR(工资性费用预算!O196="",工资性费用预算!O196=0),"",ROUND($E194*$F194,2))</f>
        <v/>
      </c>
      <c r="I194" s="201" t="str">
        <f>IF(OR(工资性费用预算!P196="",工资性费用预算!P196=0),"",ROUND($E194*$F194,2))</f>
        <v/>
      </c>
      <c r="J194" s="201" t="str">
        <f>IF(OR(工资性费用预算!Q196="",工资性费用预算!Q196=0),"",ROUND($E194*$F194,2))</f>
        <v/>
      </c>
      <c r="K194" s="201" t="str">
        <f>IF(OR(工资性费用预算!R196="",工资性费用预算!R196=0),"",ROUND($E194*$F194,2))</f>
        <v/>
      </c>
      <c r="L194" s="201" t="str">
        <f>IF(OR(工资性费用预算!S196="",工资性费用预算!S196=0),"",ROUND($E194*$F194,2))</f>
        <v/>
      </c>
      <c r="M194" s="201" t="str">
        <f>IF(OR(工资性费用预算!T196="",工资性费用预算!T196=0),"",ROUND($E194*$F194,2))</f>
        <v/>
      </c>
      <c r="N194" s="201" t="str">
        <f>IF(OR(工资性费用预算!U196="",工资性费用预算!U196=0),"",ROUND($E194*$F194,2))</f>
        <v/>
      </c>
      <c r="O194" s="201" t="str">
        <f>IF(OR(工资性费用预算!V196="",工资性费用预算!V196=0),"",ROUND($E194*$F194,2))</f>
        <v/>
      </c>
      <c r="P194" s="201" t="str">
        <f>IF(OR(工资性费用预算!W196="",工资性费用预算!W196=0),"",ROUND($E194*$F194,2))</f>
        <v/>
      </c>
      <c r="Q194" s="201" t="str">
        <f>IF(OR(工资性费用预算!X196="",工资性费用预算!X196=0),"",ROUND($E194*$F194,2))</f>
        <v/>
      </c>
      <c r="R194" s="201" t="str">
        <f>IF(OR(工资性费用预算!Y196="",工资性费用预算!Y196=0),"",ROUND($E194*$F194,2))</f>
        <v/>
      </c>
      <c r="S194" s="193">
        <f t="shared" si="71"/>
        <v>0</v>
      </c>
      <c r="T194" s="199">
        <f>IF($B194="","",VLOOKUP($B194,工资性费用预算!$B$7:$AF$206,30,0))</f>
        <v>0</v>
      </c>
      <c r="U194" s="197">
        <f>IF($B194="","",VLOOKUP($B194,工资性费用预算!$B$7:$AF$206,31,0))</f>
        <v>0</v>
      </c>
      <c r="V194" s="191" t="str">
        <f>IF(OR(工资性费用预算!N196="",工资性费用预算!N196=0),"",$T194*$U194)</f>
        <v/>
      </c>
      <c r="W194" s="191" t="str">
        <f>IF(OR(工资性费用预算!O196="",工资性费用预算!O196=0),"",$T194*$U194)</f>
        <v/>
      </c>
      <c r="X194" s="191" t="str">
        <f>IF(OR(工资性费用预算!P196="",工资性费用预算!P196=0),"",$T194*$U194)</f>
        <v/>
      </c>
      <c r="Y194" s="191" t="str">
        <f>IF(OR(工资性费用预算!Q196="",工资性费用预算!Q196=0),"",$T194*$U194)</f>
        <v/>
      </c>
      <c r="Z194" s="191" t="str">
        <f>IF(OR(工资性费用预算!R196="",工资性费用预算!R196=0),"",$T194*$U194)</f>
        <v/>
      </c>
      <c r="AA194" s="191" t="str">
        <f>IF(OR(工资性费用预算!S196="",工资性费用预算!S196=0),"",$T194*$U194)</f>
        <v/>
      </c>
      <c r="AB194" s="191" t="str">
        <f>IF(OR(工资性费用预算!T196="",工资性费用预算!T196=0),"",$T194*$U194)</f>
        <v/>
      </c>
      <c r="AC194" s="191" t="str">
        <f>IF(OR(工资性费用预算!U196="",工资性费用预算!U196=0),"",$T194*$U194)</f>
        <v/>
      </c>
      <c r="AD194" s="191" t="str">
        <f>IF(OR(工资性费用预算!V196="",工资性费用预算!V196=0),"",$T194*$U194)</f>
        <v/>
      </c>
      <c r="AE194" s="191" t="str">
        <f>IF(OR(工资性费用预算!W196="",工资性费用预算!W196=0),"",$T194*$U194)</f>
        <v/>
      </c>
      <c r="AF194" s="191" t="str">
        <f>IF(OR(工资性费用预算!X196="",工资性费用预算!X196=0),"",$T194*$U194)</f>
        <v/>
      </c>
      <c r="AG194" s="191" t="str">
        <f>IF(OR(工资性费用预算!Y196="",工资性费用预算!Y196=0),"",$T194*$U194)</f>
        <v/>
      </c>
      <c r="AH194" s="193">
        <f t="shared" si="72"/>
        <v>0</v>
      </c>
      <c r="AI194" s="217">
        <f>IF($B194="","",VLOOKUP($B194,工资性费用预算!$B$7:$AJ$206,33,0))</f>
        <v>0</v>
      </c>
      <c r="AJ194" s="218">
        <f>IF($B194="","",VLOOKUP($B194,工资性费用预算!$B$7:$AJ$206,35,0))</f>
        <v>0</v>
      </c>
      <c r="AK194" s="215">
        <f>IF($B194="","",VLOOKUP($B194,工资性费用预算!$B$7:$AL$206,37,0))</f>
        <v>0</v>
      </c>
      <c r="AL194" s="270" t="str">
        <f>IF(OR(工资性费用预算!N196="",工资性费用预算!N196=0),"",$AK194)</f>
        <v/>
      </c>
      <c r="AM194" s="201" t="str">
        <f>IF(OR(工资性费用预算!O196="",工资性费用预算!O196=0),"",$AK194)</f>
        <v/>
      </c>
      <c r="AN194" s="201" t="str">
        <f>IF(OR(工资性费用预算!P196="",工资性费用预算!P196=0),"",$AK194)</f>
        <v/>
      </c>
      <c r="AO194" s="201" t="str">
        <f>IF(OR(工资性费用预算!Q196="",工资性费用预算!Q196=0),"",$AK194)</f>
        <v/>
      </c>
      <c r="AP194" s="201" t="str">
        <f>IF(OR(工资性费用预算!R196="",工资性费用预算!R196=0),"",$AK194)</f>
        <v/>
      </c>
      <c r="AQ194" s="201" t="str">
        <f>IF(OR(工资性费用预算!S196="",工资性费用预算!S196=0),"",$AK194)</f>
        <v/>
      </c>
      <c r="AR194" s="201" t="str">
        <f>IF(OR(工资性费用预算!T196="",工资性费用预算!T196=0),"",$AK194)</f>
        <v/>
      </c>
      <c r="AS194" s="201" t="str">
        <f>IF(OR(工资性费用预算!U196="",工资性费用预算!U196=0),"",$AK194)</f>
        <v/>
      </c>
      <c r="AT194" s="201" t="str">
        <f>IF(OR(工资性费用预算!V196="",工资性费用预算!V196=0),"",$AK194)</f>
        <v/>
      </c>
      <c r="AU194" s="201" t="str">
        <f>IF(OR(工资性费用预算!W196="",工资性费用预算!W196=0),"",$AK194)</f>
        <v/>
      </c>
      <c r="AV194" s="201" t="str">
        <f>IF(OR(工资性费用预算!X196="",工资性费用预算!X196=0),"",$AK194)</f>
        <v/>
      </c>
      <c r="AW194" s="201" t="str">
        <f>IF(OR(工资性费用预算!Y196="",工资性费用预算!Y196=0),"",$AK194)</f>
        <v/>
      </c>
      <c r="AX194" s="220">
        <f t="shared" si="73"/>
        <v>0</v>
      </c>
      <c r="AY194" s="215">
        <f>IF($B194="","",VLOOKUP($B194,工资性费用预算!$B$7:$AN$206,39,0))</f>
        <v>0</v>
      </c>
      <c r="AZ194" s="204"/>
      <c r="BA194" s="204"/>
      <c r="BB194" s="204"/>
      <c r="BC194" s="204"/>
      <c r="BD194" s="201"/>
      <c r="BE194" s="201" t="str">
        <f>IF(OR(工资性费用预算!S196="",工资性费用预算!S196=0),"",$AY194)</f>
        <v/>
      </c>
      <c r="BF194" s="201" t="str">
        <f>IF(OR(工资性费用预算!T196="",工资性费用预算!T196=0),"",$AY194)</f>
        <v/>
      </c>
      <c r="BG194" s="201" t="str">
        <f>IF(OR(工资性费用预算!U196="",工资性费用预算!U196=0),"",$AY194)</f>
        <v/>
      </c>
      <c r="BH194" s="201" t="str">
        <f>IF(OR(工资性费用预算!V196="",工资性费用预算!V196=0),"",$AY194)</f>
        <v/>
      </c>
      <c r="BI194" s="201" t="str">
        <f>IF(OR(工资性费用预算!W196="",工资性费用预算!W196=0),"",$AY194)</f>
        <v/>
      </c>
      <c r="BJ194" s="219"/>
      <c r="BK194" s="219"/>
      <c r="BL194" s="219">
        <f t="shared" si="74"/>
        <v>0</v>
      </c>
      <c r="BM194" s="215">
        <f>IF($B194="","",VLOOKUP($B194,工资性费用预算!$B$7:$AP$206,41,0))</f>
        <v>0</v>
      </c>
      <c r="BN194" s="201" t="str">
        <f>IF(OR(工资性费用预算!N196="",工资性费用预算!N196=0),"",$BM194)</f>
        <v/>
      </c>
      <c r="BO194" s="201" t="str">
        <f>IF(OR(工资性费用预算!O196="",工资性费用预算!O196=0),"",$BM194)</f>
        <v/>
      </c>
      <c r="BP194" s="201" t="str">
        <f>IF(OR(工资性费用预算!P196="",工资性费用预算!P196=0),"",$BM194)</f>
        <v/>
      </c>
      <c r="BQ194" s="201"/>
      <c r="BR194" s="201" t="str">
        <f>IF(OR(工资性费用预算!Q196="",工资性费用预算!Q196=0),"",$BM194)</f>
        <v/>
      </c>
      <c r="BS194" s="201" t="str">
        <f>IF(OR(工资性费用预算!R196="",工资性费用预算!R196=0),"",$BM194)</f>
        <v/>
      </c>
      <c r="BT194" s="201" t="str">
        <f>IF(OR(工资性费用预算!S196="",工资性费用预算!S196=0),"",$BM194)</f>
        <v/>
      </c>
      <c r="BU194" s="201"/>
      <c r="BV194" s="201" t="str">
        <f>IF(OR(工资性费用预算!T196="",工资性费用预算!T196=0),"",$BM194)</f>
        <v/>
      </c>
      <c r="BW194" s="201" t="str">
        <f>IF(OR(工资性费用预算!U196="",工资性费用预算!U196=0),"",$BM194)</f>
        <v/>
      </c>
      <c r="BX194" s="201" t="str">
        <f>IF(OR(工资性费用预算!V196="",工资性费用预算!V196=0),"",$BM194)</f>
        <v/>
      </c>
      <c r="BY194" s="201"/>
      <c r="BZ194" s="201" t="str">
        <f>IF(OR(工资性费用预算!W196="",工资性费用预算!W196=0),"",$BM194)</f>
        <v/>
      </c>
      <c r="CA194" s="201" t="str">
        <f>IF(OR(工资性费用预算!X196="",工资性费用预算!X196=0),"",$BM194)</f>
        <v/>
      </c>
      <c r="CB194" s="201" t="str">
        <f>IF(OR(工资性费用预算!Y196="",工资性费用预算!Y196=0),"",$BM194)</f>
        <v/>
      </c>
      <c r="CC194" s="193">
        <f t="shared" si="75"/>
        <v>0</v>
      </c>
      <c r="CD194" s="215">
        <f>IF($B194="","",VLOOKUP($B194,工资性费用预算!$B$7:$AT$206,45,0))</f>
        <v>0</v>
      </c>
      <c r="CE194" s="201" t="str">
        <f>IF(OR(工资性费用预算!N196="",工资性费用预算!N196=0),"",$CD194)</f>
        <v/>
      </c>
      <c r="CF194" s="201" t="str">
        <f>IF(OR(工资性费用预算!O196="",工资性费用预算!O196=0),"",$CD194)</f>
        <v/>
      </c>
      <c r="CG194" s="201" t="str">
        <f>IF(OR(工资性费用预算!P196="",工资性费用预算!P196=0),"",$CD194)</f>
        <v/>
      </c>
      <c r="CH194" s="201" t="str">
        <f>IF(OR(工资性费用预算!Q196="",工资性费用预算!Q196=0),"",$CD194)</f>
        <v/>
      </c>
      <c r="CI194" s="201" t="str">
        <f>IF(OR(工资性费用预算!R196="",工资性费用预算!R196=0),"",$CD194)</f>
        <v/>
      </c>
      <c r="CJ194" s="201" t="str">
        <f>IF(OR(工资性费用预算!S196="",工资性费用预算!S196=0),"",$CD194)</f>
        <v/>
      </c>
      <c r="CK194" s="201" t="str">
        <f>IF(OR(工资性费用预算!T196="",工资性费用预算!T196=0),"",$CD194)</f>
        <v/>
      </c>
      <c r="CL194" s="201" t="str">
        <f>IF(OR(工资性费用预算!U196="",工资性费用预算!U196=0),"",$CD194)</f>
        <v/>
      </c>
      <c r="CM194" s="201" t="str">
        <f>IF(OR(工资性费用预算!V196="",工资性费用预算!V196=0),"",$CD194)</f>
        <v/>
      </c>
      <c r="CN194" s="201" t="str">
        <f>IF(OR(工资性费用预算!W196="",工资性费用预算!W196=0),"",$CD194)</f>
        <v/>
      </c>
      <c r="CO194" s="201" t="str">
        <f>IF(OR(工资性费用预算!X196="",工资性费用预算!X196=0),"",$CD194)</f>
        <v/>
      </c>
      <c r="CP194" s="201" t="str">
        <f>IF(OR(工资性费用预算!Y196="",工资性费用预算!Y196=0),"",$CD194)</f>
        <v/>
      </c>
      <c r="CQ194" s="193">
        <f t="shared" si="76"/>
        <v>0</v>
      </c>
      <c r="CR194" s="215">
        <f>IF($B194="","",VLOOKUP($B194,工资性费用预算!$B$7:$AV$206,47,0))</f>
        <v>0</v>
      </c>
      <c r="CS194" s="201" t="str">
        <f>IF(OR(工资性费用预算!N196="",工资性费用预算!N196=0),"",$CR194)</f>
        <v/>
      </c>
      <c r="CT194" s="201" t="str">
        <f>IF(OR(工资性费用预算!O196="",工资性费用预算!O196=0),"",$CR194)</f>
        <v/>
      </c>
      <c r="CU194" s="201" t="str">
        <f>IF(OR(工资性费用预算!P196="",工资性费用预算!P196=0),"",$CR194)</f>
        <v/>
      </c>
      <c r="CV194" s="201" t="str">
        <f>IF(OR(工资性费用预算!Q196="",工资性费用预算!Q196=0),"",$CR194)</f>
        <v/>
      </c>
      <c r="CW194" s="201" t="str">
        <f>IF(OR(工资性费用预算!R196="",工资性费用预算!R196=0),"",$CR194)</f>
        <v/>
      </c>
      <c r="CX194" s="201" t="str">
        <f>IF(OR(工资性费用预算!S196="",工资性费用预算!S196=0),"",$CR194)</f>
        <v/>
      </c>
      <c r="CY194" s="201" t="str">
        <f>IF(OR(工资性费用预算!T196="",工资性费用预算!T196=0),"",$CR194)</f>
        <v/>
      </c>
      <c r="CZ194" s="201" t="str">
        <f>IF(OR(工资性费用预算!U196="",工资性费用预算!U196=0),"",$CR194)</f>
        <v/>
      </c>
      <c r="DA194" s="201" t="str">
        <f>IF(OR(工资性费用预算!V196="",工资性费用预算!V196=0),"",$CR194)</f>
        <v/>
      </c>
      <c r="DB194" s="201" t="str">
        <f>IF(OR(工资性费用预算!W196="",工资性费用预算!W196=0),"",$CR194)</f>
        <v/>
      </c>
      <c r="DC194" s="201" t="str">
        <f>IF(OR(工资性费用预算!X196="",工资性费用预算!X196=0),"",$CR194)</f>
        <v/>
      </c>
      <c r="DD194" s="201" t="str">
        <f>IF(OR(工资性费用预算!Y196="",工资性费用预算!Y196=0),"",$CR194)</f>
        <v/>
      </c>
      <c r="DE194" s="193">
        <f t="shared" si="77"/>
        <v>0</v>
      </c>
      <c r="DF194" s="215">
        <f>IF($B194="","",VLOOKUP($B194,工资性费用预算!$B$7:$AR$206,43,0))</f>
        <v>0</v>
      </c>
      <c r="DG194" s="215">
        <f>IF($B194="","",VLOOKUP($B194,工资性费用预算!$B$7:$AS$206,44,0))</f>
        <v>0</v>
      </c>
      <c r="DH194" s="215">
        <f>IF($B194="","",VLOOKUP($B194,工资性费用预算!$B$7:$AX$206,49,0))</f>
        <v>0</v>
      </c>
      <c r="DI194" s="215">
        <f>IF($B194="","",VLOOKUP($B194,工资性费用预算!$B$7:$AY$206,50,0))</f>
        <v>0</v>
      </c>
      <c r="DJ194" s="215">
        <f>IF($B194="","",VLOOKUP($B194,工资性费用预算!$B$7:$BB$206,51,0))</f>
        <v>0</v>
      </c>
      <c r="DK194" s="215">
        <f>IF($B194="","",VLOOKUP($B194,工资性费用预算!$B$7:$BB$206,52,0))</f>
        <v>0</v>
      </c>
      <c r="DL194" s="225">
        <f>IF($B194="","",VLOOKUP($B194,工资性费用预算!$B$7:$BB$206,53,0))</f>
        <v>0</v>
      </c>
      <c r="DM194" s="222">
        <f t="shared" si="78"/>
        <v>0</v>
      </c>
      <c r="DN194" s="191">
        <f t="shared" si="79"/>
        <v>0</v>
      </c>
      <c r="DO194" s="191">
        <f t="shared" si="80"/>
        <v>0</v>
      </c>
      <c r="DP194" s="191">
        <f t="shared" si="81"/>
        <v>0</v>
      </c>
      <c r="DQ194" s="191">
        <f t="shared" si="82"/>
        <v>0</v>
      </c>
      <c r="DR194" s="191">
        <f t="shared" si="83"/>
        <v>0</v>
      </c>
      <c r="DS194" s="191">
        <f t="shared" si="84"/>
        <v>0</v>
      </c>
      <c r="DT194" s="191">
        <f t="shared" si="85"/>
        <v>0</v>
      </c>
      <c r="DU194" s="191">
        <f t="shared" si="86"/>
        <v>0</v>
      </c>
      <c r="DV194" s="191">
        <f t="shared" si="87"/>
        <v>0</v>
      </c>
      <c r="DW194" s="191">
        <f t="shared" si="88"/>
        <v>0</v>
      </c>
      <c r="DX194" s="191">
        <f t="shared" si="89"/>
        <v>0</v>
      </c>
      <c r="DY194" s="227">
        <f t="shared" si="90"/>
        <v>0</v>
      </c>
      <c r="DZ194" s="191">
        <f t="shared" si="91"/>
        <v>0</v>
      </c>
      <c r="EA194" s="193">
        <f t="shared" si="92"/>
        <v>0</v>
      </c>
    </row>
    <row r="195" spans="1:131">
      <c r="A195" s="200">
        <f t="shared" si="93"/>
        <v>191</v>
      </c>
      <c r="B195" s="191" t="str">
        <f>IF(工资性费用预算!A197="","",工资性费用预算!B197)</f>
        <v>新增41</v>
      </c>
      <c r="C195" s="195">
        <f>IF(B195="","",VLOOKUP(B195,工资性费用预算!$B$7:$C$206,2,0))</f>
        <v>0</v>
      </c>
      <c r="D195" s="276" t="str">
        <f>IF(工资性费用预算!BH197&gt;0,IF(工资性费用预算!BE197&gt;0,工资性费用预算!$BE$6,IF(工资性费用预算!BF197&gt;0,工资性费用预算!$BF$6,工资性费用预算!$BG$6)),"")</f>
        <v/>
      </c>
      <c r="E195" s="194">
        <f>IF($B195="","",VLOOKUP($B195,工资性费用预算!$B$7:$AC$206,27,0))</f>
        <v>0</v>
      </c>
      <c r="F195" s="519" t="e">
        <f>IF($B195="",0,VLOOKUP($B195,社保费!$B$5:$Q$15,16,0))</f>
        <v>#N/A</v>
      </c>
      <c r="G195" s="201" t="str">
        <f>IF(OR(工资性费用预算!N197="",工资性费用预算!N197=0),"",ROUND($E195*$F195,2))</f>
        <v/>
      </c>
      <c r="H195" s="201" t="str">
        <f>IF(OR(工资性费用预算!O197="",工资性费用预算!O197=0),"",ROUND($E195*$F195,2))</f>
        <v/>
      </c>
      <c r="I195" s="201" t="str">
        <f>IF(OR(工资性费用预算!P197="",工资性费用预算!P197=0),"",ROUND($E195*$F195,2))</f>
        <v/>
      </c>
      <c r="J195" s="201" t="str">
        <f>IF(OR(工资性费用预算!Q197="",工资性费用预算!Q197=0),"",ROUND($E195*$F195,2))</f>
        <v/>
      </c>
      <c r="K195" s="201" t="str">
        <f>IF(OR(工资性费用预算!R197="",工资性费用预算!R197=0),"",ROUND($E195*$F195,2))</f>
        <v/>
      </c>
      <c r="L195" s="201" t="str">
        <f>IF(OR(工资性费用预算!S197="",工资性费用预算!S197=0),"",ROUND($E195*$F195,2))</f>
        <v/>
      </c>
      <c r="M195" s="201" t="str">
        <f>IF(OR(工资性费用预算!T197="",工资性费用预算!T197=0),"",ROUND($E195*$F195,2))</f>
        <v/>
      </c>
      <c r="N195" s="201" t="str">
        <f>IF(OR(工资性费用预算!U197="",工资性费用预算!U197=0),"",ROUND($E195*$F195,2))</f>
        <v/>
      </c>
      <c r="O195" s="201" t="str">
        <f>IF(OR(工资性费用预算!V197="",工资性费用预算!V197=0),"",ROUND($E195*$F195,2))</f>
        <v/>
      </c>
      <c r="P195" s="201" t="str">
        <f>IF(OR(工资性费用预算!W197="",工资性费用预算!W197=0),"",ROUND($E195*$F195,2))</f>
        <v/>
      </c>
      <c r="Q195" s="201" t="str">
        <f>IF(OR(工资性费用预算!X197="",工资性费用预算!X197=0),"",ROUND($E195*$F195,2))</f>
        <v/>
      </c>
      <c r="R195" s="201" t="str">
        <f>IF(OR(工资性费用预算!Y197="",工资性费用预算!Y197=0),"",ROUND($E195*$F195,2))</f>
        <v/>
      </c>
      <c r="S195" s="193">
        <f t="shared" si="71"/>
        <v>0</v>
      </c>
      <c r="T195" s="199">
        <f>IF($B195="","",VLOOKUP($B195,工资性费用预算!$B$7:$AF$206,30,0))</f>
        <v>0</v>
      </c>
      <c r="U195" s="197">
        <f>IF($B195="","",VLOOKUP($B195,工资性费用预算!$B$7:$AF$206,31,0))</f>
        <v>0</v>
      </c>
      <c r="V195" s="191" t="str">
        <f>IF(OR(工资性费用预算!N197="",工资性费用预算!N197=0),"",$T195*$U195)</f>
        <v/>
      </c>
      <c r="W195" s="191" t="str">
        <f>IF(OR(工资性费用预算!O197="",工资性费用预算!O197=0),"",$T195*$U195)</f>
        <v/>
      </c>
      <c r="X195" s="191" t="str">
        <f>IF(OR(工资性费用预算!P197="",工资性费用预算!P197=0),"",$T195*$U195)</f>
        <v/>
      </c>
      <c r="Y195" s="191" t="str">
        <f>IF(OR(工资性费用预算!Q197="",工资性费用预算!Q197=0),"",$T195*$U195)</f>
        <v/>
      </c>
      <c r="Z195" s="191" t="str">
        <f>IF(OR(工资性费用预算!R197="",工资性费用预算!R197=0),"",$T195*$U195)</f>
        <v/>
      </c>
      <c r="AA195" s="191" t="str">
        <f>IF(OR(工资性费用预算!S197="",工资性费用预算!S197=0),"",$T195*$U195)</f>
        <v/>
      </c>
      <c r="AB195" s="191" t="str">
        <f>IF(OR(工资性费用预算!T197="",工资性费用预算!T197=0),"",$T195*$U195)</f>
        <v/>
      </c>
      <c r="AC195" s="191" t="str">
        <f>IF(OR(工资性费用预算!U197="",工资性费用预算!U197=0),"",$T195*$U195)</f>
        <v/>
      </c>
      <c r="AD195" s="191" t="str">
        <f>IF(OR(工资性费用预算!V197="",工资性费用预算!V197=0),"",$T195*$U195)</f>
        <v/>
      </c>
      <c r="AE195" s="191" t="str">
        <f>IF(OR(工资性费用预算!W197="",工资性费用预算!W197=0),"",$T195*$U195)</f>
        <v/>
      </c>
      <c r="AF195" s="191" t="str">
        <f>IF(OR(工资性费用预算!X197="",工资性费用预算!X197=0),"",$T195*$U195)</f>
        <v/>
      </c>
      <c r="AG195" s="191" t="str">
        <f>IF(OR(工资性费用预算!Y197="",工资性费用预算!Y197=0),"",$T195*$U195)</f>
        <v/>
      </c>
      <c r="AH195" s="193">
        <f t="shared" si="72"/>
        <v>0</v>
      </c>
      <c r="AI195" s="217">
        <f>IF($B195="","",VLOOKUP($B195,工资性费用预算!$B$7:$AJ$206,33,0))</f>
        <v>0</v>
      </c>
      <c r="AJ195" s="218">
        <f>IF($B195="","",VLOOKUP($B195,工资性费用预算!$B$7:$AJ$206,35,0))</f>
        <v>0</v>
      </c>
      <c r="AK195" s="215">
        <f>IF($B195="","",VLOOKUP($B195,工资性费用预算!$B$7:$AL$206,37,0))</f>
        <v>0</v>
      </c>
      <c r="AL195" s="270" t="str">
        <f>IF(OR(工资性费用预算!N197="",工资性费用预算!N197=0),"",$AK195)</f>
        <v/>
      </c>
      <c r="AM195" s="201" t="str">
        <f>IF(OR(工资性费用预算!O197="",工资性费用预算!O197=0),"",$AK195)</f>
        <v/>
      </c>
      <c r="AN195" s="201" t="str">
        <f>IF(OR(工资性费用预算!P197="",工资性费用预算!P197=0),"",$AK195)</f>
        <v/>
      </c>
      <c r="AO195" s="201" t="str">
        <f>IF(OR(工资性费用预算!Q197="",工资性费用预算!Q197=0),"",$AK195)</f>
        <v/>
      </c>
      <c r="AP195" s="201" t="str">
        <f>IF(OR(工资性费用预算!R197="",工资性费用预算!R197=0),"",$AK195)</f>
        <v/>
      </c>
      <c r="AQ195" s="201" t="str">
        <f>IF(OR(工资性费用预算!S197="",工资性费用预算!S197=0),"",$AK195)</f>
        <v/>
      </c>
      <c r="AR195" s="201" t="str">
        <f>IF(OR(工资性费用预算!T197="",工资性费用预算!T197=0),"",$AK195)</f>
        <v/>
      </c>
      <c r="AS195" s="201" t="str">
        <f>IF(OR(工资性费用预算!U197="",工资性费用预算!U197=0),"",$AK195)</f>
        <v/>
      </c>
      <c r="AT195" s="201" t="str">
        <f>IF(OR(工资性费用预算!V197="",工资性费用预算!V197=0),"",$AK195)</f>
        <v/>
      </c>
      <c r="AU195" s="201" t="str">
        <f>IF(OR(工资性费用预算!W197="",工资性费用预算!W197=0),"",$AK195)</f>
        <v/>
      </c>
      <c r="AV195" s="201" t="str">
        <f>IF(OR(工资性费用预算!X197="",工资性费用预算!X197=0),"",$AK195)</f>
        <v/>
      </c>
      <c r="AW195" s="201" t="str">
        <f>IF(OR(工资性费用预算!Y197="",工资性费用预算!Y197=0),"",$AK195)</f>
        <v/>
      </c>
      <c r="AX195" s="220">
        <f t="shared" si="73"/>
        <v>0</v>
      </c>
      <c r="AY195" s="215">
        <f>IF($B195="","",VLOOKUP($B195,工资性费用预算!$B$7:$AN$206,39,0))</f>
        <v>0</v>
      </c>
      <c r="AZ195" s="204"/>
      <c r="BA195" s="204"/>
      <c r="BB195" s="204"/>
      <c r="BC195" s="204"/>
      <c r="BD195" s="201"/>
      <c r="BE195" s="201" t="str">
        <f>IF(OR(工资性费用预算!S197="",工资性费用预算!S197=0),"",$AY195)</f>
        <v/>
      </c>
      <c r="BF195" s="201" t="str">
        <f>IF(OR(工资性费用预算!T197="",工资性费用预算!T197=0),"",$AY195)</f>
        <v/>
      </c>
      <c r="BG195" s="201" t="str">
        <f>IF(OR(工资性费用预算!U197="",工资性费用预算!U197=0),"",$AY195)</f>
        <v/>
      </c>
      <c r="BH195" s="201" t="str">
        <f>IF(OR(工资性费用预算!V197="",工资性费用预算!V197=0),"",$AY195)</f>
        <v/>
      </c>
      <c r="BI195" s="201" t="str">
        <f>IF(OR(工资性费用预算!W197="",工资性费用预算!W197=0),"",$AY195)</f>
        <v/>
      </c>
      <c r="BJ195" s="219"/>
      <c r="BK195" s="219"/>
      <c r="BL195" s="219">
        <f t="shared" si="74"/>
        <v>0</v>
      </c>
      <c r="BM195" s="215">
        <f>IF($B195="","",VLOOKUP($B195,工资性费用预算!$B$7:$AP$206,41,0))</f>
        <v>0</v>
      </c>
      <c r="BN195" s="201" t="str">
        <f>IF(OR(工资性费用预算!N197="",工资性费用预算!N197=0),"",$BM195)</f>
        <v/>
      </c>
      <c r="BO195" s="201" t="str">
        <f>IF(OR(工资性费用预算!O197="",工资性费用预算!O197=0),"",$BM195)</f>
        <v/>
      </c>
      <c r="BP195" s="201" t="str">
        <f>IF(OR(工资性费用预算!P197="",工资性费用预算!P197=0),"",$BM195)</f>
        <v/>
      </c>
      <c r="BQ195" s="201"/>
      <c r="BR195" s="201" t="str">
        <f>IF(OR(工资性费用预算!Q197="",工资性费用预算!Q197=0),"",$BM195)</f>
        <v/>
      </c>
      <c r="BS195" s="201" t="str">
        <f>IF(OR(工资性费用预算!R197="",工资性费用预算!R197=0),"",$BM195)</f>
        <v/>
      </c>
      <c r="BT195" s="201" t="str">
        <f>IF(OR(工资性费用预算!S197="",工资性费用预算!S197=0),"",$BM195)</f>
        <v/>
      </c>
      <c r="BU195" s="201"/>
      <c r="BV195" s="201" t="str">
        <f>IF(OR(工资性费用预算!T197="",工资性费用预算!T197=0),"",$BM195)</f>
        <v/>
      </c>
      <c r="BW195" s="201" t="str">
        <f>IF(OR(工资性费用预算!U197="",工资性费用预算!U197=0),"",$BM195)</f>
        <v/>
      </c>
      <c r="BX195" s="201" t="str">
        <f>IF(OR(工资性费用预算!V197="",工资性费用预算!V197=0),"",$BM195)</f>
        <v/>
      </c>
      <c r="BY195" s="201"/>
      <c r="BZ195" s="201" t="str">
        <f>IF(OR(工资性费用预算!W197="",工资性费用预算!W197=0),"",$BM195)</f>
        <v/>
      </c>
      <c r="CA195" s="201" t="str">
        <f>IF(OR(工资性费用预算!X197="",工资性费用预算!X197=0),"",$BM195)</f>
        <v/>
      </c>
      <c r="CB195" s="201" t="str">
        <f>IF(OR(工资性费用预算!Y197="",工资性费用预算!Y197=0),"",$BM195)</f>
        <v/>
      </c>
      <c r="CC195" s="193">
        <f t="shared" si="75"/>
        <v>0</v>
      </c>
      <c r="CD195" s="215">
        <f>IF($B195="","",VLOOKUP($B195,工资性费用预算!$B$7:$AT$206,45,0))</f>
        <v>0</v>
      </c>
      <c r="CE195" s="201" t="str">
        <f>IF(OR(工资性费用预算!N197="",工资性费用预算!N197=0),"",$CD195)</f>
        <v/>
      </c>
      <c r="CF195" s="201" t="str">
        <f>IF(OR(工资性费用预算!O197="",工资性费用预算!O197=0),"",$CD195)</f>
        <v/>
      </c>
      <c r="CG195" s="201" t="str">
        <f>IF(OR(工资性费用预算!P197="",工资性费用预算!P197=0),"",$CD195)</f>
        <v/>
      </c>
      <c r="CH195" s="201" t="str">
        <f>IF(OR(工资性费用预算!Q197="",工资性费用预算!Q197=0),"",$CD195)</f>
        <v/>
      </c>
      <c r="CI195" s="201" t="str">
        <f>IF(OR(工资性费用预算!R197="",工资性费用预算!R197=0),"",$CD195)</f>
        <v/>
      </c>
      <c r="CJ195" s="201" t="str">
        <f>IF(OR(工资性费用预算!S197="",工资性费用预算!S197=0),"",$CD195)</f>
        <v/>
      </c>
      <c r="CK195" s="201" t="str">
        <f>IF(OR(工资性费用预算!T197="",工资性费用预算!T197=0),"",$CD195)</f>
        <v/>
      </c>
      <c r="CL195" s="201" t="str">
        <f>IF(OR(工资性费用预算!U197="",工资性费用预算!U197=0),"",$CD195)</f>
        <v/>
      </c>
      <c r="CM195" s="201" t="str">
        <f>IF(OR(工资性费用预算!V197="",工资性费用预算!V197=0),"",$CD195)</f>
        <v/>
      </c>
      <c r="CN195" s="201" t="str">
        <f>IF(OR(工资性费用预算!W197="",工资性费用预算!W197=0),"",$CD195)</f>
        <v/>
      </c>
      <c r="CO195" s="201" t="str">
        <f>IF(OR(工资性费用预算!X197="",工资性费用预算!X197=0),"",$CD195)</f>
        <v/>
      </c>
      <c r="CP195" s="201" t="str">
        <f>IF(OR(工资性费用预算!Y197="",工资性费用预算!Y197=0),"",$CD195)</f>
        <v/>
      </c>
      <c r="CQ195" s="193">
        <f t="shared" si="76"/>
        <v>0</v>
      </c>
      <c r="CR195" s="215">
        <f>IF($B195="","",VLOOKUP($B195,工资性费用预算!$B$7:$AV$206,47,0))</f>
        <v>0</v>
      </c>
      <c r="CS195" s="201" t="str">
        <f>IF(OR(工资性费用预算!N197="",工资性费用预算!N197=0),"",$CR195)</f>
        <v/>
      </c>
      <c r="CT195" s="201" t="str">
        <f>IF(OR(工资性费用预算!O197="",工资性费用预算!O197=0),"",$CR195)</f>
        <v/>
      </c>
      <c r="CU195" s="201" t="str">
        <f>IF(OR(工资性费用预算!P197="",工资性费用预算!P197=0),"",$CR195)</f>
        <v/>
      </c>
      <c r="CV195" s="201" t="str">
        <f>IF(OR(工资性费用预算!Q197="",工资性费用预算!Q197=0),"",$CR195)</f>
        <v/>
      </c>
      <c r="CW195" s="201" t="str">
        <f>IF(OR(工资性费用预算!R197="",工资性费用预算!R197=0),"",$CR195)</f>
        <v/>
      </c>
      <c r="CX195" s="201" t="str">
        <f>IF(OR(工资性费用预算!S197="",工资性费用预算!S197=0),"",$CR195)</f>
        <v/>
      </c>
      <c r="CY195" s="201" t="str">
        <f>IF(OR(工资性费用预算!T197="",工资性费用预算!T197=0),"",$CR195)</f>
        <v/>
      </c>
      <c r="CZ195" s="201" t="str">
        <f>IF(OR(工资性费用预算!U197="",工资性费用预算!U197=0),"",$CR195)</f>
        <v/>
      </c>
      <c r="DA195" s="201" t="str">
        <f>IF(OR(工资性费用预算!V197="",工资性费用预算!V197=0),"",$CR195)</f>
        <v/>
      </c>
      <c r="DB195" s="201" t="str">
        <f>IF(OR(工资性费用预算!W197="",工资性费用预算!W197=0),"",$CR195)</f>
        <v/>
      </c>
      <c r="DC195" s="201" t="str">
        <f>IF(OR(工资性费用预算!X197="",工资性费用预算!X197=0),"",$CR195)</f>
        <v/>
      </c>
      <c r="DD195" s="201" t="str">
        <f>IF(OR(工资性费用预算!Y197="",工资性费用预算!Y197=0),"",$CR195)</f>
        <v/>
      </c>
      <c r="DE195" s="193">
        <f t="shared" si="77"/>
        <v>0</v>
      </c>
      <c r="DF195" s="215">
        <f>IF($B195="","",VLOOKUP($B195,工资性费用预算!$B$7:$AR$206,43,0))</f>
        <v>0</v>
      </c>
      <c r="DG195" s="215">
        <f>IF($B195="","",VLOOKUP($B195,工资性费用预算!$B$7:$AS$206,44,0))</f>
        <v>0</v>
      </c>
      <c r="DH195" s="215">
        <f>IF($B195="","",VLOOKUP($B195,工资性费用预算!$B$7:$AX$206,49,0))</f>
        <v>0</v>
      </c>
      <c r="DI195" s="215">
        <f>IF($B195="","",VLOOKUP($B195,工资性费用预算!$B$7:$AY$206,50,0))</f>
        <v>0</v>
      </c>
      <c r="DJ195" s="215">
        <f>IF($B195="","",VLOOKUP($B195,工资性费用预算!$B$7:$BB$206,51,0))</f>
        <v>0</v>
      </c>
      <c r="DK195" s="215">
        <f>IF($B195="","",VLOOKUP($B195,工资性费用预算!$B$7:$BB$206,52,0))</f>
        <v>0</v>
      </c>
      <c r="DL195" s="225">
        <f>IF($B195="","",VLOOKUP($B195,工资性费用预算!$B$7:$BB$206,53,0))</f>
        <v>0</v>
      </c>
      <c r="DM195" s="222">
        <f t="shared" si="78"/>
        <v>0</v>
      </c>
      <c r="DN195" s="191">
        <f t="shared" si="79"/>
        <v>0</v>
      </c>
      <c r="DO195" s="191">
        <f t="shared" si="80"/>
        <v>0</v>
      </c>
      <c r="DP195" s="191">
        <f t="shared" si="81"/>
        <v>0</v>
      </c>
      <c r="DQ195" s="191">
        <f t="shared" si="82"/>
        <v>0</v>
      </c>
      <c r="DR195" s="191">
        <f t="shared" si="83"/>
        <v>0</v>
      </c>
      <c r="DS195" s="191">
        <f t="shared" si="84"/>
        <v>0</v>
      </c>
      <c r="DT195" s="191">
        <f t="shared" si="85"/>
        <v>0</v>
      </c>
      <c r="DU195" s="191">
        <f t="shared" si="86"/>
        <v>0</v>
      </c>
      <c r="DV195" s="191">
        <f t="shared" si="87"/>
        <v>0</v>
      </c>
      <c r="DW195" s="191">
        <f t="shared" si="88"/>
        <v>0</v>
      </c>
      <c r="DX195" s="191">
        <f t="shared" si="89"/>
        <v>0</v>
      </c>
      <c r="DY195" s="227">
        <f t="shared" si="90"/>
        <v>0</v>
      </c>
      <c r="DZ195" s="191">
        <f t="shared" si="91"/>
        <v>0</v>
      </c>
      <c r="EA195" s="193">
        <f t="shared" si="92"/>
        <v>0</v>
      </c>
    </row>
    <row r="196" spans="1:131">
      <c r="A196" s="200">
        <f t="shared" si="93"/>
        <v>192</v>
      </c>
      <c r="B196" s="191" t="str">
        <f>IF(工资性费用预算!A198="","",工资性费用预算!B198)</f>
        <v>新增42</v>
      </c>
      <c r="C196" s="195">
        <f>IF(B196="","",VLOOKUP(B196,工资性费用预算!$B$7:$C$206,2,0))</f>
        <v>0</v>
      </c>
      <c r="D196" s="276" t="str">
        <f>IF(工资性费用预算!BH198&gt;0,IF(工资性费用预算!BE198&gt;0,工资性费用预算!$BE$6,IF(工资性费用预算!BF198&gt;0,工资性费用预算!$BF$6,工资性费用预算!$BG$6)),"")</f>
        <v/>
      </c>
      <c r="E196" s="194">
        <f>IF($B196="","",VLOOKUP($B196,工资性费用预算!$B$7:$AC$206,27,0))</f>
        <v>0</v>
      </c>
      <c r="F196" s="519" t="e">
        <f>IF($B196="",0,VLOOKUP($B196,社保费!$B$5:$Q$15,16,0))</f>
        <v>#N/A</v>
      </c>
      <c r="G196" s="201" t="str">
        <f>IF(OR(工资性费用预算!N198="",工资性费用预算!N198=0),"",ROUND($E196*$F196,2))</f>
        <v/>
      </c>
      <c r="H196" s="201" t="str">
        <f>IF(OR(工资性费用预算!O198="",工资性费用预算!O198=0),"",ROUND($E196*$F196,2))</f>
        <v/>
      </c>
      <c r="I196" s="201" t="str">
        <f>IF(OR(工资性费用预算!P198="",工资性费用预算!P198=0),"",ROUND($E196*$F196,2))</f>
        <v/>
      </c>
      <c r="J196" s="201" t="str">
        <f>IF(OR(工资性费用预算!Q198="",工资性费用预算!Q198=0),"",ROUND($E196*$F196,2))</f>
        <v/>
      </c>
      <c r="K196" s="201" t="str">
        <f>IF(OR(工资性费用预算!R198="",工资性费用预算!R198=0),"",ROUND($E196*$F196,2))</f>
        <v/>
      </c>
      <c r="L196" s="201" t="str">
        <f>IF(OR(工资性费用预算!S198="",工资性费用预算!S198=0),"",ROUND($E196*$F196,2))</f>
        <v/>
      </c>
      <c r="M196" s="201" t="str">
        <f>IF(OR(工资性费用预算!T198="",工资性费用预算!T198=0),"",ROUND($E196*$F196,2))</f>
        <v/>
      </c>
      <c r="N196" s="201" t="str">
        <f>IF(OR(工资性费用预算!U198="",工资性费用预算!U198=0),"",ROUND($E196*$F196,2))</f>
        <v/>
      </c>
      <c r="O196" s="201" t="str">
        <f>IF(OR(工资性费用预算!V198="",工资性费用预算!V198=0),"",ROUND($E196*$F196,2))</f>
        <v/>
      </c>
      <c r="P196" s="201" t="str">
        <f>IF(OR(工资性费用预算!W198="",工资性费用预算!W198=0),"",ROUND($E196*$F196,2))</f>
        <v/>
      </c>
      <c r="Q196" s="201" t="str">
        <f>IF(OR(工资性费用预算!X198="",工资性费用预算!X198=0),"",ROUND($E196*$F196,2))</f>
        <v/>
      </c>
      <c r="R196" s="201" t="str">
        <f>IF(OR(工资性费用预算!Y198="",工资性费用预算!Y198=0),"",ROUND($E196*$F196,2))</f>
        <v/>
      </c>
      <c r="S196" s="193">
        <f t="shared" si="71"/>
        <v>0</v>
      </c>
      <c r="T196" s="199">
        <f>IF($B196="","",VLOOKUP($B196,工资性费用预算!$B$7:$AF$206,30,0))</f>
        <v>0</v>
      </c>
      <c r="U196" s="197">
        <f>IF($B196="","",VLOOKUP($B196,工资性费用预算!$B$7:$AF$206,31,0))</f>
        <v>0</v>
      </c>
      <c r="V196" s="191" t="str">
        <f>IF(OR(工资性费用预算!N198="",工资性费用预算!N198=0),"",$T196*$U196)</f>
        <v/>
      </c>
      <c r="W196" s="191" t="str">
        <f>IF(OR(工资性费用预算!O198="",工资性费用预算!O198=0),"",$T196*$U196)</f>
        <v/>
      </c>
      <c r="X196" s="191" t="str">
        <f>IF(OR(工资性费用预算!P198="",工资性费用预算!P198=0),"",$T196*$U196)</f>
        <v/>
      </c>
      <c r="Y196" s="191" t="str">
        <f>IF(OR(工资性费用预算!Q198="",工资性费用预算!Q198=0),"",$T196*$U196)</f>
        <v/>
      </c>
      <c r="Z196" s="191" t="str">
        <f>IF(OR(工资性费用预算!R198="",工资性费用预算!R198=0),"",$T196*$U196)</f>
        <v/>
      </c>
      <c r="AA196" s="191" t="str">
        <f>IF(OR(工资性费用预算!S198="",工资性费用预算!S198=0),"",$T196*$U196)</f>
        <v/>
      </c>
      <c r="AB196" s="191" t="str">
        <f>IF(OR(工资性费用预算!T198="",工资性费用预算!T198=0),"",$T196*$U196)</f>
        <v/>
      </c>
      <c r="AC196" s="191" t="str">
        <f>IF(OR(工资性费用预算!U198="",工资性费用预算!U198=0),"",$T196*$U196)</f>
        <v/>
      </c>
      <c r="AD196" s="191" t="str">
        <f>IF(OR(工资性费用预算!V198="",工资性费用预算!V198=0),"",$T196*$U196)</f>
        <v/>
      </c>
      <c r="AE196" s="191" t="str">
        <f>IF(OR(工资性费用预算!W198="",工资性费用预算!W198=0),"",$T196*$U196)</f>
        <v/>
      </c>
      <c r="AF196" s="191" t="str">
        <f>IF(OR(工资性费用预算!X198="",工资性费用预算!X198=0),"",$T196*$U196)</f>
        <v/>
      </c>
      <c r="AG196" s="191" t="str">
        <f>IF(OR(工资性费用预算!Y198="",工资性费用预算!Y198=0),"",$T196*$U196)</f>
        <v/>
      </c>
      <c r="AH196" s="193">
        <f t="shared" si="72"/>
        <v>0</v>
      </c>
      <c r="AI196" s="217">
        <f>IF($B196="","",VLOOKUP($B196,工资性费用预算!$B$7:$AJ$206,33,0))</f>
        <v>0</v>
      </c>
      <c r="AJ196" s="218">
        <f>IF($B196="","",VLOOKUP($B196,工资性费用预算!$B$7:$AJ$206,35,0))</f>
        <v>0</v>
      </c>
      <c r="AK196" s="215">
        <f>IF($B196="","",VLOOKUP($B196,工资性费用预算!$B$7:$AL$206,37,0))</f>
        <v>0</v>
      </c>
      <c r="AL196" s="270" t="str">
        <f>IF(OR(工资性费用预算!N198="",工资性费用预算!N198=0),"",$AK196)</f>
        <v/>
      </c>
      <c r="AM196" s="201" t="str">
        <f>IF(OR(工资性费用预算!O198="",工资性费用预算!O198=0),"",$AK196)</f>
        <v/>
      </c>
      <c r="AN196" s="201" t="str">
        <f>IF(OR(工资性费用预算!P198="",工资性费用预算!P198=0),"",$AK196)</f>
        <v/>
      </c>
      <c r="AO196" s="201" t="str">
        <f>IF(OR(工资性费用预算!Q198="",工资性费用预算!Q198=0),"",$AK196)</f>
        <v/>
      </c>
      <c r="AP196" s="201" t="str">
        <f>IF(OR(工资性费用预算!R198="",工资性费用预算!R198=0),"",$AK196)</f>
        <v/>
      </c>
      <c r="AQ196" s="201" t="str">
        <f>IF(OR(工资性费用预算!S198="",工资性费用预算!S198=0),"",$AK196)</f>
        <v/>
      </c>
      <c r="AR196" s="201" t="str">
        <f>IF(OR(工资性费用预算!T198="",工资性费用预算!T198=0),"",$AK196)</f>
        <v/>
      </c>
      <c r="AS196" s="201" t="str">
        <f>IF(OR(工资性费用预算!U198="",工资性费用预算!U198=0),"",$AK196)</f>
        <v/>
      </c>
      <c r="AT196" s="201" t="str">
        <f>IF(OR(工资性费用预算!V198="",工资性费用预算!V198=0),"",$AK196)</f>
        <v/>
      </c>
      <c r="AU196" s="201" t="str">
        <f>IF(OR(工资性费用预算!W198="",工资性费用预算!W198=0),"",$AK196)</f>
        <v/>
      </c>
      <c r="AV196" s="201" t="str">
        <f>IF(OR(工资性费用预算!X198="",工资性费用预算!X198=0),"",$AK196)</f>
        <v/>
      </c>
      <c r="AW196" s="201" t="str">
        <f>IF(OR(工资性费用预算!Y198="",工资性费用预算!Y198=0),"",$AK196)</f>
        <v/>
      </c>
      <c r="AX196" s="220">
        <f t="shared" si="73"/>
        <v>0</v>
      </c>
      <c r="AY196" s="215">
        <f>IF($B196="","",VLOOKUP($B196,工资性费用预算!$B$7:$AN$206,39,0))</f>
        <v>0</v>
      </c>
      <c r="AZ196" s="204"/>
      <c r="BA196" s="204"/>
      <c r="BB196" s="204"/>
      <c r="BC196" s="204"/>
      <c r="BD196" s="201"/>
      <c r="BE196" s="201" t="str">
        <f>IF(OR(工资性费用预算!S198="",工资性费用预算!S198=0),"",$AY196)</f>
        <v/>
      </c>
      <c r="BF196" s="201" t="str">
        <f>IF(OR(工资性费用预算!T198="",工资性费用预算!T198=0),"",$AY196)</f>
        <v/>
      </c>
      <c r="BG196" s="201" t="str">
        <f>IF(OR(工资性费用预算!U198="",工资性费用预算!U198=0),"",$AY196)</f>
        <v/>
      </c>
      <c r="BH196" s="201" t="str">
        <f>IF(OR(工资性费用预算!V198="",工资性费用预算!V198=0),"",$AY196)</f>
        <v/>
      </c>
      <c r="BI196" s="201" t="str">
        <f>IF(OR(工资性费用预算!W198="",工资性费用预算!W198=0),"",$AY196)</f>
        <v/>
      </c>
      <c r="BJ196" s="219"/>
      <c r="BK196" s="219"/>
      <c r="BL196" s="219">
        <f t="shared" si="74"/>
        <v>0</v>
      </c>
      <c r="BM196" s="215">
        <f>IF($B196="","",VLOOKUP($B196,工资性费用预算!$B$7:$AP$206,41,0))</f>
        <v>0</v>
      </c>
      <c r="BN196" s="201" t="str">
        <f>IF(OR(工资性费用预算!N198="",工资性费用预算!N198=0),"",$BM196)</f>
        <v/>
      </c>
      <c r="BO196" s="201" t="str">
        <f>IF(OR(工资性费用预算!O198="",工资性费用预算!O198=0),"",$BM196)</f>
        <v/>
      </c>
      <c r="BP196" s="201" t="str">
        <f>IF(OR(工资性费用预算!P198="",工资性费用预算!P198=0),"",$BM196)</f>
        <v/>
      </c>
      <c r="BQ196" s="201"/>
      <c r="BR196" s="201" t="str">
        <f>IF(OR(工资性费用预算!Q198="",工资性费用预算!Q198=0),"",$BM196)</f>
        <v/>
      </c>
      <c r="BS196" s="201" t="str">
        <f>IF(OR(工资性费用预算!R198="",工资性费用预算!R198=0),"",$BM196)</f>
        <v/>
      </c>
      <c r="BT196" s="201" t="str">
        <f>IF(OR(工资性费用预算!S198="",工资性费用预算!S198=0),"",$BM196)</f>
        <v/>
      </c>
      <c r="BU196" s="201"/>
      <c r="BV196" s="201" t="str">
        <f>IF(OR(工资性费用预算!T198="",工资性费用预算!T198=0),"",$BM196)</f>
        <v/>
      </c>
      <c r="BW196" s="201" t="str">
        <f>IF(OR(工资性费用预算!U198="",工资性费用预算!U198=0),"",$BM196)</f>
        <v/>
      </c>
      <c r="BX196" s="201" t="str">
        <f>IF(OR(工资性费用预算!V198="",工资性费用预算!V198=0),"",$BM196)</f>
        <v/>
      </c>
      <c r="BY196" s="201"/>
      <c r="BZ196" s="201" t="str">
        <f>IF(OR(工资性费用预算!W198="",工资性费用预算!W198=0),"",$BM196)</f>
        <v/>
      </c>
      <c r="CA196" s="201" t="str">
        <f>IF(OR(工资性费用预算!X198="",工资性费用预算!X198=0),"",$BM196)</f>
        <v/>
      </c>
      <c r="CB196" s="201" t="str">
        <f>IF(OR(工资性费用预算!Y198="",工资性费用预算!Y198=0),"",$BM196)</f>
        <v/>
      </c>
      <c r="CC196" s="193">
        <f t="shared" si="75"/>
        <v>0</v>
      </c>
      <c r="CD196" s="215">
        <f>IF($B196="","",VLOOKUP($B196,工资性费用预算!$B$7:$AT$206,45,0))</f>
        <v>0</v>
      </c>
      <c r="CE196" s="201" t="str">
        <f>IF(OR(工资性费用预算!N198="",工资性费用预算!N198=0),"",$CD196)</f>
        <v/>
      </c>
      <c r="CF196" s="201" t="str">
        <f>IF(OR(工资性费用预算!O198="",工资性费用预算!O198=0),"",$CD196)</f>
        <v/>
      </c>
      <c r="CG196" s="201" t="str">
        <f>IF(OR(工资性费用预算!P198="",工资性费用预算!P198=0),"",$CD196)</f>
        <v/>
      </c>
      <c r="CH196" s="201" t="str">
        <f>IF(OR(工资性费用预算!Q198="",工资性费用预算!Q198=0),"",$CD196)</f>
        <v/>
      </c>
      <c r="CI196" s="201" t="str">
        <f>IF(OR(工资性费用预算!R198="",工资性费用预算!R198=0),"",$CD196)</f>
        <v/>
      </c>
      <c r="CJ196" s="201" t="str">
        <f>IF(OR(工资性费用预算!S198="",工资性费用预算!S198=0),"",$CD196)</f>
        <v/>
      </c>
      <c r="CK196" s="201" t="str">
        <f>IF(OR(工资性费用预算!T198="",工资性费用预算!T198=0),"",$CD196)</f>
        <v/>
      </c>
      <c r="CL196" s="201" t="str">
        <f>IF(OR(工资性费用预算!U198="",工资性费用预算!U198=0),"",$CD196)</f>
        <v/>
      </c>
      <c r="CM196" s="201" t="str">
        <f>IF(OR(工资性费用预算!V198="",工资性费用预算!V198=0),"",$CD196)</f>
        <v/>
      </c>
      <c r="CN196" s="201" t="str">
        <f>IF(OR(工资性费用预算!W198="",工资性费用预算!W198=0),"",$CD196)</f>
        <v/>
      </c>
      <c r="CO196" s="201" t="str">
        <f>IF(OR(工资性费用预算!X198="",工资性费用预算!X198=0),"",$CD196)</f>
        <v/>
      </c>
      <c r="CP196" s="201" t="str">
        <f>IF(OR(工资性费用预算!Y198="",工资性费用预算!Y198=0),"",$CD196)</f>
        <v/>
      </c>
      <c r="CQ196" s="193">
        <f t="shared" si="76"/>
        <v>0</v>
      </c>
      <c r="CR196" s="215">
        <f>IF($B196="","",VLOOKUP($B196,工资性费用预算!$B$7:$AV$206,47,0))</f>
        <v>0</v>
      </c>
      <c r="CS196" s="201" t="str">
        <f>IF(OR(工资性费用预算!N198="",工资性费用预算!N198=0),"",$CR196)</f>
        <v/>
      </c>
      <c r="CT196" s="201" t="str">
        <f>IF(OR(工资性费用预算!O198="",工资性费用预算!O198=0),"",$CR196)</f>
        <v/>
      </c>
      <c r="CU196" s="201" t="str">
        <f>IF(OR(工资性费用预算!P198="",工资性费用预算!P198=0),"",$CR196)</f>
        <v/>
      </c>
      <c r="CV196" s="201" t="str">
        <f>IF(OR(工资性费用预算!Q198="",工资性费用预算!Q198=0),"",$CR196)</f>
        <v/>
      </c>
      <c r="CW196" s="201" t="str">
        <f>IF(OR(工资性费用预算!R198="",工资性费用预算!R198=0),"",$CR196)</f>
        <v/>
      </c>
      <c r="CX196" s="201" t="str">
        <f>IF(OR(工资性费用预算!S198="",工资性费用预算!S198=0),"",$CR196)</f>
        <v/>
      </c>
      <c r="CY196" s="201" t="str">
        <f>IF(OR(工资性费用预算!T198="",工资性费用预算!T198=0),"",$CR196)</f>
        <v/>
      </c>
      <c r="CZ196" s="201" t="str">
        <f>IF(OR(工资性费用预算!U198="",工资性费用预算!U198=0),"",$CR196)</f>
        <v/>
      </c>
      <c r="DA196" s="201" t="str">
        <f>IF(OR(工资性费用预算!V198="",工资性费用预算!V198=0),"",$CR196)</f>
        <v/>
      </c>
      <c r="DB196" s="201" t="str">
        <f>IF(OR(工资性费用预算!W198="",工资性费用预算!W198=0),"",$CR196)</f>
        <v/>
      </c>
      <c r="DC196" s="201" t="str">
        <f>IF(OR(工资性费用预算!X198="",工资性费用预算!X198=0),"",$CR196)</f>
        <v/>
      </c>
      <c r="DD196" s="201" t="str">
        <f>IF(OR(工资性费用预算!Y198="",工资性费用预算!Y198=0),"",$CR196)</f>
        <v/>
      </c>
      <c r="DE196" s="193">
        <f t="shared" si="77"/>
        <v>0</v>
      </c>
      <c r="DF196" s="215">
        <f>IF($B196="","",VLOOKUP($B196,工资性费用预算!$B$7:$AR$206,43,0))</f>
        <v>0</v>
      </c>
      <c r="DG196" s="215">
        <f>IF($B196="","",VLOOKUP($B196,工资性费用预算!$B$7:$AS$206,44,0))</f>
        <v>0</v>
      </c>
      <c r="DH196" s="215">
        <f>IF($B196="","",VLOOKUP($B196,工资性费用预算!$B$7:$AX$206,49,0))</f>
        <v>0</v>
      </c>
      <c r="DI196" s="215">
        <f>IF($B196="","",VLOOKUP($B196,工资性费用预算!$B$7:$AY$206,50,0))</f>
        <v>0</v>
      </c>
      <c r="DJ196" s="215">
        <f>IF($B196="","",VLOOKUP($B196,工资性费用预算!$B$7:$BB$206,51,0))</f>
        <v>0</v>
      </c>
      <c r="DK196" s="215">
        <f>IF($B196="","",VLOOKUP($B196,工资性费用预算!$B$7:$BB$206,52,0))</f>
        <v>0</v>
      </c>
      <c r="DL196" s="225">
        <f>IF($B196="","",VLOOKUP($B196,工资性费用预算!$B$7:$BB$206,53,0))</f>
        <v>0</v>
      </c>
      <c r="DM196" s="222">
        <f t="shared" si="78"/>
        <v>0</v>
      </c>
      <c r="DN196" s="191">
        <f t="shared" si="79"/>
        <v>0</v>
      </c>
      <c r="DO196" s="191">
        <f t="shared" si="80"/>
        <v>0</v>
      </c>
      <c r="DP196" s="191">
        <f t="shared" si="81"/>
        <v>0</v>
      </c>
      <c r="DQ196" s="191">
        <f t="shared" si="82"/>
        <v>0</v>
      </c>
      <c r="DR196" s="191">
        <f t="shared" si="83"/>
        <v>0</v>
      </c>
      <c r="DS196" s="191">
        <f t="shared" si="84"/>
        <v>0</v>
      </c>
      <c r="DT196" s="191">
        <f t="shared" si="85"/>
        <v>0</v>
      </c>
      <c r="DU196" s="191">
        <f t="shared" si="86"/>
        <v>0</v>
      </c>
      <c r="DV196" s="191">
        <f t="shared" si="87"/>
        <v>0</v>
      </c>
      <c r="DW196" s="191">
        <f t="shared" si="88"/>
        <v>0</v>
      </c>
      <c r="DX196" s="191">
        <f t="shared" si="89"/>
        <v>0</v>
      </c>
      <c r="DY196" s="227">
        <f t="shared" si="90"/>
        <v>0</v>
      </c>
      <c r="DZ196" s="191">
        <f t="shared" si="91"/>
        <v>0</v>
      </c>
      <c r="EA196" s="193">
        <f t="shared" si="92"/>
        <v>0</v>
      </c>
    </row>
    <row r="197" spans="1:131">
      <c r="A197" s="200">
        <f t="shared" si="93"/>
        <v>193</v>
      </c>
      <c r="B197" s="191" t="str">
        <f>IF(工资性费用预算!A199="","",工资性费用预算!B199)</f>
        <v>新增43</v>
      </c>
      <c r="C197" s="195">
        <f>IF(B197="","",VLOOKUP(B197,工资性费用预算!$B$7:$C$206,2,0))</f>
        <v>0</v>
      </c>
      <c r="D197" s="276" t="str">
        <f>IF(工资性费用预算!BH199&gt;0,IF(工资性费用预算!BE199&gt;0,工资性费用预算!$BE$6,IF(工资性费用预算!BF199&gt;0,工资性费用预算!$BF$6,工资性费用预算!$BG$6)),"")</f>
        <v/>
      </c>
      <c r="E197" s="194">
        <f>IF($B197="","",VLOOKUP($B197,工资性费用预算!$B$7:$AC$206,27,0))</f>
        <v>0</v>
      </c>
      <c r="F197" s="519" t="e">
        <f>IF($B197="",0,VLOOKUP($B197,社保费!$B$5:$Q$15,16,0))</f>
        <v>#N/A</v>
      </c>
      <c r="G197" s="201" t="str">
        <f>IF(OR(工资性费用预算!N199="",工资性费用预算!N199=0),"",ROUND($E197*$F197,2))</f>
        <v/>
      </c>
      <c r="H197" s="201" t="str">
        <f>IF(OR(工资性费用预算!O199="",工资性费用预算!O199=0),"",ROUND($E197*$F197,2))</f>
        <v/>
      </c>
      <c r="I197" s="201" t="str">
        <f>IF(OR(工资性费用预算!P199="",工资性费用预算!P199=0),"",ROUND($E197*$F197,2))</f>
        <v/>
      </c>
      <c r="J197" s="201" t="str">
        <f>IF(OR(工资性费用预算!Q199="",工资性费用预算!Q199=0),"",ROUND($E197*$F197,2))</f>
        <v/>
      </c>
      <c r="K197" s="201" t="str">
        <f>IF(OR(工资性费用预算!R199="",工资性费用预算!R199=0),"",ROUND($E197*$F197,2))</f>
        <v/>
      </c>
      <c r="L197" s="201" t="str">
        <f>IF(OR(工资性费用预算!S199="",工资性费用预算!S199=0),"",ROUND($E197*$F197,2))</f>
        <v/>
      </c>
      <c r="M197" s="201" t="str">
        <f>IF(OR(工资性费用预算!T199="",工资性费用预算!T199=0),"",ROUND($E197*$F197,2))</f>
        <v/>
      </c>
      <c r="N197" s="201" t="str">
        <f>IF(OR(工资性费用预算!U199="",工资性费用预算!U199=0),"",ROUND($E197*$F197,2))</f>
        <v/>
      </c>
      <c r="O197" s="201" t="str">
        <f>IF(OR(工资性费用预算!V199="",工资性费用预算!V199=0),"",ROUND($E197*$F197,2))</f>
        <v/>
      </c>
      <c r="P197" s="201" t="str">
        <f>IF(OR(工资性费用预算!W199="",工资性费用预算!W199=0),"",ROUND($E197*$F197,2))</f>
        <v/>
      </c>
      <c r="Q197" s="201" t="str">
        <f>IF(OR(工资性费用预算!X199="",工资性费用预算!X199=0),"",ROUND($E197*$F197,2))</f>
        <v/>
      </c>
      <c r="R197" s="201" t="str">
        <f>IF(OR(工资性费用预算!Y199="",工资性费用预算!Y199=0),"",ROUND($E197*$F197,2))</f>
        <v/>
      </c>
      <c r="S197" s="193">
        <f t="shared" si="71"/>
        <v>0</v>
      </c>
      <c r="T197" s="199">
        <f>IF($B197="","",VLOOKUP($B197,工资性费用预算!$B$7:$AF$206,30,0))</f>
        <v>0</v>
      </c>
      <c r="U197" s="197">
        <f>IF($B197="","",VLOOKUP($B197,工资性费用预算!$B$7:$AF$206,31,0))</f>
        <v>0</v>
      </c>
      <c r="V197" s="191" t="str">
        <f>IF(OR(工资性费用预算!N199="",工资性费用预算!N199=0),"",$T197*$U197)</f>
        <v/>
      </c>
      <c r="W197" s="191" t="str">
        <f>IF(OR(工资性费用预算!O199="",工资性费用预算!O199=0),"",$T197*$U197)</f>
        <v/>
      </c>
      <c r="X197" s="191" t="str">
        <f>IF(OR(工资性费用预算!P199="",工资性费用预算!P199=0),"",$T197*$U197)</f>
        <v/>
      </c>
      <c r="Y197" s="191" t="str">
        <f>IF(OR(工资性费用预算!Q199="",工资性费用预算!Q199=0),"",$T197*$U197)</f>
        <v/>
      </c>
      <c r="Z197" s="191" t="str">
        <f>IF(OR(工资性费用预算!R199="",工资性费用预算!R199=0),"",$T197*$U197)</f>
        <v/>
      </c>
      <c r="AA197" s="191" t="str">
        <f>IF(OR(工资性费用预算!S199="",工资性费用预算!S199=0),"",$T197*$U197)</f>
        <v/>
      </c>
      <c r="AB197" s="191" t="str">
        <f>IF(OR(工资性费用预算!T199="",工资性费用预算!T199=0),"",$T197*$U197)</f>
        <v/>
      </c>
      <c r="AC197" s="191" t="str">
        <f>IF(OR(工资性费用预算!U199="",工资性费用预算!U199=0),"",$T197*$U197)</f>
        <v/>
      </c>
      <c r="AD197" s="191" t="str">
        <f>IF(OR(工资性费用预算!V199="",工资性费用预算!V199=0),"",$T197*$U197)</f>
        <v/>
      </c>
      <c r="AE197" s="191" t="str">
        <f>IF(OR(工资性费用预算!W199="",工资性费用预算!W199=0),"",$T197*$U197)</f>
        <v/>
      </c>
      <c r="AF197" s="191" t="str">
        <f>IF(OR(工资性费用预算!X199="",工资性费用预算!X199=0),"",$T197*$U197)</f>
        <v/>
      </c>
      <c r="AG197" s="191" t="str">
        <f>IF(OR(工资性费用预算!Y199="",工资性费用预算!Y199=0),"",$T197*$U197)</f>
        <v/>
      </c>
      <c r="AH197" s="193">
        <f t="shared" si="72"/>
        <v>0</v>
      </c>
      <c r="AI197" s="217">
        <f>IF($B197="","",VLOOKUP($B197,工资性费用预算!$B$7:$AJ$206,33,0))</f>
        <v>0</v>
      </c>
      <c r="AJ197" s="218">
        <f>IF($B197="","",VLOOKUP($B197,工资性费用预算!$B$7:$AJ$206,35,0))</f>
        <v>0</v>
      </c>
      <c r="AK197" s="215">
        <f>IF($B197="","",VLOOKUP($B197,工资性费用预算!$B$7:$AL$206,37,0))</f>
        <v>0</v>
      </c>
      <c r="AL197" s="270" t="str">
        <f>IF(OR(工资性费用预算!N199="",工资性费用预算!N199=0),"",$AK197)</f>
        <v/>
      </c>
      <c r="AM197" s="201" t="str">
        <f>IF(OR(工资性费用预算!O199="",工资性费用预算!O199=0),"",$AK197)</f>
        <v/>
      </c>
      <c r="AN197" s="201" t="str">
        <f>IF(OR(工资性费用预算!P199="",工资性费用预算!P199=0),"",$AK197)</f>
        <v/>
      </c>
      <c r="AO197" s="201" t="str">
        <f>IF(OR(工资性费用预算!Q199="",工资性费用预算!Q199=0),"",$AK197)</f>
        <v/>
      </c>
      <c r="AP197" s="201" t="str">
        <f>IF(OR(工资性费用预算!R199="",工资性费用预算!R199=0),"",$AK197)</f>
        <v/>
      </c>
      <c r="AQ197" s="201" t="str">
        <f>IF(OR(工资性费用预算!S199="",工资性费用预算!S199=0),"",$AK197)</f>
        <v/>
      </c>
      <c r="AR197" s="201" t="str">
        <f>IF(OR(工资性费用预算!T199="",工资性费用预算!T199=0),"",$AK197)</f>
        <v/>
      </c>
      <c r="AS197" s="201" t="str">
        <f>IF(OR(工资性费用预算!U199="",工资性费用预算!U199=0),"",$AK197)</f>
        <v/>
      </c>
      <c r="AT197" s="201" t="str">
        <f>IF(OR(工资性费用预算!V199="",工资性费用预算!V199=0),"",$AK197)</f>
        <v/>
      </c>
      <c r="AU197" s="201" t="str">
        <f>IF(OR(工资性费用预算!W199="",工资性费用预算!W199=0),"",$AK197)</f>
        <v/>
      </c>
      <c r="AV197" s="201" t="str">
        <f>IF(OR(工资性费用预算!X199="",工资性费用预算!X199=0),"",$AK197)</f>
        <v/>
      </c>
      <c r="AW197" s="201" t="str">
        <f>IF(OR(工资性费用预算!Y199="",工资性费用预算!Y199=0),"",$AK197)</f>
        <v/>
      </c>
      <c r="AX197" s="220">
        <f t="shared" si="73"/>
        <v>0</v>
      </c>
      <c r="AY197" s="215">
        <f>IF($B197="","",VLOOKUP($B197,工资性费用预算!$B$7:$AN$206,39,0))</f>
        <v>0</v>
      </c>
      <c r="AZ197" s="204"/>
      <c r="BA197" s="204"/>
      <c r="BB197" s="204"/>
      <c r="BC197" s="204"/>
      <c r="BD197" s="201"/>
      <c r="BE197" s="201" t="str">
        <f>IF(OR(工资性费用预算!S199="",工资性费用预算!S199=0),"",$AY197)</f>
        <v/>
      </c>
      <c r="BF197" s="201" t="str">
        <f>IF(OR(工资性费用预算!T199="",工资性费用预算!T199=0),"",$AY197)</f>
        <v/>
      </c>
      <c r="BG197" s="201" t="str">
        <f>IF(OR(工资性费用预算!U199="",工资性费用预算!U199=0),"",$AY197)</f>
        <v/>
      </c>
      <c r="BH197" s="201" t="str">
        <f>IF(OR(工资性费用预算!V199="",工资性费用预算!V199=0),"",$AY197)</f>
        <v/>
      </c>
      <c r="BI197" s="201" t="str">
        <f>IF(OR(工资性费用预算!W199="",工资性费用预算!W199=0),"",$AY197)</f>
        <v/>
      </c>
      <c r="BJ197" s="219"/>
      <c r="BK197" s="219"/>
      <c r="BL197" s="219">
        <f t="shared" si="74"/>
        <v>0</v>
      </c>
      <c r="BM197" s="215">
        <f>IF($B197="","",VLOOKUP($B197,工资性费用预算!$B$7:$AP$206,41,0))</f>
        <v>0</v>
      </c>
      <c r="BN197" s="201" t="str">
        <f>IF(OR(工资性费用预算!N199="",工资性费用预算!N199=0),"",$BM197)</f>
        <v/>
      </c>
      <c r="BO197" s="201" t="str">
        <f>IF(OR(工资性费用预算!O199="",工资性费用预算!O199=0),"",$BM197)</f>
        <v/>
      </c>
      <c r="BP197" s="201" t="str">
        <f>IF(OR(工资性费用预算!P199="",工资性费用预算!P199=0),"",$BM197)</f>
        <v/>
      </c>
      <c r="BQ197" s="201"/>
      <c r="BR197" s="201" t="str">
        <f>IF(OR(工资性费用预算!Q199="",工资性费用预算!Q199=0),"",$BM197)</f>
        <v/>
      </c>
      <c r="BS197" s="201" t="str">
        <f>IF(OR(工资性费用预算!R199="",工资性费用预算!R199=0),"",$BM197)</f>
        <v/>
      </c>
      <c r="BT197" s="201" t="str">
        <f>IF(OR(工资性费用预算!S199="",工资性费用预算!S199=0),"",$BM197)</f>
        <v/>
      </c>
      <c r="BU197" s="201"/>
      <c r="BV197" s="201" t="str">
        <f>IF(OR(工资性费用预算!T199="",工资性费用预算!T199=0),"",$BM197)</f>
        <v/>
      </c>
      <c r="BW197" s="201" t="str">
        <f>IF(OR(工资性费用预算!U199="",工资性费用预算!U199=0),"",$BM197)</f>
        <v/>
      </c>
      <c r="BX197" s="201" t="str">
        <f>IF(OR(工资性费用预算!V199="",工资性费用预算!V199=0),"",$BM197)</f>
        <v/>
      </c>
      <c r="BY197" s="201"/>
      <c r="BZ197" s="201" t="str">
        <f>IF(OR(工资性费用预算!W199="",工资性费用预算!W199=0),"",$BM197)</f>
        <v/>
      </c>
      <c r="CA197" s="201" t="str">
        <f>IF(OR(工资性费用预算!X199="",工资性费用预算!X199=0),"",$BM197)</f>
        <v/>
      </c>
      <c r="CB197" s="201" t="str">
        <f>IF(OR(工资性费用预算!Y199="",工资性费用预算!Y199=0),"",$BM197)</f>
        <v/>
      </c>
      <c r="CC197" s="193">
        <f t="shared" si="75"/>
        <v>0</v>
      </c>
      <c r="CD197" s="215">
        <f>IF($B197="","",VLOOKUP($B197,工资性费用预算!$B$7:$AT$206,45,0))</f>
        <v>0</v>
      </c>
      <c r="CE197" s="201" t="str">
        <f>IF(OR(工资性费用预算!N199="",工资性费用预算!N199=0),"",$CD197)</f>
        <v/>
      </c>
      <c r="CF197" s="201" t="str">
        <f>IF(OR(工资性费用预算!O199="",工资性费用预算!O199=0),"",$CD197)</f>
        <v/>
      </c>
      <c r="CG197" s="201" t="str">
        <f>IF(OR(工资性费用预算!P199="",工资性费用预算!P199=0),"",$CD197)</f>
        <v/>
      </c>
      <c r="CH197" s="201" t="str">
        <f>IF(OR(工资性费用预算!Q199="",工资性费用预算!Q199=0),"",$CD197)</f>
        <v/>
      </c>
      <c r="CI197" s="201" t="str">
        <f>IF(OR(工资性费用预算!R199="",工资性费用预算!R199=0),"",$CD197)</f>
        <v/>
      </c>
      <c r="CJ197" s="201" t="str">
        <f>IF(OR(工资性费用预算!S199="",工资性费用预算!S199=0),"",$CD197)</f>
        <v/>
      </c>
      <c r="CK197" s="201" t="str">
        <f>IF(OR(工资性费用预算!T199="",工资性费用预算!T199=0),"",$CD197)</f>
        <v/>
      </c>
      <c r="CL197" s="201" t="str">
        <f>IF(OR(工资性费用预算!U199="",工资性费用预算!U199=0),"",$CD197)</f>
        <v/>
      </c>
      <c r="CM197" s="201" t="str">
        <f>IF(OR(工资性费用预算!V199="",工资性费用预算!V199=0),"",$CD197)</f>
        <v/>
      </c>
      <c r="CN197" s="201" t="str">
        <f>IF(OR(工资性费用预算!W199="",工资性费用预算!W199=0),"",$CD197)</f>
        <v/>
      </c>
      <c r="CO197" s="201" t="str">
        <f>IF(OR(工资性费用预算!X199="",工资性费用预算!X199=0),"",$CD197)</f>
        <v/>
      </c>
      <c r="CP197" s="201" t="str">
        <f>IF(OR(工资性费用预算!Y199="",工资性费用预算!Y199=0),"",$CD197)</f>
        <v/>
      </c>
      <c r="CQ197" s="193">
        <f t="shared" si="76"/>
        <v>0</v>
      </c>
      <c r="CR197" s="215">
        <f>IF($B197="","",VLOOKUP($B197,工资性费用预算!$B$7:$AV$206,47,0))</f>
        <v>0</v>
      </c>
      <c r="CS197" s="201" t="str">
        <f>IF(OR(工资性费用预算!N199="",工资性费用预算!N199=0),"",$CR197)</f>
        <v/>
      </c>
      <c r="CT197" s="201" t="str">
        <f>IF(OR(工资性费用预算!O199="",工资性费用预算!O199=0),"",$CR197)</f>
        <v/>
      </c>
      <c r="CU197" s="201" t="str">
        <f>IF(OR(工资性费用预算!P199="",工资性费用预算!P199=0),"",$CR197)</f>
        <v/>
      </c>
      <c r="CV197" s="201" t="str">
        <f>IF(OR(工资性费用预算!Q199="",工资性费用预算!Q199=0),"",$CR197)</f>
        <v/>
      </c>
      <c r="CW197" s="201" t="str">
        <f>IF(OR(工资性费用预算!R199="",工资性费用预算!R199=0),"",$CR197)</f>
        <v/>
      </c>
      <c r="CX197" s="201" t="str">
        <f>IF(OR(工资性费用预算!S199="",工资性费用预算!S199=0),"",$CR197)</f>
        <v/>
      </c>
      <c r="CY197" s="201" t="str">
        <f>IF(OR(工资性费用预算!T199="",工资性费用预算!T199=0),"",$CR197)</f>
        <v/>
      </c>
      <c r="CZ197" s="201" t="str">
        <f>IF(OR(工资性费用预算!U199="",工资性费用预算!U199=0),"",$CR197)</f>
        <v/>
      </c>
      <c r="DA197" s="201" t="str">
        <f>IF(OR(工资性费用预算!V199="",工资性费用预算!V199=0),"",$CR197)</f>
        <v/>
      </c>
      <c r="DB197" s="201" t="str">
        <f>IF(OR(工资性费用预算!W199="",工资性费用预算!W199=0),"",$CR197)</f>
        <v/>
      </c>
      <c r="DC197" s="201" t="str">
        <f>IF(OR(工资性费用预算!X199="",工资性费用预算!X199=0),"",$CR197)</f>
        <v/>
      </c>
      <c r="DD197" s="201" t="str">
        <f>IF(OR(工资性费用预算!Y199="",工资性费用预算!Y199=0),"",$CR197)</f>
        <v/>
      </c>
      <c r="DE197" s="193">
        <f t="shared" si="77"/>
        <v>0</v>
      </c>
      <c r="DF197" s="215">
        <f>IF($B197="","",VLOOKUP($B197,工资性费用预算!$B$7:$AR$206,43,0))</f>
        <v>0</v>
      </c>
      <c r="DG197" s="215">
        <f>IF($B197="","",VLOOKUP($B197,工资性费用预算!$B$7:$AS$206,44,0))</f>
        <v>0</v>
      </c>
      <c r="DH197" s="215">
        <f>IF($B197="","",VLOOKUP($B197,工资性费用预算!$B$7:$AX$206,49,0))</f>
        <v>0</v>
      </c>
      <c r="DI197" s="215">
        <f>IF($B197="","",VLOOKUP($B197,工资性费用预算!$B$7:$AY$206,50,0))</f>
        <v>0</v>
      </c>
      <c r="DJ197" s="215">
        <f>IF($B197="","",VLOOKUP($B197,工资性费用预算!$B$7:$BB$206,51,0))</f>
        <v>0</v>
      </c>
      <c r="DK197" s="215">
        <f>IF($B197="","",VLOOKUP($B197,工资性费用预算!$B$7:$BB$206,52,0))</f>
        <v>0</v>
      </c>
      <c r="DL197" s="225">
        <f>IF($B197="","",VLOOKUP($B197,工资性费用预算!$B$7:$BB$206,53,0))</f>
        <v>0</v>
      </c>
      <c r="DM197" s="222">
        <f t="shared" si="78"/>
        <v>0</v>
      </c>
      <c r="DN197" s="191">
        <f t="shared" si="79"/>
        <v>0</v>
      </c>
      <c r="DO197" s="191">
        <f t="shared" si="80"/>
        <v>0</v>
      </c>
      <c r="DP197" s="191">
        <f t="shared" si="81"/>
        <v>0</v>
      </c>
      <c r="DQ197" s="191">
        <f t="shared" si="82"/>
        <v>0</v>
      </c>
      <c r="DR197" s="191">
        <f t="shared" si="83"/>
        <v>0</v>
      </c>
      <c r="DS197" s="191">
        <f t="shared" si="84"/>
        <v>0</v>
      </c>
      <c r="DT197" s="191">
        <f t="shared" si="85"/>
        <v>0</v>
      </c>
      <c r="DU197" s="191">
        <f t="shared" si="86"/>
        <v>0</v>
      </c>
      <c r="DV197" s="191">
        <f t="shared" si="87"/>
        <v>0</v>
      </c>
      <c r="DW197" s="191">
        <f t="shared" si="88"/>
        <v>0</v>
      </c>
      <c r="DX197" s="191">
        <f t="shared" si="89"/>
        <v>0</v>
      </c>
      <c r="DY197" s="227">
        <f t="shared" si="90"/>
        <v>0</v>
      </c>
      <c r="DZ197" s="191">
        <f t="shared" si="91"/>
        <v>0</v>
      </c>
      <c r="EA197" s="193">
        <f t="shared" si="92"/>
        <v>0</v>
      </c>
    </row>
    <row r="198" spans="1:131">
      <c r="A198" s="200">
        <f t="shared" si="93"/>
        <v>194</v>
      </c>
      <c r="B198" s="191" t="str">
        <f>IF(工资性费用预算!A200="","",工资性费用预算!B200)</f>
        <v>新增44</v>
      </c>
      <c r="C198" s="195">
        <f>IF(B198="","",VLOOKUP(B198,工资性费用预算!$B$7:$C$206,2,0))</f>
        <v>0</v>
      </c>
      <c r="D198" s="276" t="str">
        <f>IF(工资性费用预算!BH200&gt;0,IF(工资性费用预算!BE200&gt;0,工资性费用预算!$BE$6,IF(工资性费用预算!BF200&gt;0,工资性费用预算!$BF$6,工资性费用预算!$BG$6)),"")</f>
        <v/>
      </c>
      <c r="E198" s="194">
        <f>IF($B198="","",VLOOKUP($B198,工资性费用预算!$B$7:$AC$206,27,0))</f>
        <v>0</v>
      </c>
      <c r="F198" s="519" t="e">
        <f>IF($B198="",0,VLOOKUP($B198,社保费!$B$5:$Q$15,16,0))</f>
        <v>#N/A</v>
      </c>
      <c r="G198" s="201" t="str">
        <f>IF(OR(工资性费用预算!N200="",工资性费用预算!N200=0),"",ROUND($E198*$F198,2))</f>
        <v/>
      </c>
      <c r="H198" s="201" t="str">
        <f>IF(OR(工资性费用预算!O200="",工资性费用预算!O200=0),"",ROUND($E198*$F198,2))</f>
        <v/>
      </c>
      <c r="I198" s="201" t="str">
        <f>IF(OR(工资性费用预算!P200="",工资性费用预算!P200=0),"",ROUND($E198*$F198,2))</f>
        <v/>
      </c>
      <c r="J198" s="201" t="str">
        <f>IF(OR(工资性费用预算!Q200="",工资性费用预算!Q200=0),"",ROUND($E198*$F198,2))</f>
        <v/>
      </c>
      <c r="K198" s="201" t="str">
        <f>IF(OR(工资性费用预算!R200="",工资性费用预算!R200=0),"",ROUND($E198*$F198,2))</f>
        <v/>
      </c>
      <c r="L198" s="201" t="str">
        <f>IF(OR(工资性费用预算!S200="",工资性费用预算!S200=0),"",ROUND($E198*$F198,2))</f>
        <v/>
      </c>
      <c r="M198" s="201" t="str">
        <f>IF(OR(工资性费用预算!T200="",工资性费用预算!T200=0),"",ROUND($E198*$F198,2))</f>
        <v/>
      </c>
      <c r="N198" s="201" t="str">
        <f>IF(OR(工资性费用预算!U200="",工资性费用预算!U200=0),"",ROUND($E198*$F198,2))</f>
        <v/>
      </c>
      <c r="O198" s="201" t="str">
        <f>IF(OR(工资性费用预算!V200="",工资性费用预算!V200=0),"",ROUND($E198*$F198,2))</f>
        <v/>
      </c>
      <c r="P198" s="201" t="str">
        <f>IF(OR(工资性费用预算!W200="",工资性费用预算!W200=0),"",ROUND($E198*$F198,2))</f>
        <v/>
      </c>
      <c r="Q198" s="201" t="str">
        <f>IF(OR(工资性费用预算!X200="",工资性费用预算!X200=0),"",ROUND($E198*$F198,2))</f>
        <v/>
      </c>
      <c r="R198" s="201" t="str">
        <f>IF(OR(工资性费用预算!Y200="",工资性费用预算!Y200=0),"",ROUND($E198*$F198,2))</f>
        <v/>
      </c>
      <c r="S198" s="193">
        <f t="shared" si="71"/>
        <v>0</v>
      </c>
      <c r="T198" s="199">
        <f>IF($B198="","",VLOOKUP($B198,工资性费用预算!$B$7:$AF$206,30,0))</f>
        <v>0</v>
      </c>
      <c r="U198" s="197">
        <f>IF($B198="","",VLOOKUP($B198,工资性费用预算!$B$7:$AF$206,31,0))</f>
        <v>0</v>
      </c>
      <c r="V198" s="191" t="str">
        <f>IF(OR(工资性费用预算!N200="",工资性费用预算!N200=0),"",$T198*$U198)</f>
        <v/>
      </c>
      <c r="W198" s="191" t="str">
        <f>IF(OR(工资性费用预算!O200="",工资性费用预算!O200=0),"",$T198*$U198)</f>
        <v/>
      </c>
      <c r="X198" s="191" t="str">
        <f>IF(OR(工资性费用预算!P200="",工资性费用预算!P200=0),"",$T198*$U198)</f>
        <v/>
      </c>
      <c r="Y198" s="191" t="str">
        <f>IF(OR(工资性费用预算!Q200="",工资性费用预算!Q200=0),"",$T198*$U198)</f>
        <v/>
      </c>
      <c r="Z198" s="191" t="str">
        <f>IF(OR(工资性费用预算!R200="",工资性费用预算!R200=0),"",$T198*$U198)</f>
        <v/>
      </c>
      <c r="AA198" s="191" t="str">
        <f>IF(OR(工资性费用预算!S200="",工资性费用预算!S200=0),"",$T198*$U198)</f>
        <v/>
      </c>
      <c r="AB198" s="191" t="str">
        <f>IF(OR(工资性费用预算!T200="",工资性费用预算!T200=0),"",$T198*$U198)</f>
        <v/>
      </c>
      <c r="AC198" s="191" t="str">
        <f>IF(OR(工资性费用预算!U200="",工资性费用预算!U200=0),"",$T198*$U198)</f>
        <v/>
      </c>
      <c r="AD198" s="191" t="str">
        <f>IF(OR(工资性费用预算!V200="",工资性费用预算!V200=0),"",$T198*$U198)</f>
        <v/>
      </c>
      <c r="AE198" s="191" t="str">
        <f>IF(OR(工资性费用预算!W200="",工资性费用预算!W200=0),"",$T198*$U198)</f>
        <v/>
      </c>
      <c r="AF198" s="191" t="str">
        <f>IF(OR(工资性费用预算!X200="",工资性费用预算!X200=0),"",$T198*$U198)</f>
        <v/>
      </c>
      <c r="AG198" s="191" t="str">
        <f>IF(OR(工资性费用预算!Y200="",工资性费用预算!Y200=0),"",$T198*$U198)</f>
        <v/>
      </c>
      <c r="AH198" s="193">
        <f t="shared" si="72"/>
        <v>0</v>
      </c>
      <c r="AI198" s="217">
        <f>IF($B198="","",VLOOKUP($B198,工资性费用预算!$B$7:$AJ$206,33,0))</f>
        <v>0</v>
      </c>
      <c r="AJ198" s="218">
        <f>IF($B198="","",VLOOKUP($B198,工资性费用预算!$B$7:$AJ$206,35,0))</f>
        <v>0</v>
      </c>
      <c r="AK198" s="215">
        <f>IF($B198="","",VLOOKUP($B198,工资性费用预算!$B$7:$AL$206,37,0))</f>
        <v>0</v>
      </c>
      <c r="AL198" s="270" t="str">
        <f>IF(OR(工资性费用预算!N200="",工资性费用预算!N200=0),"",$AK198)</f>
        <v/>
      </c>
      <c r="AM198" s="201" t="str">
        <f>IF(OR(工资性费用预算!O200="",工资性费用预算!O200=0),"",$AK198)</f>
        <v/>
      </c>
      <c r="AN198" s="201" t="str">
        <f>IF(OR(工资性费用预算!P200="",工资性费用预算!P200=0),"",$AK198)</f>
        <v/>
      </c>
      <c r="AO198" s="201" t="str">
        <f>IF(OR(工资性费用预算!Q200="",工资性费用预算!Q200=0),"",$AK198)</f>
        <v/>
      </c>
      <c r="AP198" s="201" t="str">
        <f>IF(OR(工资性费用预算!R200="",工资性费用预算!R200=0),"",$AK198)</f>
        <v/>
      </c>
      <c r="AQ198" s="201" t="str">
        <f>IF(OR(工资性费用预算!S200="",工资性费用预算!S200=0),"",$AK198)</f>
        <v/>
      </c>
      <c r="AR198" s="201" t="str">
        <f>IF(OR(工资性费用预算!T200="",工资性费用预算!T200=0),"",$AK198)</f>
        <v/>
      </c>
      <c r="AS198" s="201" t="str">
        <f>IF(OR(工资性费用预算!U200="",工资性费用预算!U200=0),"",$AK198)</f>
        <v/>
      </c>
      <c r="AT198" s="201" t="str">
        <f>IF(OR(工资性费用预算!V200="",工资性费用预算!V200=0),"",$AK198)</f>
        <v/>
      </c>
      <c r="AU198" s="201" t="str">
        <f>IF(OR(工资性费用预算!W200="",工资性费用预算!W200=0),"",$AK198)</f>
        <v/>
      </c>
      <c r="AV198" s="201" t="str">
        <f>IF(OR(工资性费用预算!X200="",工资性费用预算!X200=0),"",$AK198)</f>
        <v/>
      </c>
      <c r="AW198" s="201" t="str">
        <f>IF(OR(工资性费用预算!Y200="",工资性费用预算!Y200=0),"",$AK198)</f>
        <v/>
      </c>
      <c r="AX198" s="220">
        <f t="shared" si="73"/>
        <v>0</v>
      </c>
      <c r="AY198" s="215">
        <f>IF($B198="","",VLOOKUP($B198,工资性费用预算!$B$7:$AN$206,39,0))</f>
        <v>0</v>
      </c>
      <c r="AZ198" s="204"/>
      <c r="BA198" s="204"/>
      <c r="BB198" s="204"/>
      <c r="BC198" s="204"/>
      <c r="BD198" s="201"/>
      <c r="BE198" s="201" t="str">
        <f>IF(OR(工资性费用预算!S200="",工资性费用预算!S200=0),"",$AY198)</f>
        <v/>
      </c>
      <c r="BF198" s="201" t="str">
        <f>IF(OR(工资性费用预算!T200="",工资性费用预算!T200=0),"",$AY198)</f>
        <v/>
      </c>
      <c r="BG198" s="201" t="str">
        <f>IF(OR(工资性费用预算!U200="",工资性费用预算!U200=0),"",$AY198)</f>
        <v/>
      </c>
      <c r="BH198" s="201" t="str">
        <f>IF(OR(工资性费用预算!V200="",工资性费用预算!V200=0),"",$AY198)</f>
        <v/>
      </c>
      <c r="BI198" s="201" t="str">
        <f>IF(OR(工资性费用预算!W200="",工资性费用预算!W200=0),"",$AY198)</f>
        <v/>
      </c>
      <c r="BJ198" s="219"/>
      <c r="BK198" s="219"/>
      <c r="BL198" s="219">
        <f t="shared" si="74"/>
        <v>0</v>
      </c>
      <c r="BM198" s="215">
        <f>IF($B198="","",VLOOKUP($B198,工资性费用预算!$B$7:$AP$206,41,0))</f>
        <v>0</v>
      </c>
      <c r="BN198" s="201" t="str">
        <f>IF(OR(工资性费用预算!N200="",工资性费用预算!N200=0),"",$BM198)</f>
        <v/>
      </c>
      <c r="BO198" s="201" t="str">
        <f>IF(OR(工资性费用预算!O200="",工资性费用预算!O200=0),"",$BM198)</f>
        <v/>
      </c>
      <c r="BP198" s="201" t="str">
        <f>IF(OR(工资性费用预算!P200="",工资性费用预算!P200=0),"",$BM198)</f>
        <v/>
      </c>
      <c r="BQ198" s="201"/>
      <c r="BR198" s="201" t="str">
        <f>IF(OR(工资性费用预算!Q200="",工资性费用预算!Q200=0),"",$BM198)</f>
        <v/>
      </c>
      <c r="BS198" s="201" t="str">
        <f>IF(OR(工资性费用预算!R200="",工资性费用预算!R200=0),"",$BM198)</f>
        <v/>
      </c>
      <c r="BT198" s="201" t="str">
        <f>IF(OR(工资性费用预算!S200="",工资性费用预算!S200=0),"",$BM198)</f>
        <v/>
      </c>
      <c r="BU198" s="201"/>
      <c r="BV198" s="201" t="str">
        <f>IF(OR(工资性费用预算!T200="",工资性费用预算!T200=0),"",$BM198)</f>
        <v/>
      </c>
      <c r="BW198" s="201" t="str">
        <f>IF(OR(工资性费用预算!U200="",工资性费用预算!U200=0),"",$BM198)</f>
        <v/>
      </c>
      <c r="BX198" s="201" t="str">
        <f>IF(OR(工资性费用预算!V200="",工资性费用预算!V200=0),"",$BM198)</f>
        <v/>
      </c>
      <c r="BY198" s="201"/>
      <c r="BZ198" s="201" t="str">
        <f>IF(OR(工资性费用预算!W200="",工资性费用预算!W200=0),"",$BM198)</f>
        <v/>
      </c>
      <c r="CA198" s="201" t="str">
        <f>IF(OR(工资性费用预算!X200="",工资性费用预算!X200=0),"",$BM198)</f>
        <v/>
      </c>
      <c r="CB198" s="201" t="str">
        <f>IF(OR(工资性费用预算!Y200="",工资性费用预算!Y200=0),"",$BM198)</f>
        <v/>
      </c>
      <c r="CC198" s="193">
        <f t="shared" si="75"/>
        <v>0</v>
      </c>
      <c r="CD198" s="215">
        <f>IF($B198="","",VLOOKUP($B198,工资性费用预算!$B$7:$AT$206,45,0))</f>
        <v>0</v>
      </c>
      <c r="CE198" s="201" t="str">
        <f>IF(OR(工资性费用预算!N200="",工资性费用预算!N200=0),"",$CD198)</f>
        <v/>
      </c>
      <c r="CF198" s="201" t="str">
        <f>IF(OR(工资性费用预算!O200="",工资性费用预算!O200=0),"",$CD198)</f>
        <v/>
      </c>
      <c r="CG198" s="201" t="str">
        <f>IF(OR(工资性费用预算!P200="",工资性费用预算!P200=0),"",$CD198)</f>
        <v/>
      </c>
      <c r="CH198" s="201" t="str">
        <f>IF(OR(工资性费用预算!Q200="",工资性费用预算!Q200=0),"",$CD198)</f>
        <v/>
      </c>
      <c r="CI198" s="201" t="str">
        <f>IF(OR(工资性费用预算!R200="",工资性费用预算!R200=0),"",$CD198)</f>
        <v/>
      </c>
      <c r="CJ198" s="201" t="str">
        <f>IF(OR(工资性费用预算!S200="",工资性费用预算!S200=0),"",$CD198)</f>
        <v/>
      </c>
      <c r="CK198" s="201" t="str">
        <f>IF(OR(工资性费用预算!T200="",工资性费用预算!T200=0),"",$CD198)</f>
        <v/>
      </c>
      <c r="CL198" s="201" t="str">
        <f>IF(OR(工资性费用预算!U200="",工资性费用预算!U200=0),"",$CD198)</f>
        <v/>
      </c>
      <c r="CM198" s="201" t="str">
        <f>IF(OR(工资性费用预算!V200="",工资性费用预算!V200=0),"",$CD198)</f>
        <v/>
      </c>
      <c r="CN198" s="201" t="str">
        <f>IF(OR(工资性费用预算!W200="",工资性费用预算!W200=0),"",$CD198)</f>
        <v/>
      </c>
      <c r="CO198" s="201" t="str">
        <f>IF(OR(工资性费用预算!X200="",工资性费用预算!X200=0),"",$CD198)</f>
        <v/>
      </c>
      <c r="CP198" s="201" t="str">
        <f>IF(OR(工资性费用预算!Y200="",工资性费用预算!Y200=0),"",$CD198)</f>
        <v/>
      </c>
      <c r="CQ198" s="193">
        <f t="shared" si="76"/>
        <v>0</v>
      </c>
      <c r="CR198" s="215">
        <f>IF($B198="","",VLOOKUP($B198,工资性费用预算!$B$7:$AV$206,47,0))</f>
        <v>0</v>
      </c>
      <c r="CS198" s="201" t="str">
        <f>IF(OR(工资性费用预算!N200="",工资性费用预算!N200=0),"",$CR198)</f>
        <v/>
      </c>
      <c r="CT198" s="201" t="str">
        <f>IF(OR(工资性费用预算!O200="",工资性费用预算!O200=0),"",$CR198)</f>
        <v/>
      </c>
      <c r="CU198" s="201" t="str">
        <f>IF(OR(工资性费用预算!P200="",工资性费用预算!P200=0),"",$CR198)</f>
        <v/>
      </c>
      <c r="CV198" s="201" t="str">
        <f>IF(OR(工资性费用预算!Q200="",工资性费用预算!Q200=0),"",$CR198)</f>
        <v/>
      </c>
      <c r="CW198" s="201" t="str">
        <f>IF(OR(工资性费用预算!R200="",工资性费用预算!R200=0),"",$CR198)</f>
        <v/>
      </c>
      <c r="CX198" s="201" t="str">
        <f>IF(OR(工资性费用预算!S200="",工资性费用预算!S200=0),"",$CR198)</f>
        <v/>
      </c>
      <c r="CY198" s="201" t="str">
        <f>IF(OR(工资性费用预算!T200="",工资性费用预算!T200=0),"",$CR198)</f>
        <v/>
      </c>
      <c r="CZ198" s="201" t="str">
        <f>IF(OR(工资性费用预算!U200="",工资性费用预算!U200=0),"",$CR198)</f>
        <v/>
      </c>
      <c r="DA198" s="201" t="str">
        <f>IF(OR(工资性费用预算!V200="",工资性费用预算!V200=0),"",$CR198)</f>
        <v/>
      </c>
      <c r="DB198" s="201" t="str">
        <f>IF(OR(工资性费用预算!W200="",工资性费用预算!W200=0),"",$CR198)</f>
        <v/>
      </c>
      <c r="DC198" s="201" t="str">
        <f>IF(OR(工资性费用预算!X200="",工资性费用预算!X200=0),"",$CR198)</f>
        <v/>
      </c>
      <c r="DD198" s="201" t="str">
        <f>IF(OR(工资性费用预算!Y200="",工资性费用预算!Y200=0),"",$CR198)</f>
        <v/>
      </c>
      <c r="DE198" s="193">
        <f t="shared" si="77"/>
        <v>0</v>
      </c>
      <c r="DF198" s="215">
        <f>IF($B198="","",VLOOKUP($B198,工资性费用预算!$B$7:$AR$206,43,0))</f>
        <v>0</v>
      </c>
      <c r="DG198" s="215">
        <f>IF($B198="","",VLOOKUP($B198,工资性费用预算!$B$7:$AS$206,44,0))</f>
        <v>0</v>
      </c>
      <c r="DH198" s="215">
        <f>IF($B198="","",VLOOKUP($B198,工资性费用预算!$B$7:$AX$206,49,0))</f>
        <v>0</v>
      </c>
      <c r="DI198" s="215">
        <f>IF($B198="","",VLOOKUP($B198,工资性费用预算!$B$7:$AY$206,50,0))</f>
        <v>0</v>
      </c>
      <c r="DJ198" s="215">
        <f>IF($B198="","",VLOOKUP($B198,工资性费用预算!$B$7:$BB$206,51,0))</f>
        <v>0</v>
      </c>
      <c r="DK198" s="215">
        <f>IF($B198="","",VLOOKUP($B198,工资性费用预算!$B$7:$BB$206,52,0))</f>
        <v>0</v>
      </c>
      <c r="DL198" s="225">
        <f>IF($B198="","",VLOOKUP($B198,工资性费用预算!$B$7:$BB$206,53,0))</f>
        <v>0</v>
      </c>
      <c r="DM198" s="222">
        <f t="shared" si="78"/>
        <v>0</v>
      </c>
      <c r="DN198" s="191">
        <f t="shared" si="79"/>
        <v>0</v>
      </c>
      <c r="DO198" s="191">
        <f t="shared" si="80"/>
        <v>0</v>
      </c>
      <c r="DP198" s="191">
        <f t="shared" si="81"/>
        <v>0</v>
      </c>
      <c r="DQ198" s="191">
        <f t="shared" si="82"/>
        <v>0</v>
      </c>
      <c r="DR198" s="191">
        <f t="shared" si="83"/>
        <v>0</v>
      </c>
      <c r="DS198" s="191">
        <f t="shared" si="84"/>
        <v>0</v>
      </c>
      <c r="DT198" s="191">
        <f t="shared" si="85"/>
        <v>0</v>
      </c>
      <c r="DU198" s="191">
        <f t="shared" si="86"/>
        <v>0</v>
      </c>
      <c r="DV198" s="191">
        <f t="shared" si="87"/>
        <v>0</v>
      </c>
      <c r="DW198" s="191">
        <f t="shared" si="88"/>
        <v>0</v>
      </c>
      <c r="DX198" s="191">
        <f t="shared" si="89"/>
        <v>0</v>
      </c>
      <c r="DY198" s="227">
        <f t="shared" si="90"/>
        <v>0</v>
      </c>
      <c r="DZ198" s="191">
        <f t="shared" si="91"/>
        <v>0</v>
      </c>
      <c r="EA198" s="193">
        <f t="shared" si="92"/>
        <v>0</v>
      </c>
    </row>
    <row r="199" spans="1:131">
      <c r="A199" s="200">
        <f t="shared" si="93"/>
        <v>195</v>
      </c>
      <c r="B199" s="191" t="str">
        <f>IF(工资性费用预算!A201="","",工资性费用预算!B201)</f>
        <v>新增45</v>
      </c>
      <c r="C199" s="195">
        <f>IF(B199="","",VLOOKUP(B199,工资性费用预算!$B$7:$C$206,2,0))</f>
        <v>0</v>
      </c>
      <c r="D199" s="276" t="str">
        <f>IF(工资性费用预算!BH201&gt;0,IF(工资性费用预算!BE201&gt;0,工资性费用预算!$BE$6,IF(工资性费用预算!BF201&gt;0,工资性费用预算!$BF$6,工资性费用预算!$BG$6)),"")</f>
        <v/>
      </c>
      <c r="E199" s="194">
        <f>IF($B199="","",VLOOKUP($B199,工资性费用预算!$B$7:$AC$206,27,0))</f>
        <v>0</v>
      </c>
      <c r="F199" s="519" t="e">
        <f>IF($B199="",0,VLOOKUP($B199,社保费!$B$5:$Q$15,16,0))</f>
        <v>#N/A</v>
      </c>
      <c r="G199" s="201" t="str">
        <f>IF(OR(工资性费用预算!N201="",工资性费用预算!N201=0),"",ROUND($E199*$F199,2))</f>
        <v/>
      </c>
      <c r="H199" s="201" t="str">
        <f>IF(OR(工资性费用预算!O201="",工资性费用预算!O201=0),"",ROUND($E199*$F199,2))</f>
        <v/>
      </c>
      <c r="I199" s="201" t="str">
        <f>IF(OR(工资性费用预算!P201="",工资性费用预算!P201=0),"",ROUND($E199*$F199,2))</f>
        <v/>
      </c>
      <c r="J199" s="201" t="str">
        <f>IF(OR(工资性费用预算!Q201="",工资性费用预算!Q201=0),"",ROUND($E199*$F199,2))</f>
        <v/>
      </c>
      <c r="K199" s="201" t="str">
        <f>IF(OR(工资性费用预算!R201="",工资性费用预算!R201=0),"",ROUND($E199*$F199,2))</f>
        <v/>
      </c>
      <c r="L199" s="201" t="str">
        <f>IF(OR(工资性费用预算!S201="",工资性费用预算!S201=0),"",ROUND($E199*$F199,2))</f>
        <v/>
      </c>
      <c r="M199" s="201" t="str">
        <f>IF(OR(工资性费用预算!T201="",工资性费用预算!T201=0),"",ROUND($E199*$F199,2))</f>
        <v/>
      </c>
      <c r="N199" s="201" t="str">
        <f>IF(OR(工资性费用预算!U201="",工资性费用预算!U201=0),"",ROUND($E199*$F199,2))</f>
        <v/>
      </c>
      <c r="O199" s="201" t="str">
        <f>IF(OR(工资性费用预算!V201="",工资性费用预算!V201=0),"",ROUND($E199*$F199,2))</f>
        <v/>
      </c>
      <c r="P199" s="201" t="str">
        <f>IF(OR(工资性费用预算!W201="",工资性费用预算!W201=0),"",ROUND($E199*$F199,2))</f>
        <v/>
      </c>
      <c r="Q199" s="201" t="str">
        <f>IF(OR(工资性费用预算!X201="",工资性费用预算!X201=0),"",ROUND($E199*$F199,2))</f>
        <v/>
      </c>
      <c r="R199" s="201" t="str">
        <f>IF(OR(工资性费用预算!Y201="",工资性费用预算!Y201=0),"",ROUND($E199*$F199,2))</f>
        <v/>
      </c>
      <c r="S199" s="193">
        <f t="shared" si="71"/>
        <v>0</v>
      </c>
      <c r="T199" s="199">
        <f>IF($B199="","",VLOOKUP($B199,工资性费用预算!$B$7:$AF$206,30,0))</f>
        <v>0</v>
      </c>
      <c r="U199" s="197">
        <f>IF($B199="","",VLOOKUP($B199,工资性费用预算!$B$7:$AF$206,31,0))</f>
        <v>0</v>
      </c>
      <c r="V199" s="191" t="str">
        <f>IF(OR(工资性费用预算!N201="",工资性费用预算!N201=0),"",$T199*$U199)</f>
        <v/>
      </c>
      <c r="W199" s="191" t="str">
        <f>IF(OR(工资性费用预算!O201="",工资性费用预算!O201=0),"",$T199*$U199)</f>
        <v/>
      </c>
      <c r="X199" s="191" t="str">
        <f>IF(OR(工资性费用预算!P201="",工资性费用预算!P201=0),"",$T199*$U199)</f>
        <v/>
      </c>
      <c r="Y199" s="191" t="str">
        <f>IF(OR(工资性费用预算!Q201="",工资性费用预算!Q201=0),"",$T199*$U199)</f>
        <v/>
      </c>
      <c r="Z199" s="191" t="str">
        <f>IF(OR(工资性费用预算!R201="",工资性费用预算!R201=0),"",$T199*$U199)</f>
        <v/>
      </c>
      <c r="AA199" s="191" t="str">
        <f>IF(OR(工资性费用预算!S201="",工资性费用预算!S201=0),"",$T199*$U199)</f>
        <v/>
      </c>
      <c r="AB199" s="191" t="str">
        <f>IF(OR(工资性费用预算!T201="",工资性费用预算!T201=0),"",$T199*$U199)</f>
        <v/>
      </c>
      <c r="AC199" s="191" t="str">
        <f>IF(OR(工资性费用预算!U201="",工资性费用预算!U201=0),"",$T199*$U199)</f>
        <v/>
      </c>
      <c r="AD199" s="191" t="str">
        <f>IF(OR(工资性费用预算!V201="",工资性费用预算!V201=0),"",$T199*$U199)</f>
        <v/>
      </c>
      <c r="AE199" s="191" t="str">
        <f>IF(OR(工资性费用预算!W201="",工资性费用预算!W201=0),"",$T199*$U199)</f>
        <v/>
      </c>
      <c r="AF199" s="191" t="str">
        <f>IF(OR(工资性费用预算!X201="",工资性费用预算!X201=0),"",$T199*$U199)</f>
        <v/>
      </c>
      <c r="AG199" s="191" t="str">
        <f>IF(OR(工资性费用预算!Y201="",工资性费用预算!Y201=0),"",$T199*$U199)</f>
        <v/>
      </c>
      <c r="AH199" s="193">
        <f t="shared" si="72"/>
        <v>0</v>
      </c>
      <c r="AI199" s="217">
        <f>IF($B199="","",VLOOKUP($B199,工资性费用预算!$B$7:$AJ$206,33,0))</f>
        <v>0</v>
      </c>
      <c r="AJ199" s="218">
        <f>IF($B199="","",VLOOKUP($B199,工资性费用预算!$B$7:$AJ$206,35,0))</f>
        <v>0</v>
      </c>
      <c r="AK199" s="215">
        <f>IF($B199="","",VLOOKUP($B199,工资性费用预算!$B$7:$AL$206,37,0))</f>
        <v>0</v>
      </c>
      <c r="AL199" s="270" t="str">
        <f>IF(OR(工资性费用预算!N201="",工资性费用预算!N201=0),"",$AK199)</f>
        <v/>
      </c>
      <c r="AM199" s="201" t="str">
        <f>IF(OR(工资性费用预算!O201="",工资性费用预算!O201=0),"",$AK199)</f>
        <v/>
      </c>
      <c r="AN199" s="201" t="str">
        <f>IF(OR(工资性费用预算!P201="",工资性费用预算!P201=0),"",$AK199)</f>
        <v/>
      </c>
      <c r="AO199" s="201" t="str">
        <f>IF(OR(工资性费用预算!Q201="",工资性费用预算!Q201=0),"",$AK199)</f>
        <v/>
      </c>
      <c r="AP199" s="201" t="str">
        <f>IF(OR(工资性费用预算!R201="",工资性费用预算!R201=0),"",$AK199)</f>
        <v/>
      </c>
      <c r="AQ199" s="201" t="str">
        <f>IF(OR(工资性费用预算!S201="",工资性费用预算!S201=0),"",$AK199)</f>
        <v/>
      </c>
      <c r="AR199" s="201" t="str">
        <f>IF(OR(工资性费用预算!T201="",工资性费用预算!T201=0),"",$AK199)</f>
        <v/>
      </c>
      <c r="AS199" s="201" t="str">
        <f>IF(OR(工资性费用预算!U201="",工资性费用预算!U201=0),"",$AK199)</f>
        <v/>
      </c>
      <c r="AT199" s="201" t="str">
        <f>IF(OR(工资性费用预算!V201="",工资性费用预算!V201=0),"",$AK199)</f>
        <v/>
      </c>
      <c r="AU199" s="201" t="str">
        <f>IF(OR(工资性费用预算!W201="",工资性费用预算!W201=0),"",$AK199)</f>
        <v/>
      </c>
      <c r="AV199" s="201" t="str">
        <f>IF(OR(工资性费用预算!X201="",工资性费用预算!X201=0),"",$AK199)</f>
        <v/>
      </c>
      <c r="AW199" s="201" t="str">
        <f>IF(OR(工资性费用预算!Y201="",工资性费用预算!Y201=0),"",$AK199)</f>
        <v/>
      </c>
      <c r="AX199" s="220">
        <f t="shared" si="73"/>
        <v>0</v>
      </c>
      <c r="AY199" s="215">
        <f>IF($B199="","",VLOOKUP($B199,工资性费用预算!$B$7:$AN$206,39,0))</f>
        <v>0</v>
      </c>
      <c r="AZ199" s="204"/>
      <c r="BA199" s="204"/>
      <c r="BB199" s="204"/>
      <c r="BC199" s="204"/>
      <c r="BD199" s="201"/>
      <c r="BE199" s="201" t="str">
        <f>IF(OR(工资性费用预算!S201="",工资性费用预算!S201=0),"",$AY199)</f>
        <v/>
      </c>
      <c r="BF199" s="201" t="str">
        <f>IF(OR(工资性费用预算!T201="",工资性费用预算!T201=0),"",$AY199)</f>
        <v/>
      </c>
      <c r="BG199" s="201" t="str">
        <f>IF(OR(工资性费用预算!U201="",工资性费用预算!U201=0),"",$AY199)</f>
        <v/>
      </c>
      <c r="BH199" s="201" t="str">
        <f>IF(OR(工资性费用预算!V201="",工资性费用预算!V201=0),"",$AY199)</f>
        <v/>
      </c>
      <c r="BI199" s="201" t="str">
        <f>IF(OR(工资性费用预算!W201="",工资性费用预算!W201=0),"",$AY199)</f>
        <v/>
      </c>
      <c r="BJ199" s="219"/>
      <c r="BK199" s="219"/>
      <c r="BL199" s="219">
        <f t="shared" si="74"/>
        <v>0</v>
      </c>
      <c r="BM199" s="215">
        <f>IF($B199="","",VLOOKUP($B199,工资性费用预算!$B$7:$AP$206,41,0))</f>
        <v>0</v>
      </c>
      <c r="BN199" s="201" t="str">
        <f>IF(OR(工资性费用预算!N201="",工资性费用预算!N201=0),"",$BM199)</f>
        <v/>
      </c>
      <c r="BO199" s="201" t="str">
        <f>IF(OR(工资性费用预算!O201="",工资性费用预算!O201=0),"",$BM199)</f>
        <v/>
      </c>
      <c r="BP199" s="201" t="str">
        <f>IF(OR(工资性费用预算!P201="",工资性费用预算!P201=0),"",$BM199)</f>
        <v/>
      </c>
      <c r="BQ199" s="201"/>
      <c r="BR199" s="201" t="str">
        <f>IF(OR(工资性费用预算!Q201="",工资性费用预算!Q201=0),"",$BM199)</f>
        <v/>
      </c>
      <c r="BS199" s="201" t="str">
        <f>IF(OR(工资性费用预算!R201="",工资性费用预算!R201=0),"",$BM199)</f>
        <v/>
      </c>
      <c r="BT199" s="201" t="str">
        <f>IF(OR(工资性费用预算!S201="",工资性费用预算!S201=0),"",$BM199)</f>
        <v/>
      </c>
      <c r="BU199" s="201"/>
      <c r="BV199" s="201" t="str">
        <f>IF(OR(工资性费用预算!T201="",工资性费用预算!T201=0),"",$BM199)</f>
        <v/>
      </c>
      <c r="BW199" s="201" t="str">
        <f>IF(OR(工资性费用预算!U201="",工资性费用预算!U201=0),"",$BM199)</f>
        <v/>
      </c>
      <c r="BX199" s="201" t="str">
        <f>IF(OR(工资性费用预算!V201="",工资性费用预算!V201=0),"",$BM199)</f>
        <v/>
      </c>
      <c r="BY199" s="201"/>
      <c r="BZ199" s="201" t="str">
        <f>IF(OR(工资性费用预算!W201="",工资性费用预算!W201=0),"",$BM199)</f>
        <v/>
      </c>
      <c r="CA199" s="201" t="str">
        <f>IF(OR(工资性费用预算!X201="",工资性费用预算!X201=0),"",$BM199)</f>
        <v/>
      </c>
      <c r="CB199" s="201" t="str">
        <f>IF(OR(工资性费用预算!Y201="",工资性费用预算!Y201=0),"",$BM199)</f>
        <v/>
      </c>
      <c r="CC199" s="193">
        <f t="shared" si="75"/>
        <v>0</v>
      </c>
      <c r="CD199" s="215">
        <f>IF($B199="","",VLOOKUP($B199,工资性费用预算!$B$7:$AT$206,45,0))</f>
        <v>0</v>
      </c>
      <c r="CE199" s="201" t="str">
        <f>IF(OR(工资性费用预算!N201="",工资性费用预算!N201=0),"",$CD199)</f>
        <v/>
      </c>
      <c r="CF199" s="201" t="str">
        <f>IF(OR(工资性费用预算!O201="",工资性费用预算!O201=0),"",$CD199)</f>
        <v/>
      </c>
      <c r="CG199" s="201" t="str">
        <f>IF(OR(工资性费用预算!P201="",工资性费用预算!P201=0),"",$CD199)</f>
        <v/>
      </c>
      <c r="CH199" s="201" t="str">
        <f>IF(OR(工资性费用预算!Q201="",工资性费用预算!Q201=0),"",$CD199)</f>
        <v/>
      </c>
      <c r="CI199" s="201" t="str">
        <f>IF(OR(工资性费用预算!R201="",工资性费用预算!R201=0),"",$CD199)</f>
        <v/>
      </c>
      <c r="CJ199" s="201" t="str">
        <f>IF(OR(工资性费用预算!S201="",工资性费用预算!S201=0),"",$CD199)</f>
        <v/>
      </c>
      <c r="CK199" s="201" t="str">
        <f>IF(OR(工资性费用预算!T201="",工资性费用预算!T201=0),"",$CD199)</f>
        <v/>
      </c>
      <c r="CL199" s="201" t="str">
        <f>IF(OR(工资性费用预算!U201="",工资性费用预算!U201=0),"",$CD199)</f>
        <v/>
      </c>
      <c r="CM199" s="201" t="str">
        <f>IF(OR(工资性费用预算!V201="",工资性费用预算!V201=0),"",$CD199)</f>
        <v/>
      </c>
      <c r="CN199" s="201" t="str">
        <f>IF(OR(工资性费用预算!W201="",工资性费用预算!W201=0),"",$CD199)</f>
        <v/>
      </c>
      <c r="CO199" s="201" t="str">
        <f>IF(OR(工资性费用预算!X201="",工资性费用预算!X201=0),"",$CD199)</f>
        <v/>
      </c>
      <c r="CP199" s="201" t="str">
        <f>IF(OR(工资性费用预算!Y201="",工资性费用预算!Y201=0),"",$CD199)</f>
        <v/>
      </c>
      <c r="CQ199" s="193">
        <f t="shared" si="76"/>
        <v>0</v>
      </c>
      <c r="CR199" s="215">
        <f>IF($B199="","",VLOOKUP($B199,工资性费用预算!$B$7:$AV$206,47,0))</f>
        <v>0</v>
      </c>
      <c r="CS199" s="201" t="str">
        <f>IF(OR(工资性费用预算!N201="",工资性费用预算!N201=0),"",$CR199)</f>
        <v/>
      </c>
      <c r="CT199" s="201" t="str">
        <f>IF(OR(工资性费用预算!O201="",工资性费用预算!O201=0),"",$CR199)</f>
        <v/>
      </c>
      <c r="CU199" s="201" t="str">
        <f>IF(OR(工资性费用预算!P201="",工资性费用预算!P201=0),"",$CR199)</f>
        <v/>
      </c>
      <c r="CV199" s="201" t="str">
        <f>IF(OR(工资性费用预算!Q201="",工资性费用预算!Q201=0),"",$CR199)</f>
        <v/>
      </c>
      <c r="CW199" s="201" t="str">
        <f>IF(OR(工资性费用预算!R201="",工资性费用预算!R201=0),"",$CR199)</f>
        <v/>
      </c>
      <c r="CX199" s="201" t="str">
        <f>IF(OR(工资性费用预算!S201="",工资性费用预算!S201=0),"",$CR199)</f>
        <v/>
      </c>
      <c r="CY199" s="201" t="str">
        <f>IF(OR(工资性费用预算!T201="",工资性费用预算!T201=0),"",$CR199)</f>
        <v/>
      </c>
      <c r="CZ199" s="201" t="str">
        <f>IF(OR(工资性费用预算!U201="",工资性费用预算!U201=0),"",$CR199)</f>
        <v/>
      </c>
      <c r="DA199" s="201" t="str">
        <f>IF(OR(工资性费用预算!V201="",工资性费用预算!V201=0),"",$CR199)</f>
        <v/>
      </c>
      <c r="DB199" s="201" t="str">
        <f>IF(OR(工资性费用预算!W201="",工资性费用预算!W201=0),"",$CR199)</f>
        <v/>
      </c>
      <c r="DC199" s="201" t="str">
        <f>IF(OR(工资性费用预算!X201="",工资性费用预算!X201=0),"",$CR199)</f>
        <v/>
      </c>
      <c r="DD199" s="201" t="str">
        <f>IF(OR(工资性费用预算!Y201="",工资性费用预算!Y201=0),"",$CR199)</f>
        <v/>
      </c>
      <c r="DE199" s="193">
        <f t="shared" si="77"/>
        <v>0</v>
      </c>
      <c r="DF199" s="215">
        <f>IF($B199="","",VLOOKUP($B199,工资性费用预算!$B$7:$AR$206,43,0))</f>
        <v>0</v>
      </c>
      <c r="DG199" s="215">
        <f>IF($B199="","",VLOOKUP($B199,工资性费用预算!$B$7:$AS$206,44,0))</f>
        <v>0</v>
      </c>
      <c r="DH199" s="215">
        <f>IF($B199="","",VLOOKUP($B199,工资性费用预算!$B$7:$AX$206,49,0))</f>
        <v>0</v>
      </c>
      <c r="DI199" s="215">
        <f>IF($B199="","",VLOOKUP($B199,工资性费用预算!$B$7:$AY$206,50,0))</f>
        <v>0</v>
      </c>
      <c r="DJ199" s="215">
        <f>IF($B199="","",VLOOKUP($B199,工资性费用预算!$B$7:$BB$206,51,0))</f>
        <v>0</v>
      </c>
      <c r="DK199" s="215">
        <f>IF($B199="","",VLOOKUP($B199,工资性费用预算!$B$7:$BB$206,52,0))</f>
        <v>0</v>
      </c>
      <c r="DL199" s="225">
        <f>IF($B199="","",VLOOKUP($B199,工资性费用预算!$B$7:$BB$206,53,0))</f>
        <v>0</v>
      </c>
      <c r="DM199" s="222">
        <f t="shared" si="78"/>
        <v>0</v>
      </c>
      <c r="DN199" s="191">
        <f t="shared" si="79"/>
        <v>0</v>
      </c>
      <c r="DO199" s="191">
        <f t="shared" si="80"/>
        <v>0</v>
      </c>
      <c r="DP199" s="191">
        <f t="shared" si="81"/>
        <v>0</v>
      </c>
      <c r="DQ199" s="191">
        <f t="shared" si="82"/>
        <v>0</v>
      </c>
      <c r="DR199" s="191">
        <f t="shared" si="83"/>
        <v>0</v>
      </c>
      <c r="DS199" s="191">
        <f t="shared" si="84"/>
        <v>0</v>
      </c>
      <c r="DT199" s="191">
        <f t="shared" si="85"/>
        <v>0</v>
      </c>
      <c r="DU199" s="191">
        <f t="shared" si="86"/>
        <v>0</v>
      </c>
      <c r="DV199" s="191">
        <f t="shared" si="87"/>
        <v>0</v>
      </c>
      <c r="DW199" s="191">
        <f t="shared" si="88"/>
        <v>0</v>
      </c>
      <c r="DX199" s="191">
        <f t="shared" si="89"/>
        <v>0</v>
      </c>
      <c r="DY199" s="227">
        <f t="shared" si="90"/>
        <v>0</v>
      </c>
      <c r="DZ199" s="191">
        <f t="shared" si="91"/>
        <v>0</v>
      </c>
      <c r="EA199" s="193">
        <f t="shared" si="92"/>
        <v>0</v>
      </c>
    </row>
    <row r="200" spans="1:131">
      <c r="A200" s="200">
        <f t="shared" si="93"/>
        <v>196</v>
      </c>
      <c r="B200" s="191" t="str">
        <f>IF(工资性费用预算!A202="","",工资性费用预算!B202)</f>
        <v>新增46</v>
      </c>
      <c r="C200" s="195">
        <f>IF(B200="","",VLOOKUP(B200,工资性费用预算!$B$7:$C$206,2,0))</f>
        <v>0</v>
      </c>
      <c r="D200" s="276" t="str">
        <f>IF(工资性费用预算!BH202&gt;0,IF(工资性费用预算!BE202&gt;0,工资性费用预算!$BE$6,IF(工资性费用预算!BF202&gt;0,工资性费用预算!$BF$6,工资性费用预算!$BG$6)),"")</f>
        <v/>
      </c>
      <c r="E200" s="194">
        <f>IF($B200="","",VLOOKUP($B200,工资性费用预算!$B$7:$AC$206,27,0))</f>
        <v>0</v>
      </c>
      <c r="F200" s="519" t="e">
        <f>IF($B200="",0,VLOOKUP($B200,社保费!$B$5:$Q$15,16,0))</f>
        <v>#N/A</v>
      </c>
      <c r="G200" s="201" t="str">
        <f>IF(OR(工资性费用预算!N202="",工资性费用预算!N202=0),"",ROUND($E200*$F200,2))</f>
        <v/>
      </c>
      <c r="H200" s="201" t="str">
        <f>IF(OR(工资性费用预算!O202="",工资性费用预算!O202=0),"",ROUND($E200*$F200,2))</f>
        <v/>
      </c>
      <c r="I200" s="201" t="str">
        <f>IF(OR(工资性费用预算!P202="",工资性费用预算!P202=0),"",ROUND($E200*$F200,2))</f>
        <v/>
      </c>
      <c r="J200" s="201" t="str">
        <f>IF(OR(工资性费用预算!Q202="",工资性费用预算!Q202=0),"",ROUND($E200*$F200,2))</f>
        <v/>
      </c>
      <c r="K200" s="201" t="str">
        <f>IF(OR(工资性费用预算!R202="",工资性费用预算!R202=0),"",ROUND($E200*$F200,2))</f>
        <v/>
      </c>
      <c r="L200" s="201" t="str">
        <f>IF(OR(工资性费用预算!S202="",工资性费用预算!S202=0),"",ROUND($E200*$F200,2))</f>
        <v/>
      </c>
      <c r="M200" s="201" t="str">
        <f>IF(OR(工资性费用预算!T202="",工资性费用预算!T202=0),"",ROUND($E200*$F200,2))</f>
        <v/>
      </c>
      <c r="N200" s="201" t="str">
        <f>IF(OR(工资性费用预算!U202="",工资性费用预算!U202=0),"",ROUND($E200*$F200,2))</f>
        <v/>
      </c>
      <c r="O200" s="201" t="str">
        <f>IF(OR(工资性费用预算!V202="",工资性费用预算!V202=0),"",ROUND($E200*$F200,2))</f>
        <v/>
      </c>
      <c r="P200" s="201" t="str">
        <f>IF(OR(工资性费用预算!W202="",工资性费用预算!W202=0),"",ROUND($E200*$F200,2))</f>
        <v/>
      </c>
      <c r="Q200" s="201" t="str">
        <f>IF(OR(工资性费用预算!X202="",工资性费用预算!X202=0),"",ROUND($E200*$F200,2))</f>
        <v/>
      </c>
      <c r="R200" s="201" t="str">
        <f>IF(OR(工资性费用预算!Y202="",工资性费用预算!Y202=0),"",ROUND($E200*$F200,2))</f>
        <v/>
      </c>
      <c r="S200" s="193">
        <f t="shared" si="71"/>
        <v>0</v>
      </c>
      <c r="T200" s="199">
        <f>IF($B200="","",VLOOKUP($B200,工资性费用预算!$B$7:$AF$206,30,0))</f>
        <v>0</v>
      </c>
      <c r="U200" s="197">
        <f>IF($B200="","",VLOOKUP($B200,工资性费用预算!$B$7:$AF$206,31,0))</f>
        <v>0</v>
      </c>
      <c r="V200" s="191" t="str">
        <f>IF(OR(工资性费用预算!N202="",工资性费用预算!N202=0),"",$T200*$U200)</f>
        <v/>
      </c>
      <c r="W200" s="191" t="str">
        <f>IF(OR(工资性费用预算!O202="",工资性费用预算!O202=0),"",$T200*$U200)</f>
        <v/>
      </c>
      <c r="X200" s="191" t="str">
        <f>IF(OR(工资性费用预算!P202="",工资性费用预算!P202=0),"",$T200*$U200)</f>
        <v/>
      </c>
      <c r="Y200" s="191" t="str">
        <f>IF(OR(工资性费用预算!Q202="",工资性费用预算!Q202=0),"",$T200*$U200)</f>
        <v/>
      </c>
      <c r="Z200" s="191" t="str">
        <f>IF(OR(工资性费用预算!R202="",工资性费用预算!R202=0),"",$T200*$U200)</f>
        <v/>
      </c>
      <c r="AA200" s="191" t="str">
        <f>IF(OR(工资性费用预算!S202="",工资性费用预算!S202=0),"",$T200*$U200)</f>
        <v/>
      </c>
      <c r="AB200" s="191" t="str">
        <f>IF(OR(工资性费用预算!T202="",工资性费用预算!T202=0),"",$T200*$U200)</f>
        <v/>
      </c>
      <c r="AC200" s="191" t="str">
        <f>IF(OR(工资性费用预算!U202="",工资性费用预算!U202=0),"",$T200*$U200)</f>
        <v/>
      </c>
      <c r="AD200" s="191" t="str">
        <f>IF(OR(工资性费用预算!V202="",工资性费用预算!V202=0),"",$T200*$U200)</f>
        <v/>
      </c>
      <c r="AE200" s="191" t="str">
        <f>IF(OR(工资性费用预算!W202="",工资性费用预算!W202=0),"",$T200*$U200)</f>
        <v/>
      </c>
      <c r="AF200" s="191" t="str">
        <f>IF(OR(工资性费用预算!X202="",工资性费用预算!X202=0),"",$T200*$U200)</f>
        <v/>
      </c>
      <c r="AG200" s="191" t="str">
        <f>IF(OR(工资性费用预算!Y202="",工资性费用预算!Y202=0),"",$T200*$U200)</f>
        <v/>
      </c>
      <c r="AH200" s="193">
        <f t="shared" si="72"/>
        <v>0</v>
      </c>
      <c r="AI200" s="217">
        <f>IF($B200="","",VLOOKUP($B200,工资性费用预算!$B$7:$AJ$206,33,0))</f>
        <v>0</v>
      </c>
      <c r="AJ200" s="218">
        <f>IF($B200="","",VLOOKUP($B200,工资性费用预算!$B$7:$AJ$206,35,0))</f>
        <v>0</v>
      </c>
      <c r="AK200" s="215">
        <f>IF($B200="","",VLOOKUP($B200,工资性费用预算!$B$7:$AL$206,37,0))</f>
        <v>0</v>
      </c>
      <c r="AL200" s="270" t="str">
        <f>IF(OR(工资性费用预算!N202="",工资性费用预算!N202=0),"",$AK200)</f>
        <v/>
      </c>
      <c r="AM200" s="201" t="str">
        <f>IF(OR(工资性费用预算!O202="",工资性费用预算!O202=0),"",$AK200)</f>
        <v/>
      </c>
      <c r="AN200" s="201" t="str">
        <f>IF(OR(工资性费用预算!P202="",工资性费用预算!P202=0),"",$AK200)</f>
        <v/>
      </c>
      <c r="AO200" s="201" t="str">
        <f>IF(OR(工资性费用预算!Q202="",工资性费用预算!Q202=0),"",$AK200)</f>
        <v/>
      </c>
      <c r="AP200" s="201" t="str">
        <f>IF(OR(工资性费用预算!R202="",工资性费用预算!R202=0),"",$AK200)</f>
        <v/>
      </c>
      <c r="AQ200" s="201" t="str">
        <f>IF(OR(工资性费用预算!S202="",工资性费用预算!S202=0),"",$AK200)</f>
        <v/>
      </c>
      <c r="AR200" s="201" t="str">
        <f>IF(OR(工资性费用预算!T202="",工资性费用预算!T202=0),"",$AK200)</f>
        <v/>
      </c>
      <c r="AS200" s="201" t="str">
        <f>IF(OR(工资性费用预算!U202="",工资性费用预算!U202=0),"",$AK200)</f>
        <v/>
      </c>
      <c r="AT200" s="201" t="str">
        <f>IF(OR(工资性费用预算!V202="",工资性费用预算!V202=0),"",$AK200)</f>
        <v/>
      </c>
      <c r="AU200" s="201" t="str">
        <f>IF(OR(工资性费用预算!W202="",工资性费用预算!W202=0),"",$AK200)</f>
        <v/>
      </c>
      <c r="AV200" s="201" t="str">
        <f>IF(OR(工资性费用预算!X202="",工资性费用预算!X202=0),"",$AK200)</f>
        <v/>
      </c>
      <c r="AW200" s="201" t="str">
        <f>IF(OR(工资性费用预算!Y202="",工资性费用预算!Y202=0),"",$AK200)</f>
        <v/>
      </c>
      <c r="AX200" s="220">
        <f t="shared" si="73"/>
        <v>0</v>
      </c>
      <c r="AY200" s="215">
        <f>IF($B200="","",VLOOKUP($B200,工资性费用预算!$B$7:$AN$206,39,0))</f>
        <v>0</v>
      </c>
      <c r="AZ200" s="204"/>
      <c r="BA200" s="204"/>
      <c r="BB200" s="204"/>
      <c r="BC200" s="204"/>
      <c r="BD200" s="201"/>
      <c r="BE200" s="201" t="str">
        <f>IF(OR(工资性费用预算!S202="",工资性费用预算!S202=0),"",$AY200)</f>
        <v/>
      </c>
      <c r="BF200" s="201" t="str">
        <f>IF(OR(工资性费用预算!T202="",工资性费用预算!T202=0),"",$AY200)</f>
        <v/>
      </c>
      <c r="BG200" s="201" t="str">
        <f>IF(OR(工资性费用预算!U202="",工资性费用预算!U202=0),"",$AY200)</f>
        <v/>
      </c>
      <c r="BH200" s="201" t="str">
        <f>IF(OR(工资性费用预算!V202="",工资性费用预算!V202=0),"",$AY200)</f>
        <v/>
      </c>
      <c r="BI200" s="201" t="str">
        <f>IF(OR(工资性费用预算!W202="",工资性费用预算!W202=0),"",$AY200)</f>
        <v/>
      </c>
      <c r="BJ200" s="219"/>
      <c r="BK200" s="219"/>
      <c r="BL200" s="219">
        <f t="shared" si="74"/>
        <v>0</v>
      </c>
      <c r="BM200" s="215">
        <f>IF($B200="","",VLOOKUP($B200,工资性费用预算!$B$7:$AP$206,41,0))</f>
        <v>0</v>
      </c>
      <c r="BN200" s="201" t="str">
        <f>IF(OR(工资性费用预算!N202="",工资性费用预算!N202=0),"",$BM200)</f>
        <v/>
      </c>
      <c r="BO200" s="201" t="str">
        <f>IF(OR(工资性费用预算!O202="",工资性费用预算!O202=0),"",$BM200)</f>
        <v/>
      </c>
      <c r="BP200" s="201" t="str">
        <f>IF(OR(工资性费用预算!P202="",工资性费用预算!P202=0),"",$BM200)</f>
        <v/>
      </c>
      <c r="BQ200" s="201"/>
      <c r="BR200" s="201" t="str">
        <f>IF(OR(工资性费用预算!Q202="",工资性费用预算!Q202=0),"",$BM200)</f>
        <v/>
      </c>
      <c r="BS200" s="201" t="str">
        <f>IF(OR(工资性费用预算!R202="",工资性费用预算!R202=0),"",$BM200)</f>
        <v/>
      </c>
      <c r="BT200" s="201" t="str">
        <f>IF(OR(工资性费用预算!S202="",工资性费用预算!S202=0),"",$BM200)</f>
        <v/>
      </c>
      <c r="BU200" s="201"/>
      <c r="BV200" s="201" t="str">
        <f>IF(OR(工资性费用预算!T202="",工资性费用预算!T202=0),"",$BM200)</f>
        <v/>
      </c>
      <c r="BW200" s="201" t="str">
        <f>IF(OR(工资性费用预算!U202="",工资性费用预算!U202=0),"",$BM200)</f>
        <v/>
      </c>
      <c r="BX200" s="201" t="str">
        <f>IF(OR(工资性费用预算!V202="",工资性费用预算!V202=0),"",$BM200)</f>
        <v/>
      </c>
      <c r="BY200" s="201"/>
      <c r="BZ200" s="201" t="str">
        <f>IF(OR(工资性费用预算!W202="",工资性费用预算!W202=0),"",$BM200)</f>
        <v/>
      </c>
      <c r="CA200" s="201" t="str">
        <f>IF(OR(工资性费用预算!X202="",工资性费用预算!X202=0),"",$BM200)</f>
        <v/>
      </c>
      <c r="CB200" s="201" t="str">
        <f>IF(OR(工资性费用预算!Y202="",工资性费用预算!Y202=0),"",$BM200)</f>
        <v/>
      </c>
      <c r="CC200" s="193">
        <f t="shared" si="75"/>
        <v>0</v>
      </c>
      <c r="CD200" s="215">
        <f>IF($B200="","",VLOOKUP($B200,工资性费用预算!$B$7:$AT$206,45,0))</f>
        <v>0</v>
      </c>
      <c r="CE200" s="201" t="str">
        <f>IF(OR(工资性费用预算!N202="",工资性费用预算!N202=0),"",$CD200)</f>
        <v/>
      </c>
      <c r="CF200" s="201" t="str">
        <f>IF(OR(工资性费用预算!O202="",工资性费用预算!O202=0),"",$CD200)</f>
        <v/>
      </c>
      <c r="CG200" s="201" t="str">
        <f>IF(OR(工资性费用预算!P202="",工资性费用预算!P202=0),"",$CD200)</f>
        <v/>
      </c>
      <c r="CH200" s="201" t="str">
        <f>IF(OR(工资性费用预算!Q202="",工资性费用预算!Q202=0),"",$CD200)</f>
        <v/>
      </c>
      <c r="CI200" s="201" t="str">
        <f>IF(OR(工资性费用预算!R202="",工资性费用预算!R202=0),"",$CD200)</f>
        <v/>
      </c>
      <c r="CJ200" s="201" t="str">
        <f>IF(OR(工资性费用预算!S202="",工资性费用预算!S202=0),"",$CD200)</f>
        <v/>
      </c>
      <c r="CK200" s="201" t="str">
        <f>IF(OR(工资性费用预算!T202="",工资性费用预算!T202=0),"",$CD200)</f>
        <v/>
      </c>
      <c r="CL200" s="201" t="str">
        <f>IF(OR(工资性费用预算!U202="",工资性费用预算!U202=0),"",$CD200)</f>
        <v/>
      </c>
      <c r="CM200" s="201" t="str">
        <f>IF(OR(工资性费用预算!V202="",工资性费用预算!V202=0),"",$CD200)</f>
        <v/>
      </c>
      <c r="CN200" s="201" t="str">
        <f>IF(OR(工资性费用预算!W202="",工资性费用预算!W202=0),"",$CD200)</f>
        <v/>
      </c>
      <c r="CO200" s="201" t="str">
        <f>IF(OR(工资性费用预算!X202="",工资性费用预算!X202=0),"",$CD200)</f>
        <v/>
      </c>
      <c r="CP200" s="201" t="str">
        <f>IF(OR(工资性费用预算!Y202="",工资性费用预算!Y202=0),"",$CD200)</f>
        <v/>
      </c>
      <c r="CQ200" s="193">
        <f t="shared" si="76"/>
        <v>0</v>
      </c>
      <c r="CR200" s="215">
        <f>IF($B200="","",VLOOKUP($B200,工资性费用预算!$B$7:$AV$206,47,0))</f>
        <v>0</v>
      </c>
      <c r="CS200" s="201" t="str">
        <f>IF(OR(工资性费用预算!N202="",工资性费用预算!N202=0),"",$CR200)</f>
        <v/>
      </c>
      <c r="CT200" s="201" t="str">
        <f>IF(OR(工资性费用预算!O202="",工资性费用预算!O202=0),"",$CR200)</f>
        <v/>
      </c>
      <c r="CU200" s="201" t="str">
        <f>IF(OR(工资性费用预算!P202="",工资性费用预算!P202=0),"",$CR200)</f>
        <v/>
      </c>
      <c r="CV200" s="201" t="str">
        <f>IF(OR(工资性费用预算!Q202="",工资性费用预算!Q202=0),"",$CR200)</f>
        <v/>
      </c>
      <c r="CW200" s="201" t="str">
        <f>IF(OR(工资性费用预算!R202="",工资性费用预算!R202=0),"",$CR200)</f>
        <v/>
      </c>
      <c r="CX200" s="201" t="str">
        <f>IF(OR(工资性费用预算!S202="",工资性费用预算!S202=0),"",$CR200)</f>
        <v/>
      </c>
      <c r="CY200" s="201" t="str">
        <f>IF(OR(工资性费用预算!T202="",工资性费用预算!T202=0),"",$CR200)</f>
        <v/>
      </c>
      <c r="CZ200" s="201" t="str">
        <f>IF(OR(工资性费用预算!U202="",工资性费用预算!U202=0),"",$CR200)</f>
        <v/>
      </c>
      <c r="DA200" s="201" t="str">
        <f>IF(OR(工资性费用预算!V202="",工资性费用预算!V202=0),"",$CR200)</f>
        <v/>
      </c>
      <c r="DB200" s="201" t="str">
        <f>IF(OR(工资性费用预算!W202="",工资性费用预算!W202=0),"",$CR200)</f>
        <v/>
      </c>
      <c r="DC200" s="201" t="str">
        <f>IF(OR(工资性费用预算!X202="",工资性费用预算!X202=0),"",$CR200)</f>
        <v/>
      </c>
      <c r="DD200" s="201" t="str">
        <f>IF(OR(工资性费用预算!Y202="",工资性费用预算!Y202=0),"",$CR200)</f>
        <v/>
      </c>
      <c r="DE200" s="193">
        <f t="shared" si="77"/>
        <v>0</v>
      </c>
      <c r="DF200" s="215">
        <f>IF($B200="","",VLOOKUP($B200,工资性费用预算!$B$7:$AR$206,43,0))</f>
        <v>0</v>
      </c>
      <c r="DG200" s="215">
        <f>IF($B200="","",VLOOKUP($B200,工资性费用预算!$B$7:$AS$206,44,0))</f>
        <v>0</v>
      </c>
      <c r="DH200" s="215">
        <f>IF($B200="","",VLOOKUP($B200,工资性费用预算!$B$7:$AX$206,49,0))</f>
        <v>0</v>
      </c>
      <c r="DI200" s="215">
        <f>IF($B200="","",VLOOKUP($B200,工资性费用预算!$B$7:$AY$206,50,0))</f>
        <v>0</v>
      </c>
      <c r="DJ200" s="215">
        <f>IF($B200="","",VLOOKUP($B200,工资性费用预算!$B$7:$BB$206,51,0))</f>
        <v>0</v>
      </c>
      <c r="DK200" s="215">
        <f>IF($B200="","",VLOOKUP($B200,工资性费用预算!$B$7:$BB$206,52,0))</f>
        <v>0</v>
      </c>
      <c r="DL200" s="225">
        <f>IF($B200="","",VLOOKUP($B200,工资性费用预算!$B$7:$BB$206,53,0))</f>
        <v>0</v>
      </c>
      <c r="DM200" s="222">
        <f t="shared" si="78"/>
        <v>0</v>
      </c>
      <c r="DN200" s="191">
        <f t="shared" si="79"/>
        <v>0</v>
      </c>
      <c r="DO200" s="191">
        <f t="shared" si="80"/>
        <v>0</v>
      </c>
      <c r="DP200" s="191">
        <f t="shared" si="81"/>
        <v>0</v>
      </c>
      <c r="DQ200" s="191">
        <f t="shared" si="82"/>
        <v>0</v>
      </c>
      <c r="DR200" s="191">
        <f t="shared" si="83"/>
        <v>0</v>
      </c>
      <c r="DS200" s="191">
        <f t="shared" si="84"/>
        <v>0</v>
      </c>
      <c r="DT200" s="191">
        <f t="shared" si="85"/>
        <v>0</v>
      </c>
      <c r="DU200" s="191">
        <f t="shared" si="86"/>
        <v>0</v>
      </c>
      <c r="DV200" s="191">
        <f t="shared" si="87"/>
        <v>0</v>
      </c>
      <c r="DW200" s="191">
        <f t="shared" si="88"/>
        <v>0</v>
      </c>
      <c r="DX200" s="191">
        <f t="shared" si="89"/>
        <v>0</v>
      </c>
      <c r="DY200" s="227">
        <f t="shared" si="90"/>
        <v>0</v>
      </c>
      <c r="DZ200" s="191">
        <f t="shared" si="91"/>
        <v>0</v>
      </c>
      <c r="EA200" s="193">
        <f t="shared" si="92"/>
        <v>0</v>
      </c>
    </row>
    <row r="201" spans="1:131">
      <c r="A201" s="200">
        <f t="shared" si="93"/>
        <v>197</v>
      </c>
      <c r="B201" s="191" t="str">
        <f>IF(工资性费用预算!A203="","",工资性费用预算!B203)</f>
        <v>新增47</v>
      </c>
      <c r="C201" s="195">
        <f>IF(B201="","",VLOOKUP(B201,工资性费用预算!$B$7:$C$206,2,0))</f>
        <v>0</v>
      </c>
      <c r="D201" s="276" t="str">
        <f>IF(工资性费用预算!BH203&gt;0,IF(工资性费用预算!BE203&gt;0,工资性费用预算!$BE$6,IF(工资性费用预算!BF203&gt;0,工资性费用预算!$BF$6,工资性费用预算!$BG$6)),"")</f>
        <v/>
      </c>
      <c r="E201" s="194">
        <f>IF($B201="","",VLOOKUP($B201,工资性费用预算!$B$7:$AC$206,27,0))</f>
        <v>0</v>
      </c>
      <c r="F201" s="519" t="e">
        <f>IF($B201="",0,VLOOKUP($B201,社保费!$B$5:$Q$15,16,0))</f>
        <v>#N/A</v>
      </c>
      <c r="G201" s="201" t="str">
        <f>IF(OR(工资性费用预算!N203="",工资性费用预算!N203=0),"",ROUND($E201*$F201,2))</f>
        <v/>
      </c>
      <c r="H201" s="201" t="str">
        <f>IF(OR(工资性费用预算!O203="",工资性费用预算!O203=0),"",ROUND($E201*$F201,2))</f>
        <v/>
      </c>
      <c r="I201" s="201" t="str">
        <f>IF(OR(工资性费用预算!P203="",工资性费用预算!P203=0),"",ROUND($E201*$F201,2))</f>
        <v/>
      </c>
      <c r="J201" s="201" t="str">
        <f>IF(OR(工资性费用预算!Q203="",工资性费用预算!Q203=0),"",ROUND($E201*$F201,2))</f>
        <v/>
      </c>
      <c r="K201" s="201" t="str">
        <f>IF(OR(工资性费用预算!R203="",工资性费用预算!R203=0),"",ROUND($E201*$F201,2))</f>
        <v/>
      </c>
      <c r="L201" s="201" t="str">
        <f>IF(OR(工资性费用预算!S203="",工资性费用预算!S203=0),"",ROUND($E201*$F201,2))</f>
        <v/>
      </c>
      <c r="M201" s="201" t="str">
        <f>IF(OR(工资性费用预算!T203="",工资性费用预算!T203=0),"",ROUND($E201*$F201,2))</f>
        <v/>
      </c>
      <c r="N201" s="201" t="str">
        <f>IF(OR(工资性费用预算!U203="",工资性费用预算!U203=0),"",ROUND($E201*$F201,2))</f>
        <v/>
      </c>
      <c r="O201" s="201" t="str">
        <f>IF(OR(工资性费用预算!V203="",工资性费用预算!V203=0),"",ROUND($E201*$F201,2))</f>
        <v/>
      </c>
      <c r="P201" s="201" t="str">
        <f>IF(OR(工资性费用预算!W203="",工资性费用预算!W203=0),"",ROUND($E201*$F201,2))</f>
        <v/>
      </c>
      <c r="Q201" s="201" t="str">
        <f>IF(OR(工资性费用预算!X203="",工资性费用预算!X203=0),"",ROUND($E201*$F201,2))</f>
        <v/>
      </c>
      <c r="R201" s="201" t="str">
        <f>IF(OR(工资性费用预算!Y203="",工资性费用预算!Y203=0),"",ROUND($E201*$F201,2))</f>
        <v/>
      </c>
      <c r="S201" s="193">
        <f t="shared" si="71"/>
        <v>0</v>
      </c>
      <c r="T201" s="199">
        <f>IF($B201="","",VLOOKUP($B201,工资性费用预算!$B$7:$AF$206,30,0))</f>
        <v>0</v>
      </c>
      <c r="U201" s="197">
        <f>IF($B201="","",VLOOKUP($B201,工资性费用预算!$B$7:$AF$206,31,0))</f>
        <v>0</v>
      </c>
      <c r="V201" s="191" t="str">
        <f>IF(OR(工资性费用预算!N203="",工资性费用预算!N203=0),"",$T201*$U201)</f>
        <v/>
      </c>
      <c r="W201" s="191" t="str">
        <f>IF(OR(工资性费用预算!O203="",工资性费用预算!O203=0),"",$T201*$U201)</f>
        <v/>
      </c>
      <c r="X201" s="191" t="str">
        <f>IF(OR(工资性费用预算!P203="",工资性费用预算!P203=0),"",$T201*$U201)</f>
        <v/>
      </c>
      <c r="Y201" s="191" t="str">
        <f>IF(OR(工资性费用预算!Q203="",工资性费用预算!Q203=0),"",$T201*$U201)</f>
        <v/>
      </c>
      <c r="Z201" s="191" t="str">
        <f>IF(OR(工资性费用预算!R203="",工资性费用预算!R203=0),"",$T201*$U201)</f>
        <v/>
      </c>
      <c r="AA201" s="191" t="str">
        <f>IF(OR(工资性费用预算!S203="",工资性费用预算!S203=0),"",$T201*$U201)</f>
        <v/>
      </c>
      <c r="AB201" s="191" t="str">
        <f>IF(OR(工资性费用预算!T203="",工资性费用预算!T203=0),"",$T201*$U201)</f>
        <v/>
      </c>
      <c r="AC201" s="191" t="str">
        <f>IF(OR(工资性费用预算!U203="",工资性费用预算!U203=0),"",$T201*$U201)</f>
        <v/>
      </c>
      <c r="AD201" s="191" t="str">
        <f>IF(OR(工资性费用预算!V203="",工资性费用预算!V203=0),"",$T201*$U201)</f>
        <v/>
      </c>
      <c r="AE201" s="191" t="str">
        <f>IF(OR(工资性费用预算!W203="",工资性费用预算!W203=0),"",$T201*$U201)</f>
        <v/>
      </c>
      <c r="AF201" s="191" t="str">
        <f>IF(OR(工资性费用预算!X203="",工资性费用预算!X203=0),"",$T201*$U201)</f>
        <v/>
      </c>
      <c r="AG201" s="191" t="str">
        <f>IF(OR(工资性费用预算!Y203="",工资性费用预算!Y203=0),"",$T201*$U201)</f>
        <v/>
      </c>
      <c r="AH201" s="193">
        <f t="shared" si="72"/>
        <v>0</v>
      </c>
      <c r="AI201" s="217">
        <f>IF($B201="","",VLOOKUP($B201,工资性费用预算!$B$7:$AJ$206,33,0))</f>
        <v>0</v>
      </c>
      <c r="AJ201" s="218">
        <f>IF($B201="","",VLOOKUP($B201,工资性费用预算!$B$7:$AJ$206,35,0))</f>
        <v>0</v>
      </c>
      <c r="AK201" s="215">
        <f>IF($B201="","",VLOOKUP($B201,工资性费用预算!$B$7:$AL$206,37,0))</f>
        <v>0</v>
      </c>
      <c r="AL201" s="270" t="str">
        <f>IF(OR(工资性费用预算!N203="",工资性费用预算!N203=0),"",$AK201)</f>
        <v/>
      </c>
      <c r="AM201" s="201" t="str">
        <f>IF(OR(工资性费用预算!O203="",工资性费用预算!O203=0),"",$AK201)</f>
        <v/>
      </c>
      <c r="AN201" s="201" t="str">
        <f>IF(OR(工资性费用预算!P203="",工资性费用预算!P203=0),"",$AK201)</f>
        <v/>
      </c>
      <c r="AO201" s="201" t="str">
        <f>IF(OR(工资性费用预算!Q203="",工资性费用预算!Q203=0),"",$AK201)</f>
        <v/>
      </c>
      <c r="AP201" s="201" t="str">
        <f>IF(OR(工资性费用预算!R203="",工资性费用预算!R203=0),"",$AK201)</f>
        <v/>
      </c>
      <c r="AQ201" s="201" t="str">
        <f>IF(OR(工资性费用预算!S203="",工资性费用预算!S203=0),"",$AK201)</f>
        <v/>
      </c>
      <c r="AR201" s="201" t="str">
        <f>IF(OR(工资性费用预算!T203="",工资性费用预算!T203=0),"",$AK201)</f>
        <v/>
      </c>
      <c r="AS201" s="201" t="str">
        <f>IF(OR(工资性费用预算!U203="",工资性费用预算!U203=0),"",$AK201)</f>
        <v/>
      </c>
      <c r="AT201" s="201" t="str">
        <f>IF(OR(工资性费用预算!V203="",工资性费用预算!V203=0),"",$AK201)</f>
        <v/>
      </c>
      <c r="AU201" s="201" t="str">
        <f>IF(OR(工资性费用预算!W203="",工资性费用预算!W203=0),"",$AK201)</f>
        <v/>
      </c>
      <c r="AV201" s="201" t="str">
        <f>IF(OR(工资性费用预算!X203="",工资性费用预算!X203=0),"",$AK201)</f>
        <v/>
      </c>
      <c r="AW201" s="201" t="str">
        <f>IF(OR(工资性费用预算!Y203="",工资性费用预算!Y203=0),"",$AK201)</f>
        <v/>
      </c>
      <c r="AX201" s="220">
        <f t="shared" si="73"/>
        <v>0</v>
      </c>
      <c r="AY201" s="215">
        <f>IF($B201="","",VLOOKUP($B201,工资性费用预算!$B$7:$AN$206,39,0))</f>
        <v>0</v>
      </c>
      <c r="AZ201" s="204"/>
      <c r="BA201" s="204"/>
      <c r="BB201" s="204"/>
      <c r="BC201" s="204"/>
      <c r="BD201" s="201"/>
      <c r="BE201" s="201" t="str">
        <f>IF(OR(工资性费用预算!S203="",工资性费用预算!S203=0),"",$AY201)</f>
        <v/>
      </c>
      <c r="BF201" s="201" t="str">
        <f>IF(OR(工资性费用预算!T203="",工资性费用预算!T203=0),"",$AY201)</f>
        <v/>
      </c>
      <c r="BG201" s="201" t="str">
        <f>IF(OR(工资性费用预算!U203="",工资性费用预算!U203=0),"",$AY201)</f>
        <v/>
      </c>
      <c r="BH201" s="201" t="str">
        <f>IF(OR(工资性费用预算!V203="",工资性费用预算!V203=0),"",$AY201)</f>
        <v/>
      </c>
      <c r="BI201" s="201" t="str">
        <f>IF(OR(工资性费用预算!W203="",工资性费用预算!W203=0),"",$AY201)</f>
        <v/>
      </c>
      <c r="BJ201" s="219"/>
      <c r="BK201" s="219"/>
      <c r="BL201" s="219">
        <f t="shared" si="74"/>
        <v>0</v>
      </c>
      <c r="BM201" s="215">
        <f>IF($B201="","",VLOOKUP($B201,工资性费用预算!$B$7:$AP$206,41,0))</f>
        <v>0</v>
      </c>
      <c r="BN201" s="201" t="str">
        <f>IF(OR(工资性费用预算!N203="",工资性费用预算!N203=0),"",$BM201)</f>
        <v/>
      </c>
      <c r="BO201" s="201" t="str">
        <f>IF(OR(工资性费用预算!O203="",工资性费用预算!O203=0),"",$BM201)</f>
        <v/>
      </c>
      <c r="BP201" s="201" t="str">
        <f>IF(OR(工资性费用预算!P203="",工资性费用预算!P203=0),"",$BM201)</f>
        <v/>
      </c>
      <c r="BQ201" s="201"/>
      <c r="BR201" s="201" t="str">
        <f>IF(OR(工资性费用预算!Q203="",工资性费用预算!Q203=0),"",$BM201)</f>
        <v/>
      </c>
      <c r="BS201" s="201" t="str">
        <f>IF(OR(工资性费用预算!R203="",工资性费用预算!R203=0),"",$BM201)</f>
        <v/>
      </c>
      <c r="BT201" s="201" t="str">
        <f>IF(OR(工资性费用预算!S203="",工资性费用预算!S203=0),"",$BM201)</f>
        <v/>
      </c>
      <c r="BU201" s="201"/>
      <c r="BV201" s="201" t="str">
        <f>IF(OR(工资性费用预算!T203="",工资性费用预算!T203=0),"",$BM201)</f>
        <v/>
      </c>
      <c r="BW201" s="201" t="str">
        <f>IF(OR(工资性费用预算!U203="",工资性费用预算!U203=0),"",$BM201)</f>
        <v/>
      </c>
      <c r="BX201" s="201" t="str">
        <f>IF(OR(工资性费用预算!V203="",工资性费用预算!V203=0),"",$BM201)</f>
        <v/>
      </c>
      <c r="BY201" s="201"/>
      <c r="BZ201" s="201" t="str">
        <f>IF(OR(工资性费用预算!W203="",工资性费用预算!W203=0),"",$BM201)</f>
        <v/>
      </c>
      <c r="CA201" s="201" t="str">
        <f>IF(OR(工资性费用预算!X203="",工资性费用预算!X203=0),"",$BM201)</f>
        <v/>
      </c>
      <c r="CB201" s="201" t="str">
        <f>IF(OR(工资性费用预算!Y203="",工资性费用预算!Y203=0),"",$BM201)</f>
        <v/>
      </c>
      <c r="CC201" s="193">
        <f t="shared" si="75"/>
        <v>0</v>
      </c>
      <c r="CD201" s="215">
        <f>IF($B201="","",VLOOKUP($B201,工资性费用预算!$B$7:$AT$206,45,0))</f>
        <v>0</v>
      </c>
      <c r="CE201" s="201" t="str">
        <f>IF(OR(工资性费用预算!N203="",工资性费用预算!N203=0),"",$CD201)</f>
        <v/>
      </c>
      <c r="CF201" s="201" t="str">
        <f>IF(OR(工资性费用预算!O203="",工资性费用预算!O203=0),"",$CD201)</f>
        <v/>
      </c>
      <c r="CG201" s="201" t="str">
        <f>IF(OR(工资性费用预算!P203="",工资性费用预算!P203=0),"",$CD201)</f>
        <v/>
      </c>
      <c r="CH201" s="201" t="str">
        <f>IF(OR(工资性费用预算!Q203="",工资性费用预算!Q203=0),"",$CD201)</f>
        <v/>
      </c>
      <c r="CI201" s="201" t="str">
        <f>IF(OR(工资性费用预算!R203="",工资性费用预算!R203=0),"",$CD201)</f>
        <v/>
      </c>
      <c r="CJ201" s="201" t="str">
        <f>IF(OR(工资性费用预算!S203="",工资性费用预算!S203=0),"",$CD201)</f>
        <v/>
      </c>
      <c r="CK201" s="201" t="str">
        <f>IF(OR(工资性费用预算!T203="",工资性费用预算!T203=0),"",$CD201)</f>
        <v/>
      </c>
      <c r="CL201" s="201" t="str">
        <f>IF(OR(工资性费用预算!U203="",工资性费用预算!U203=0),"",$CD201)</f>
        <v/>
      </c>
      <c r="CM201" s="201" t="str">
        <f>IF(OR(工资性费用预算!V203="",工资性费用预算!V203=0),"",$CD201)</f>
        <v/>
      </c>
      <c r="CN201" s="201" t="str">
        <f>IF(OR(工资性费用预算!W203="",工资性费用预算!W203=0),"",$CD201)</f>
        <v/>
      </c>
      <c r="CO201" s="201" t="str">
        <f>IF(OR(工资性费用预算!X203="",工资性费用预算!X203=0),"",$CD201)</f>
        <v/>
      </c>
      <c r="CP201" s="201" t="str">
        <f>IF(OR(工资性费用预算!Y203="",工资性费用预算!Y203=0),"",$CD201)</f>
        <v/>
      </c>
      <c r="CQ201" s="193">
        <f t="shared" si="76"/>
        <v>0</v>
      </c>
      <c r="CR201" s="215">
        <f>IF($B201="","",VLOOKUP($B201,工资性费用预算!$B$7:$AV$206,47,0))</f>
        <v>0</v>
      </c>
      <c r="CS201" s="201" t="str">
        <f>IF(OR(工资性费用预算!N203="",工资性费用预算!N203=0),"",$CR201)</f>
        <v/>
      </c>
      <c r="CT201" s="201" t="str">
        <f>IF(OR(工资性费用预算!O203="",工资性费用预算!O203=0),"",$CR201)</f>
        <v/>
      </c>
      <c r="CU201" s="201" t="str">
        <f>IF(OR(工资性费用预算!P203="",工资性费用预算!P203=0),"",$CR201)</f>
        <v/>
      </c>
      <c r="CV201" s="201" t="str">
        <f>IF(OR(工资性费用预算!Q203="",工资性费用预算!Q203=0),"",$CR201)</f>
        <v/>
      </c>
      <c r="CW201" s="201" t="str">
        <f>IF(OR(工资性费用预算!R203="",工资性费用预算!R203=0),"",$CR201)</f>
        <v/>
      </c>
      <c r="CX201" s="201" t="str">
        <f>IF(OR(工资性费用预算!S203="",工资性费用预算!S203=0),"",$CR201)</f>
        <v/>
      </c>
      <c r="CY201" s="201" t="str">
        <f>IF(OR(工资性费用预算!T203="",工资性费用预算!T203=0),"",$CR201)</f>
        <v/>
      </c>
      <c r="CZ201" s="201" t="str">
        <f>IF(OR(工资性费用预算!U203="",工资性费用预算!U203=0),"",$CR201)</f>
        <v/>
      </c>
      <c r="DA201" s="201" t="str">
        <f>IF(OR(工资性费用预算!V203="",工资性费用预算!V203=0),"",$CR201)</f>
        <v/>
      </c>
      <c r="DB201" s="201" t="str">
        <f>IF(OR(工资性费用预算!W203="",工资性费用预算!W203=0),"",$CR201)</f>
        <v/>
      </c>
      <c r="DC201" s="201" t="str">
        <f>IF(OR(工资性费用预算!X203="",工资性费用预算!X203=0),"",$CR201)</f>
        <v/>
      </c>
      <c r="DD201" s="201" t="str">
        <f>IF(OR(工资性费用预算!Y203="",工资性费用预算!Y203=0),"",$CR201)</f>
        <v/>
      </c>
      <c r="DE201" s="193">
        <f t="shared" si="77"/>
        <v>0</v>
      </c>
      <c r="DF201" s="215">
        <f>IF($B201="","",VLOOKUP($B201,工资性费用预算!$B$7:$AR$206,43,0))</f>
        <v>0</v>
      </c>
      <c r="DG201" s="215">
        <f>IF($B201="","",VLOOKUP($B201,工资性费用预算!$B$7:$AS$206,44,0))</f>
        <v>0</v>
      </c>
      <c r="DH201" s="215">
        <f>IF($B201="","",VLOOKUP($B201,工资性费用预算!$B$7:$AX$206,49,0))</f>
        <v>0</v>
      </c>
      <c r="DI201" s="215">
        <f>IF($B201="","",VLOOKUP($B201,工资性费用预算!$B$7:$AY$206,50,0))</f>
        <v>0</v>
      </c>
      <c r="DJ201" s="215">
        <f>IF($B201="","",VLOOKUP($B201,工资性费用预算!$B$7:$BB$206,51,0))</f>
        <v>0</v>
      </c>
      <c r="DK201" s="215">
        <f>IF($B201="","",VLOOKUP($B201,工资性费用预算!$B$7:$BB$206,52,0))</f>
        <v>0</v>
      </c>
      <c r="DL201" s="225">
        <f>IF($B201="","",VLOOKUP($B201,工资性费用预算!$B$7:$BB$206,53,0))</f>
        <v>0</v>
      </c>
      <c r="DM201" s="222">
        <f t="shared" si="78"/>
        <v>0</v>
      </c>
      <c r="DN201" s="191">
        <f t="shared" si="79"/>
        <v>0</v>
      </c>
      <c r="DO201" s="191">
        <f t="shared" si="80"/>
        <v>0</v>
      </c>
      <c r="DP201" s="191">
        <f t="shared" si="81"/>
        <v>0</v>
      </c>
      <c r="DQ201" s="191">
        <f t="shared" si="82"/>
        <v>0</v>
      </c>
      <c r="DR201" s="191">
        <f t="shared" si="83"/>
        <v>0</v>
      </c>
      <c r="DS201" s="191">
        <f t="shared" si="84"/>
        <v>0</v>
      </c>
      <c r="DT201" s="191">
        <f t="shared" si="85"/>
        <v>0</v>
      </c>
      <c r="DU201" s="191">
        <f t="shared" si="86"/>
        <v>0</v>
      </c>
      <c r="DV201" s="191">
        <f t="shared" si="87"/>
        <v>0</v>
      </c>
      <c r="DW201" s="191">
        <f t="shared" si="88"/>
        <v>0</v>
      </c>
      <c r="DX201" s="191">
        <f t="shared" si="89"/>
        <v>0</v>
      </c>
      <c r="DY201" s="227">
        <f t="shared" si="90"/>
        <v>0</v>
      </c>
      <c r="DZ201" s="191">
        <f t="shared" si="91"/>
        <v>0</v>
      </c>
      <c r="EA201" s="193">
        <f t="shared" si="92"/>
        <v>0</v>
      </c>
    </row>
    <row r="202" spans="1:131">
      <c r="A202" s="200">
        <f t="shared" si="93"/>
        <v>198</v>
      </c>
      <c r="B202" s="191" t="str">
        <f>IF(工资性费用预算!A204="","",工资性费用预算!B204)</f>
        <v>新增48</v>
      </c>
      <c r="C202" s="195">
        <f>IF(B202="","",VLOOKUP(B202,工资性费用预算!$B$7:$C$206,2,0))</f>
        <v>0</v>
      </c>
      <c r="D202" s="276" t="str">
        <f>IF(工资性费用预算!BH204&gt;0,IF(工资性费用预算!BE204&gt;0,工资性费用预算!$BE$6,IF(工资性费用预算!BF204&gt;0,工资性费用预算!$BF$6,工资性费用预算!$BG$6)),"")</f>
        <v/>
      </c>
      <c r="E202" s="194">
        <f>IF($B202="","",VLOOKUP($B202,工资性费用预算!$B$7:$AC$206,27,0))</f>
        <v>0</v>
      </c>
      <c r="F202" s="519" t="e">
        <f>IF($B202="",0,VLOOKUP($B202,社保费!$B$5:$Q$15,16,0))</f>
        <v>#N/A</v>
      </c>
      <c r="G202" s="201" t="str">
        <f>IF(OR(工资性费用预算!N204="",工资性费用预算!N204=0),"",ROUND($E202*$F202,2))</f>
        <v/>
      </c>
      <c r="H202" s="201" t="str">
        <f>IF(OR(工资性费用预算!O204="",工资性费用预算!O204=0),"",ROUND($E202*$F202,2))</f>
        <v/>
      </c>
      <c r="I202" s="201" t="str">
        <f>IF(OR(工资性费用预算!P204="",工资性费用预算!P204=0),"",ROUND($E202*$F202,2))</f>
        <v/>
      </c>
      <c r="J202" s="201" t="str">
        <f>IF(OR(工资性费用预算!Q204="",工资性费用预算!Q204=0),"",ROUND($E202*$F202,2))</f>
        <v/>
      </c>
      <c r="K202" s="201" t="str">
        <f>IF(OR(工资性费用预算!R204="",工资性费用预算!R204=0),"",ROUND($E202*$F202,2))</f>
        <v/>
      </c>
      <c r="L202" s="201" t="str">
        <f>IF(OR(工资性费用预算!S204="",工资性费用预算!S204=0),"",ROUND($E202*$F202,2))</f>
        <v/>
      </c>
      <c r="M202" s="201" t="str">
        <f>IF(OR(工资性费用预算!T204="",工资性费用预算!T204=0),"",ROUND($E202*$F202,2))</f>
        <v/>
      </c>
      <c r="N202" s="201" t="str">
        <f>IF(OR(工资性费用预算!U204="",工资性费用预算!U204=0),"",ROUND($E202*$F202,2))</f>
        <v/>
      </c>
      <c r="O202" s="201" t="str">
        <f>IF(OR(工资性费用预算!V204="",工资性费用预算!V204=0),"",ROUND($E202*$F202,2))</f>
        <v/>
      </c>
      <c r="P202" s="201" t="str">
        <f>IF(OR(工资性费用预算!W204="",工资性费用预算!W204=0),"",ROUND($E202*$F202,2))</f>
        <v/>
      </c>
      <c r="Q202" s="201" t="str">
        <f>IF(OR(工资性费用预算!X204="",工资性费用预算!X204=0),"",ROUND($E202*$F202,2))</f>
        <v/>
      </c>
      <c r="R202" s="201" t="str">
        <f>IF(OR(工资性费用预算!Y204="",工资性费用预算!Y204=0),"",ROUND($E202*$F202,2))</f>
        <v/>
      </c>
      <c r="S202" s="193">
        <f t="shared" si="71"/>
        <v>0</v>
      </c>
      <c r="T202" s="199">
        <f>IF($B202="","",VLOOKUP($B202,工资性费用预算!$B$7:$AF$206,30,0))</f>
        <v>0</v>
      </c>
      <c r="U202" s="197">
        <f>IF($B202="","",VLOOKUP($B202,工资性费用预算!$B$7:$AF$206,31,0))</f>
        <v>0</v>
      </c>
      <c r="V202" s="191" t="str">
        <f>IF(OR(工资性费用预算!N204="",工资性费用预算!N204=0),"",$T202*$U202)</f>
        <v/>
      </c>
      <c r="W202" s="191" t="str">
        <f>IF(OR(工资性费用预算!O204="",工资性费用预算!O204=0),"",$T202*$U202)</f>
        <v/>
      </c>
      <c r="X202" s="191" t="str">
        <f>IF(OR(工资性费用预算!P204="",工资性费用预算!P204=0),"",$T202*$U202)</f>
        <v/>
      </c>
      <c r="Y202" s="191" t="str">
        <f>IF(OR(工资性费用预算!Q204="",工资性费用预算!Q204=0),"",$T202*$U202)</f>
        <v/>
      </c>
      <c r="Z202" s="191" t="str">
        <f>IF(OR(工资性费用预算!R204="",工资性费用预算!R204=0),"",$T202*$U202)</f>
        <v/>
      </c>
      <c r="AA202" s="191" t="str">
        <f>IF(OR(工资性费用预算!S204="",工资性费用预算!S204=0),"",$T202*$U202)</f>
        <v/>
      </c>
      <c r="AB202" s="191" t="str">
        <f>IF(OR(工资性费用预算!T204="",工资性费用预算!T204=0),"",$T202*$U202)</f>
        <v/>
      </c>
      <c r="AC202" s="191" t="str">
        <f>IF(OR(工资性费用预算!U204="",工资性费用预算!U204=0),"",$T202*$U202)</f>
        <v/>
      </c>
      <c r="AD202" s="191" t="str">
        <f>IF(OR(工资性费用预算!V204="",工资性费用预算!V204=0),"",$T202*$U202)</f>
        <v/>
      </c>
      <c r="AE202" s="191" t="str">
        <f>IF(OR(工资性费用预算!W204="",工资性费用预算!W204=0),"",$T202*$U202)</f>
        <v/>
      </c>
      <c r="AF202" s="191" t="str">
        <f>IF(OR(工资性费用预算!X204="",工资性费用预算!X204=0),"",$T202*$U202)</f>
        <v/>
      </c>
      <c r="AG202" s="191" t="str">
        <f>IF(OR(工资性费用预算!Y204="",工资性费用预算!Y204=0),"",$T202*$U202)</f>
        <v/>
      </c>
      <c r="AH202" s="193">
        <f t="shared" si="72"/>
        <v>0</v>
      </c>
      <c r="AI202" s="217">
        <f>IF($B202="","",VLOOKUP($B202,工资性费用预算!$B$7:$AJ$206,33,0))</f>
        <v>0</v>
      </c>
      <c r="AJ202" s="218">
        <f>IF($B202="","",VLOOKUP($B202,工资性费用预算!$B$7:$AJ$206,35,0))</f>
        <v>0</v>
      </c>
      <c r="AK202" s="215">
        <f>IF($B202="","",VLOOKUP($B202,工资性费用预算!$B$7:$AL$206,37,0))</f>
        <v>0</v>
      </c>
      <c r="AL202" s="270" t="str">
        <f>IF(OR(工资性费用预算!N204="",工资性费用预算!N204=0),"",$AK202)</f>
        <v/>
      </c>
      <c r="AM202" s="201" t="str">
        <f>IF(OR(工资性费用预算!O204="",工资性费用预算!O204=0),"",$AK202)</f>
        <v/>
      </c>
      <c r="AN202" s="201" t="str">
        <f>IF(OR(工资性费用预算!P204="",工资性费用预算!P204=0),"",$AK202)</f>
        <v/>
      </c>
      <c r="AO202" s="201" t="str">
        <f>IF(OR(工资性费用预算!Q204="",工资性费用预算!Q204=0),"",$AK202)</f>
        <v/>
      </c>
      <c r="AP202" s="201" t="str">
        <f>IF(OR(工资性费用预算!R204="",工资性费用预算!R204=0),"",$AK202)</f>
        <v/>
      </c>
      <c r="AQ202" s="201" t="str">
        <f>IF(OR(工资性费用预算!S204="",工资性费用预算!S204=0),"",$AK202)</f>
        <v/>
      </c>
      <c r="AR202" s="201" t="str">
        <f>IF(OR(工资性费用预算!T204="",工资性费用预算!T204=0),"",$AK202)</f>
        <v/>
      </c>
      <c r="AS202" s="201" t="str">
        <f>IF(OR(工资性费用预算!U204="",工资性费用预算!U204=0),"",$AK202)</f>
        <v/>
      </c>
      <c r="AT202" s="201" t="str">
        <f>IF(OR(工资性费用预算!V204="",工资性费用预算!V204=0),"",$AK202)</f>
        <v/>
      </c>
      <c r="AU202" s="201" t="str">
        <f>IF(OR(工资性费用预算!W204="",工资性费用预算!W204=0),"",$AK202)</f>
        <v/>
      </c>
      <c r="AV202" s="201" t="str">
        <f>IF(OR(工资性费用预算!X204="",工资性费用预算!X204=0),"",$AK202)</f>
        <v/>
      </c>
      <c r="AW202" s="201" t="str">
        <f>IF(OR(工资性费用预算!Y204="",工资性费用预算!Y204=0),"",$AK202)</f>
        <v/>
      </c>
      <c r="AX202" s="220">
        <f t="shared" si="73"/>
        <v>0</v>
      </c>
      <c r="AY202" s="215">
        <f>IF($B202="","",VLOOKUP($B202,工资性费用预算!$B$7:$AN$206,39,0))</f>
        <v>0</v>
      </c>
      <c r="AZ202" s="204"/>
      <c r="BA202" s="204"/>
      <c r="BB202" s="204"/>
      <c r="BC202" s="204"/>
      <c r="BD202" s="201"/>
      <c r="BE202" s="201" t="str">
        <f>IF(OR(工资性费用预算!S204="",工资性费用预算!S204=0),"",$AY202)</f>
        <v/>
      </c>
      <c r="BF202" s="201" t="str">
        <f>IF(OR(工资性费用预算!T204="",工资性费用预算!T204=0),"",$AY202)</f>
        <v/>
      </c>
      <c r="BG202" s="201" t="str">
        <f>IF(OR(工资性费用预算!U204="",工资性费用预算!U204=0),"",$AY202)</f>
        <v/>
      </c>
      <c r="BH202" s="201" t="str">
        <f>IF(OR(工资性费用预算!V204="",工资性费用预算!V204=0),"",$AY202)</f>
        <v/>
      </c>
      <c r="BI202" s="201" t="str">
        <f>IF(OR(工资性费用预算!W204="",工资性费用预算!W204=0),"",$AY202)</f>
        <v/>
      </c>
      <c r="BJ202" s="219"/>
      <c r="BK202" s="219"/>
      <c r="BL202" s="219">
        <f t="shared" si="74"/>
        <v>0</v>
      </c>
      <c r="BM202" s="215">
        <f>IF($B202="","",VLOOKUP($B202,工资性费用预算!$B$7:$AP$206,41,0))</f>
        <v>0</v>
      </c>
      <c r="BN202" s="201" t="str">
        <f>IF(OR(工资性费用预算!N204="",工资性费用预算!N204=0),"",$BM202)</f>
        <v/>
      </c>
      <c r="BO202" s="201" t="str">
        <f>IF(OR(工资性费用预算!O204="",工资性费用预算!O204=0),"",$BM202)</f>
        <v/>
      </c>
      <c r="BP202" s="201" t="str">
        <f>IF(OR(工资性费用预算!P204="",工资性费用预算!P204=0),"",$BM202)</f>
        <v/>
      </c>
      <c r="BQ202" s="201"/>
      <c r="BR202" s="201" t="str">
        <f>IF(OR(工资性费用预算!Q204="",工资性费用预算!Q204=0),"",$BM202)</f>
        <v/>
      </c>
      <c r="BS202" s="201" t="str">
        <f>IF(OR(工资性费用预算!R204="",工资性费用预算!R204=0),"",$BM202)</f>
        <v/>
      </c>
      <c r="BT202" s="201" t="str">
        <f>IF(OR(工资性费用预算!S204="",工资性费用预算!S204=0),"",$BM202)</f>
        <v/>
      </c>
      <c r="BU202" s="201"/>
      <c r="BV202" s="201" t="str">
        <f>IF(OR(工资性费用预算!T204="",工资性费用预算!T204=0),"",$BM202)</f>
        <v/>
      </c>
      <c r="BW202" s="201" t="str">
        <f>IF(OR(工资性费用预算!U204="",工资性费用预算!U204=0),"",$BM202)</f>
        <v/>
      </c>
      <c r="BX202" s="201" t="str">
        <f>IF(OR(工资性费用预算!V204="",工资性费用预算!V204=0),"",$BM202)</f>
        <v/>
      </c>
      <c r="BY202" s="201"/>
      <c r="BZ202" s="201" t="str">
        <f>IF(OR(工资性费用预算!W204="",工资性费用预算!W204=0),"",$BM202)</f>
        <v/>
      </c>
      <c r="CA202" s="201" t="str">
        <f>IF(OR(工资性费用预算!X204="",工资性费用预算!X204=0),"",$BM202)</f>
        <v/>
      </c>
      <c r="CB202" s="201" t="str">
        <f>IF(OR(工资性费用预算!Y204="",工资性费用预算!Y204=0),"",$BM202)</f>
        <v/>
      </c>
      <c r="CC202" s="193">
        <f t="shared" si="75"/>
        <v>0</v>
      </c>
      <c r="CD202" s="215">
        <f>IF($B202="","",VLOOKUP($B202,工资性费用预算!$B$7:$AT$206,45,0))</f>
        <v>0</v>
      </c>
      <c r="CE202" s="201" t="str">
        <f>IF(OR(工资性费用预算!N204="",工资性费用预算!N204=0),"",$CD202)</f>
        <v/>
      </c>
      <c r="CF202" s="201" t="str">
        <f>IF(OR(工资性费用预算!O204="",工资性费用预算!O204=0),"",$CD202)</f>
        <v/>
      </c>
      <c r="CG202" s="201" t="str">
        <f>IF(OR(工资性费用预算!P204="",工资性费用预算!P204=0),"",$CD202)</f>
        <v/>
      </c>
      <c r="CH202" s="201" t="str">
        <f>IF(OR(工资性费用预算!Q204="",工资性费用预算!Q204=0),"",$CD202)</f>
        <v/>
      </c>
      <c r="CI202" s="201" t="str">
        <f>IF(OR(工资性费用预算!R204="",工资性费用预算!R204=0),"",$CD202)</f>
        <v/>
      </c>
      <c r="CJ202" s="201" t="str">
        <f>IF(OR(工资性费用预算!S204="",工资性费用预算!S204=0),"",$CD202)</f>
        <v/>
      </c>
      <c r="CK202" s="201" t="str">
        <f>IF(OR(工资性费用预算!T204="",工资性费用预算!T204=0),"",$CD202)</f>
        <v/>
      </c>
      <c r="CL202" s="201" t="str">
        <f>IF(OR(工资性费用预算!U204="",工资性费用预算!U204=0),"",$CD202)</f>
        <v/>
      </c>
      <c r="CM202" s="201" t="str">
        <f>IF(OR(工资性费用预算!V204="",工资性费用预算!V204=0),"",$CD202)</f>
        <v/>
      </c>
      <c r="CN202" s="201" t="str">
        <f>IF(OR(工资性费用预算!W204="",工资性费用预算!W204=0),"",$CD202)</f>
        <v/>
      </c>
      <c r="CO202" s="201" t="str">
        <f>IF(OR(工资性费用预算!X204="",工资性费用预算!X204=0),"",$CD202)</f>
        <v/>
      </c>
      <c r="CP202" s="201" t="str">
        <f>IF(OR(工资性费用预算!Y204="",工资性费用预算!Y204=0),"",$CD202)</f>
        <v/>
      </c>
      <c r="CQ202" s="193">
        <f t="shared" si="76"/>
        <v>0</v>
      </c>
      <c r="CR202" s="215">
        <f>IF($B202="","",VLOOKUP($B202,工资性费用预算!$B$7:$AV$206,47,0))</f>
        <v>0</v>
      </c>
      <c r="CS202" s="201" t="str">
        <f>IF(OR(工资性费用预算!N204="",工资性费用预算!N204=0),"",$CR202)</f>
        <v/>
      </c>
      <c r="CT202" s="201" t="str">
        <f>IF(OR(工资性费用预算!O204="",工资性费用预算!O204=0),"",$CR202)</f>
        <v/>
      </c>
      <c r="CU202" s="201" t="str">
        <f>IF(OR(工资性费用预算!P204="",工资性费用预算!P204=0),"",$CR202)</f>
        <v/>
      </c>
      <c r="CV202" s="201" t="str">
        <f>IF(OR(工资性费用预算!Q204="",工资性费用预算!Q204=0),"",$CR202)</f>
        <v/>
      </c>
      <c r="CW202" s="201" t="str">
        <f>IF(OR(工资性费用预算!R204="",工资性费用预算!R204=0),"",$CR202)</f>
        <v/>
      </c>
      <c r="CX202" s="201" t="str">
        <f>IF(OR(工资性费用预算!S204="",工资性费用预算!S204=0),"",$CR202)</f>
        <v/>
      </c>
      <c r="CY202" s="201" t="str">
        <f>IF(OR(工资性费用预算!T204="",工资性费用预算!T204=0),"",$CR202)</f>
        <v/>
      </c>
      <c r="CZ202" s="201" t="str">
        <f>IF(OR(工资性费用预算!U204="",工资性费用预算!U204=0),"",$CR202)</f>
        <v/>
      </c>
      <c r="DA202" s="201" t="str">
        <f>IF(OR(工资性费用预算!V204="",工资性费用预算!V204=0),"",$CR202)</f>
        <v/>
      </c>
      <c r="DB202" s="201" t="str">
        <f>IF(OR(工资性费用预算!W204="",工资性费用预算!W204=0),"",$CR202)</f>
        <v/>
      </c>
      <c r="DC202" s="201" t="str">
        <f>IF(OR(工资性费用预算!X204="",工资性费用预算!X204=0),"",$CR202)</f>
        <v/>
      </c>
      <c r="DD202" s="201" t="str">
        <f>IF(OR(工资性费用预算!Y204="",工资性费用预算!Y204=0),"",$CR202)</f>
        <v/>
      </c>
      <c r="DE202" s="193">
        <f t="shared" si="77"/>
        <v>0</v>
      </c>
      <c r="DF202" s="215">
        <f>IF($B202="","",VLOOKUP($B202,工资性费用预算!$B$7:$AR$206,43,0))</f>
        <v>0</v>
      </c>
      <c r="DG202" s="215">
        <f>IF($B202="","",VLOOKUP($B202,工资性费用预算!$B$7:$AS$206,44,0))</f>
        <v>0</v>
      </c>
      <c r="DH202" s="215">
        <f>IF($B202="","",VLOOKUP($B202,工资性费用预算!$B$7:$AX$206,49,0))</f>
        <v>0</v>
      </c>
      <c r="DI202" s="215">
        <f>IF($B202="","",VLOOKUP($B202,工资性费用预算!$B$7:$AY$206,50,0))</f>
        <v>0</v>
      </c>
      <c r="DJ202" s="215">
        <f>IF($B202="","",VLOOKUP($B202,工资性费用预算!$B$7:$BB$206,51,0))</f>
        <v>0</v>
      </c>
      <c r="DK202" s="215">
        <f>IF($B202="","",VLOOKUP($B202,工资性费用预算!$B$7:$BB$206,52,0))</f>
        <v>0</v>
      </c>
      <c r="DL202" s="225">
        <f>IF($B202="","",VLOOKUP($B202,工资性费用预算!$B$7:$BB$206,53,0))</f>
        <v>0</v>
      </c>
      <c r="DM202" s="222">
        <f t="shared" si="78"/>
        <v>0</v>
      </c>
      <c r="DN202" s="191">
        <f t="shared" si="79"/>
        <v>0</v>
      </c>
      <c r="DO202" s="191">
        <f t="shared" si="80"/>
        <v>0</v>
      </c>
      <c r="DP202" s="191">
        <f t="shared" si="81"/>
        <v>0</v>
      </c>
      <c r="DQ202" s="191">
        <f t="shared" si="82"/>
        <v>0</v>
      </c>
      <c r="DR202" s="191">
        <f t="shared" si="83"/>
        <v>0</v>
      </c>
      <c r="DS202" s="191">
        <f t="shared" si="84"/>
        <v>0</v>
      </c>
      <c r="DT202" s="191">
        <f t="shared" si="85"/>
        <v>0</v>
      </c>
      <c r="DU202" s="191">
        <f t="shared" si="86"/>
        <v>0</v>
      </c>
      <c r="DV202" s="191">
        <f t="shared" si="87"/>
        <v>0</v>
      </c>
      <c r="DW202" s="191">
        <f t="shared" si="88"/>
        <v>0</v>
      </c>
      <c r="DX202" s="191">
        <f t="shared" si="89"/>
        <v>0</v>
      </c>
      <c r="DY202" s="227">
        <f t="shared" si="90"/>
        <v>0</v>
      </c>
      <c r="DZ202" s="191">
        <f t="shared" si="91"/>
        <v>0</v>
      </c>
      <c r="EA202" s="193">
        <f t="shared" si="92"/>
        <v>0</v>
      </c>
    </row>
    <row r="203" spans="1:131">
      <c r="A203" s="200">
        <f t="shared" si="93"/>
        <v>199</v>
      </c>
      <c r="B203" s="191" t="str">
        <f>IF(工资性费用预算!A205="","",工资性费用预算!B205)</f>
        <v>新增49</v>
      </c>
      <c r="C203" s="195">
        <f>IF(B203="","",VLOOKUP(B203,工资性费用预算!$B$7:$C$206,2,0))</f>
        <v>0</v>
      </c>
      <c r="D203" s="276" t="str">
        <f>IF(工资性费用预算!BH205&gt;0,IF(工资性费用预算!BE205&gt;0,工资性费用预算!$BE$6,IF(工资性费用预算!BF205&gt;0,工资性费用预算!$BF$6,工资性费用预算!$BG$6)),"")</f>
        <v/>
      </c>
      <c r="E203" s="194">
        <f>IF($B203="","",VLOOKUP($B203,工资性费用预算!$B$7:$AC$206,27,0))</f>
        <v>0</v>
      </c>
      <c r="F203" s="519" t="e">
        <f>IF($B203="",0,VLOOKUP($B203,社保费!$B$5:$Q$15,16,0))</f>
        <v>#N/A</v>
      </c>
      <c r="G203" s="201" t="str">
        <f>IF(OR(工资性费用预算!N205="",工资性费用预算!N205=0),"",ROUND($E203*$F203,2))</f>
        <v/>
      </c>
      <c r="H203" s="201" t="str">
        <f>IF(OR(工资性费用预算!O205="",工资性费用预算!O205=0),"",ROUND($E203*$F203,2))</f>
        <v/>
      </c>
      <c r="I203" s="201" t="str">
        <f>IF(OR(工资性费用预算!P205="",工资性费用预算!P205=0),"",ROUND($E203*$F203,2))</f>
        <v/>
      </c>
      <c r="J203" s="201" t="str">
        <f>IF(OR(工资性费用预算!Q205="",工资性费用预算!Q205=0),"",ROUND($E203*$F203,2))</f>
        <v/>
      </c>
      <c r="K203" s="201" t="str">
        <f>IF(OR(工资性费用预算!R205="",工资性费用预算!R205=0),"",ROUND($E203*$F203,2))</f>
        <v/>
      </c>
      <c r="L203" s="201" t="str">
        <f>IF(OR(工资性费用预算!S205="",工资性费用预算!S205=0),"",ROUND($E203*$F203,2))</f>
        <v/>
      </c>
      <c r="M203" s="201" t="str">
        <f>IF(OR(工资性费用预算!T205="",工资性费用预算!T205=0),"",ROUND($E203*$F203,2))</f>
        <v/>
      </c>
      <c r="N203" s="201" t="str">
        <f>IF(OR(工资性费用预算!U205="",工资性费用预算!U205=0),"",ROUND($E203*$F203,2))</f>
        <v/>
      </c>
      <c r="O203" s="201" t="str">
        <f>IF(OR(工资性费用预算!V205="",工资性费用预算!V205=0),"",ROUND($E203*$F203,2))</f>
        <v/>
      </c>
      <c r="P203" s="201" t="str">
        <f>IF(OR(工资性费用预算!W205="",工资性费用预算!W205=0),"",ROUND($E203*$F203,2))</f>
        <v/>
      </c>
      <c r="Q203" s="201" t="str">
        <f>IF(OR(工资性费用预算!X205="",工资性费用预算!X205=0),"",ROUND($E203*$F203,2))</f>
        <v/>
      </c>
      <c r="R203" s="201" t="str">
        <f>IF(OR(工资性费用预算!Y205="",工资性费用预算!Y205=0),"",ROUND($E203*$F203,2))</f>
        <v/>
      </c>
      <c r="S203" s="193">
        <f t="shared" si="71"/>
        <v>0</v>
      </c>
      <c r="T203" s="199">
        <f>IF($B203="","",VLOOKUP($B203,工资性费用预算!$B$7:$AF$206,30,0))</f>
        <v>0</v>
      </c>
      <c r="U203" s="197">
        <f>IF($B203="","",VLOOKUP($B203,工资性费用预算!$B$7:$AF$206,31,0))</f>
        <v>0</v>
      </c>
      <c r="V203" s="191" t="str">
        <f>IF(OR(工资性费用预算!N205="",工资性费用预算!N205=0),"",$T203*$U203)</f>
        <v/>
      </c>
      <c r="W203" s="191" t="str">
        <f>IF(OR(工资性费用预算!O205="",工资性费用预算!O205=0),"",$T203*$U203)</f>
        <v/>
      </c>
      <c r="X203" s="191" t="str">
        <f>IF(OR(工资性费用预算!P205="",工资性费用预算!P205=0),"",$T203*$U203)</f>
        <v/>
      </c>
      <c r="Y203" s="191" t="str">
        <f>IF(OR(工资性费用预算!Q205="",工资性费用预算!Q205=0),"",$T203*$U203)</f>
        <v/>
      </c>
      <c r="Z203" s="191" t="str">
        <f>IF(OR(工资性费用预算!R205="",工资性费用预算!R205=0),"",$T203*$U203)</f>
        <v/>
      </c>
      <c r="AA203" s="191" t="str">
        <f>IF(OR(工资性费用预算!S205="",工资性费用预算!S205=0),"",$T203*$U203)</f>
        <v/>
      </c>
      <c r="AB203" s="191" t="str">
        <f>IF(OR(工资性费用预算!T205="",工资性费用预算!T205=0),"",$T203*$U203)</f>
        <v/>
      </c>
      <c r="AC203" s="191" t="str">
        <f>IF(OR(工资性费用预算!U205="",工资性费用预算!U205=0),"",$T203*$U203)</f>
        <v/>
      </c>
      <c r="AD203" s="191" t="str">
        <f>IF(OR(工资性费用预算!V205="",工资性费用预算!V205=0),"",$T203*$U203)</f>
        <v/>
      </c>
      <c r="AE203" s="191" t="str">
        <f>IF(OR(工资性费用预算!W205="",工资性费用预算!W205=0),"",$T203*$U203)</f>
        <v/>
      </c>
      <c r="AF203" s="191" t="str">
        <f>IF(OR(工资性费用预算!X205="",工资性费用预算!X205=0),"",$T203*$U203)</f>
        <v/>
      </c>
      <c r="AG203" s="191" t="str">
        <f>IF(OR(工资性费用预算!Y205="",工资性费用预算!Y205=0),"",$T203*$U203)</f>
        <v/>
      </c>
      <c r="AH203" s="193">
        <f t="shared" si="72"/>
        <v>0</v>
      </c>
      <c r="AI203" s="217">
        <f>IF($B203="","",VLOOKUP($B203,工资性费用预算!$B$7:$AJ$206,33,0))</f>
        <v>0</v>
      </c>
      <c r="AJ203" s="218">
        <f>IF($B203="","",VLOOKUP($B203,工资性费用预算!$B$7:$AJ$206,35,0))</f>
        <v>0</v>
      </c>
      <c r="AK203" s="215">
        <f>IF($B203="","",VLOOKUP($B203,工资性费用预算!$B$7:$AL$206,37,0))</f>
        <v>0</v>
      </c>
      <c r="AL203" s="270" t="str">
        <f>IF(OR(工资性费用预算!N205="",工资性费用预算!N205=0),"",$AK203)</f>
        <v/>
      </c>
      <c r="AM203" s="201" t="str">
        <f>IF(OR(工资性费用预算!O205="",工资性费用预算!O205=0),"",$AK203)</f>
        <v/>
      </c>
      <c r="AN203" s="201" t="str">
        <f>IF(OR(工资性费用预算!P205="",工资性费用预算!P205=0),"",$AK203)</f>
        <v/>
      </c>
      <c r="AO203" s="201" t="str">
        <f>IF(OR(工资性费用预算!Q205="",工资性费用预算!Q205=0),"",$AK203)</f>
        <v/>
      </c>
      <c r="AP203" s="201" t="str">
        <f>IF(OR(工资性费用预算!R205="",工资性费用预算!R205=0),"",$AK203)</f>
        <v/>
      </c>
      <c r="AQ203" s="201" t="str">
        <f>IF(OR(工资性费用预算!S205="",工资性费用预算!S205=0),"",$AK203)</f>
        <v/>
      </c>
      <c r="AR203" s="201" t="str">
        <f>IF(OR(工资性费用预算!T205="",工资性费用预算!T205=0),"",$AK203)</f>
        <v/>
      </c>
      <c r="AS203" s="201" t="str">
        <f>IF(OR(工资性费用预算!U205="",工资性费用预算!U205=0),"",$AK203)</f>
        <v/>
      </c>
      <c r="AT203" s="201" t="str">
        <f>IF(OR(工资性费用预算!V205="",工资性费用预算!V205=0),"",$AK203)</f>
        <v/>
      </c>
      <c r="AU203" s="201" t="str">
        <f>IF(OR(工资性费用预算!W205="",工资性费用预算!W205=0),"",$AK203)</f>
        <v/>
      </c>
      <c r="AV203" s="201" t="str">
        <f>IF(OR(工资性费用预算!X205="",工资性费用预算!X205=0),"",$AK203)</f>
        <v/>
      </c>
      <c r="AW203" s="201" t="str">
        <f>IF(OR(工资性费用预算!Y205="",工资性费用预算!Y205=0),"",$AK203)</f>
        <v/>
      </c>
      <c r="AX203" s="220">
        <f t="shared" si="73"/>
        <v>0</v>
      </c>
      <c r="AY203" s="215">
        <f>IF($B203="","",VLOOKUP($B203,工资性费用预算!$B$7:$AN$206,39,0))</f>
        <v>0</v>
      </c>
      <c r="AZ203" s="204"/>
      <c r="BA203" s="204"/>
      <c r="BB203" s="204"/>
      <c r="BC203" s="204"/>
      <c r="BD203" s="201"/>
      <c r="BE203" s="201" t="str">
        <f>IF(OR(工资性费用预算!S205="",工资性费用预算!S205=0),"",$AY203)</f>
        <v/>
      </c>
      <c r="BF203" s="201" t="str">
        <f>IF(OR(工资性费用预算!T205="",工资性费用预算!T205=0),"",$AY203)</f>
        <v/>
      </c>
      <c r="BG203" s="201" t="str">
        <f>IF(OR(工资性费用预算!U205="",工资性费用预算!U205=0),"",$AY203)</f>
        <v/>
      </c>
      <c r="BH203" s="201" t="str">
        <f>IF(OR(工资性费用预算!V205="",工资性费用预算!V205=0),"",$AY203)</f>
        <v/>
      </c>
      <c r="BI203" s="201" t="str">
        <f>IF(OR(工资性费用预算!W205="",工资性费用预算!W205=0),"",$AY203)</f>
        <v/>
      </c>
      <c r="BJ203" s="219"/>
      <c r="BK203" s="219"/>
      <c r="BL203" s="219">
        <f t="shared" si="74"/>
        <v>0</v>
      </c>
      <c r="BM203" s="215">
        <f>IF($B203="","",VLOOKUP($B203,工资性费用预算!$B$7:$AP$206,41,0))</f>
        <v>0</v>
      </c>
      <c r="BN203" s="201" t="str">
        <f>IF(OR(工资性费用预算!N205="",工资性费用预算!N205=0),"",$BM203)</f>
        <v/>
      </c>
      <c r="BO203" s="201" t="str">
        <f>IF(OR(工资性费用预算!O205="",工资性费用预算!O205=0),"",$BM203)</f>
        <v/>
      </c>
      <c r="BP203" s="201" t="str">
        <f>IF(OR(工资性费用预算!P205="",工资性费用预算!P205=0),"",$BM203)</f>
        <v/>
      </c>
      <c r="BQ203" s="201"/>
      <c r="BR203" s="201" t="str">
        <f>IF(OR(工资性费用预算!Q205="",工资性费用预算!Q205=0),"",$BM203)</f>
        <v/>
      </c>
      <c r="BS203" s="201" t="str">
        <f>IF(OR(工资性费用预算!R205="",工资性费用预算!R205=0),"",$BM203)</f>
        <v/>
      </c>
      <c r="BT203" s="201" t="str">
        <f>IF(OR(工资性费用预算!S205="",工资性费用预算!S205=0),"",$BM203)</f>
        <v/>
      </c>
      <c r="BU203" s="201"/>
      <c r="BV203" s="201" t="str">
        <f>IF(OR(工资性费用预算!T205="",工资性费用预算!T205=0),"",$BM203)</f>
        <v/>
      </c>
      <c r="BW203" s="201" t="str">
        <f>IF(OR(工资性费用预算!U205="",工资性费用预算!U205=0),"",$BM203)</f>
        <v/>
      </c>
      <c r="BX203" s="201" t="str">
        <f>IF(OR(工资性费用预算!V205="",工资性费用预算!V205=0),"",$BM203)</f>
        <v/>
      </c>
      <c r="BY203" s="201"/>
      <c r="BZ203" s="201" t="str">
        <f>IF(OR(工资性费用预算!W205="",工资性费用预算!W205=0),"",$BM203)</f>
        <v/>
      </c>
      <c r="CA203" s="201" t="str">
        <f>IF(OR(工资性费用预算!X205="",工资性费用预算!X205=0),"",$BM203)</f>
        <v/>
      </c>
      <c r="CB203" s="201" t="str">
        <f>IF(OR(工资性费用预算!Y205="",工资性费用预算!Y205=0),"",$BM203)</f>
        <v/>
      </c>
      <c r="CC203" s="193">
        <f t="shared" si="75"/>
        <v>0</v>
      </c>
      <c r="CD203" s="215">
        <f>IF($B203="","",VLOOKUP($B203,工资性费用预算!$B$7:$AT$206,45,0))</f>
        <v>0</v>
      </c>
      <c r="CE203" s="201" t="str">
        <f>IF(OR(工资性费用预算!N205="",工资性费用预算!N205=0),"",$CD203)</f>
        <v/>
      </c>
      <c r="CF203" s="201" t="str">
        <f>IF(OR(工资性费用预算!O205="",工资性费用预算!O205=0),"",$CD203)</f>
        <v/>
      </c>
      <c r="CG203" s="201" t="str">
        <f>IF(OR(工资性费用预算!P205="",工资性费用预算!P205=0),"",$CD203)</f>
        <v/>
      </c>
      <c r="CH203" s="201" t="str">
        <f>IF(OR(工资性费用预算!Q205="",工资性费用预算!Q205=0),"",$CD203)</f>
        <v/>
      </c>
      <c r="CI203" s="201" t="str">
        <f>IF(OR(工资性费用预算!R205="",工资性费用预算!R205=0),"",$CD203)</f>
        <v/>
      </c>
      <c r="CJ203" s="201" t="str">
        <f>IF(OR(工资性费用预算!S205="",工资性费用预算!S205=0),"",$CD203)</f>
        <v/>
      </c>
      <c r="CK203" s="201" t="str">
        <f>IF(OR(工资性费用预算!T205="",工资性费用预算!T205=0),"",$CD203)</f>
        <v/>
      </c>
      <c r="CL203" s="201" t="str">
        <f>IF(OR(工资性费用预算!U205="",工资性费用预算!U205=0),"",$CD203)</f>
        <v/>
      </c>
      <c r="CM203" s="201" t="str">
        <f>IF(OR(工资性费用预算!V205="",工资性费用预算!V205=0),"",$CD203)</f>
        <v/>
      </c>
      <c r="CN203" s="201" t="str">
        <f>IF(OR(工资性费用预算!W205="",工资性费用预算!W205=0),"",$CD203)</f>
        <v/>
      </c>
      <c r="CO203" s="201" t="str">
        <f>IF(OR(工资性费用预算!X205="",工资性费用预算!X205=0),"",$CD203)</f>
        <v/>
      </c>
      <c r="CP203" s="201" t="str">
        <f>IF(OR(工资性费用预算!Y205="",工资性费用预算!Y205=0),"",$CD203)</f>
        <v/>
      </c>
      <c r="CQ203" s="193">
        <f t="shared" si="76"/>
        <v>0</v>
      </c>
      <c r="CR203" s="215">
        <f>IF($B203="","",VLOOKUP($B203,工资性费用预算!$B$7:$AV$206,47,0))</f>
        <v>0</v>
      </c>
      <c r="CS203" s="201" t="str">
        <f>IF(OR(工资性费用预算!N205="",工资性费用预算!N205=0),"",$CR203)</f>
        <v/>
      </c>
      <c r="CT203" s="201" t="str">
        <f>IF(OR(工资性费用预算!O205="",工资性费用预算!O205=0),"",$CR203)</f>
        <v/>
      </c>
      <c r="CU203" s="201" t="str">
        <f>IF(OR(工资性费用预算!P205="",工资性费用预算!P205=0),"",$CR203)</f>
        <v/>
      </c>
      <c r="CV203" s="201" t="str">
        <f>IF(OR(工资性费用预算!Q205="",工资性费用预算!Q205=0),"",$CR203)</f>
        <v/>
      </c>
      <c r="CW203" s="201" t="str">
        <f>IF(OR(工资性费用预算!R205="",工资性费用预算!R205=0),"",$CR203)</f>
        <v/>
      </c>
      <c r="CX203" s="201" t="str">
        <f>IF(OR(工资性费用预算!S205="",工资性费用预算!S205=0),"",$CR203)</f>
        <v/>
      </c>
      <c r="CY203" s="201" t="str">
        <f>IF(OR(工资性费用预算!T205="",工资性费用预算!T205=0),"",$CR203)</f>
        <v/>
      </c>
      <c r="CZ203" s="201" t="str">
        <f>IF(OR(工资性费用预算!U205="",工资性费用预算!U205=0),"",$CR203)</f>
        <v/>
      </c>
      <c r="DA203" s="201" t="str">
        <f>IF(OR(工资性费用预算!V205="",工资性费用预算!V205=0),"",$CR203)</f>
        <v/>
      </c>
      <c r="DB203" s="201" t="str">
        <f>IF(OR(工资性费用预算!W205="",工资性费用预算!W205=0),"",$CR203)</f>
        <v/>
      </c>
      <c r="DC203" s="201" t="str">
        <f>IF(OR(工资性费用预算!X205="",工资性费用预算!X205=0),"",$CR203)</f>
        <v/>
      </c>
      <c r="DD203" s="201" t="str">
        <f>IF(OR(工资性费用预算!Y205="",工资性费用预算!Y205=0),"",$CR203)</f>
        <v/>
      </c>
      <c r="DE203" s="193">
        <f t="shared" si="77"/>
        <v>0</v>
      </c>
      <c r="DF203" s="215">
        <f>IF($B203="","",VLOOKUP($B203,工资性费用预算!$B$7:$AR$206,43,0))</f>
        <v>0</v>
      </c>
      <c r="DG203" s="215">
        <f>IF($B203="","",VLOOKUP($B203,工资性费用预算!$B$7:$AS$206,44,0))</f>
        <v>0</v>
      </c>
      <c r="DH203" s="215">
        <f>IF($B203="","",VLOOKUP($B203,工资性费用预算!$B$7:$AX$206,49,0))</f>
        <v>0</v>
      </c>
      <c r="DI203" s="215">
        <f>IF($B203="","",VLOOKUP($B203,工资性费用预算!$B$7:$AY$206,50,0))</f>
        <v>0</v>
      </c>
      <c r="DJ203" s="215">
        <f>IF($B203="","",VLOOKUP($B203,工资性费用预算!$B$7:$BB$206,51,0))</f>
        <v>0</v>
      </c>
      <c r="DK203" s="215">
        <f>IF($B203="","",VLOOKUP($B203,工资性费用预算!$B$7:$BB$206,52,0))</f>
        <v>0</v>
      </c>
      <c r="DL203" s="225">
        <f>IF($B203="","",VLOOKUP($B203,工资性费用预算!$B$7:$BB$206,53,0))</f>
        <v>0</v>
      </c>
      <c r="DM203" s="222">
        <f t="shared" si="78"/>
        <v>0</v>
      </c>
      <c r="DN203" s="191">
        <f t="shared" si="79"/>
        <v>0</v>
      </c>
      <c r="DO203" s="191">
        <f t="shared" si="80"/>
        <v>0</v>
      </c>
      <c r="DP203" s="191">
        <f t="shared" si="81"/>
        <v>0</v>
      </c>
      <c r="DQ203" s="191">
        <f t="shared" si="82"/>
        <v>0</v>
      </c>
      <c r="DR203" s="191">
        <f t="shared" si="83"/>
        <v>0</v>
      </c>
      <c r="DS203" s="191">
        <f t="shared" si="84"/>
        <v>0</v>
      </c>
      <c r="DT203" s="191">
        <f t="shared" si="85"/>
        <v>0</v>
      </c>
      <c r="DU203" s="191">
        <f t="shared" si="86"/>
        <v>0</v>
      </c>
      <c r="DV203" s="191">
        <f t="shared" si="87"/>
        <v>0</v>
      </c>
      <c r="DW203" s="191">
        <f t="shared" si="88"/>
        <v>0</v>
      </c>
      <c r="DX203" s="191">
        <f t="shared" si="89"/>
        <v>0</v>
      </c>
      <c r="DY203" s="227">
        <f t="shared" si="90"/>
        <v>0</v>
      </c>
      <c r="DZ203" s="191">
        <f t="shared" si="91"/>
        <v>0</v>
      </c>
      <c r="EA203" s="193">
        <f t="shared" si="92"/>
        <v>0</v>
      </c>
    </row>
    <row r="204" spans="1:131">
      <c r="A204" s="200">
        <f t="shared" si="93"/>
        <v>200</v>
      </c>
      <c r="B204" s="191" t="str">
        <f>IF(工资性费用预算!A206="","",工资性费用预算!B206)</f>
        <v>新增50</v>
      </c>
      <c r="C204" s="195">
        <f>IF(B204="","",VLOOKUP(B204,工资性费用预算!$B$7:$C$206,2,0))</f>
        <v>0</v>
      </c>
      <c r="D204" s="276" t="str">
        <f>IF(工资性费用预算!BH206&gt;0,IF(工资性费用预算!BE206&gt;0,工资性费用预算!$BE$6,IF(工资性费用预算!BF206&gt;0,工资性费用预算!$BF$6,工资性费用预算!$BG$6)),"")</f>
        <v/>
      </c>
      <c r="E204" s="194">
        <f>IF($B204="","",VLOOKUP($B204,工资性费用预算!$B$7:$AC$206,27,0))</f>
        <v>0</v>
      </c>
      <c r="F204" s="519" t="e">
        <f>IF($B204="",0,VLOOKUP($B204,社保费!$B$5:$Q$15,16,0))</f>
        <v>#N/A</v>
      </c>
      <c r="G204" s="201" t="str">
        <f>IF(OR(工资性费用预算!N206="",工资性费用预算!N206=0),"",ROUND($E204*$F204,2))</f>
        <v/>
      </c>
      <c r="H204" s="201" t="str">
        <f>IF(OR(工资性费用预算!O206="",工资性费用预算!O206=0),"",ROUND($E204*$F204,2))</f>
        <v/>
      </c>
      <c r="I204" s="201" t="str">
        <f>IF(OR(工资性费用预算!P206="",工资性费用预算!P206=0),"",ROUND($E204*$F204,2))</f>
        <v/>
      </c>
      <c r="J204" s="201" t="str">
        <f>IF(OR(工资性费用预算!Q206="",工资性费用预算!Q206=0),"",ROUND($E204*$F204,2))</f>
        <v/>
      </c>
      <c r="K204" s="201" t="str">
        <f>IF(OR(工资性费用预算!R206="",工资性费用预算!R206=0),"",ROUND($E204*$F204,2))</f>
        <v/>
      </c>
      <c r="L204" s="201" t="str">
        <f>IF(OR(工资性费用预算!S206="",工资性费用预算!S206=0),"",ROUND($E204*$F204,2))</f>
        <v/>
      </c>
      <c r="M204" s="201" t="str">
        <f>IF(OR(工资性费用预算!T206="",工资性费用预算!T206=0),"",ROUND($E204*$F204,2))</f>
        <v/>
      </c>
      <c r="N204" s="201" t="str">
        <f>IF(OR(工资性费用预算!U206="",工资性费用预算!U206=0),"",ROUND($E204*$F204,2))</f>
        <v/>
      </c>
      <c r="O204" s="201" t="str">
        <f>IF(OR(工资性费用预算!V206="",工资性费用预算!V206=0),"",ROUND($E204*$F204,2))</f>
        <v/>
      </c>
      <c r="P204" s="201" t="str">
        <f>IF(OR(工资性费用预算!W206="",工资性费用预算!W206=0),"",ROUND($E204*$F204,2))</f>
        <v/>
      </c>
      <c r="Q204" s="201" t="str">
        <f>IF(OR(工资性费用预算!X206="",工资性费用预算!X206=0),"",ROUND($E204*$F204,2))</f>
        <v/>
      </c>
      <c r="R204" s="201" t="str">
        <f>IF(OR(工资性费用预算!Y206="",工资性费用预算!Y206=0),"",ROUND($E204*$F204,2))</f>
        <v/>
      </c>
      <c r="S204" s="193">
        <f t="shared" si="71"/>
        <v>0</v>
      </c>
      <c r="T204" s="199">
        <f>IF($B204="","",VLOOKUP($B204,工资性费用预算!$B$7:$AF$206,30,0))</f>
        <v>0</v>
      </c>
      <c r="U204" s="197">
        <f>IF($B204="","",VLOOKUP($B204,工资性费用预算!$B$7:$AF$206,31,0))</f>
        <v>0</v>
      </c>
      <c r="V204" s="191" t="str">
        <f>IF(OR(工资性费用预算!N206="",工资性费用预算!N206=0),"",$T204*$U204)</f>
        <v/>
      </c>
      <c r="W204" s="191" t="str">
        <f>IF(OR(工资性费用预算!O206="",工资性费用预算!O206=0),"",$T204*$U204)</f>
        <v/>
      </c>
      <c r="X204" s="191" t="str">
        <f>IF(OR(工资性费用预算!P206="",工资性费用预算!P206=0),"",$T204*$U204)</f>
        <v/>
      </c>
      <c r="Y204" s="191" t="str">
        <f>IF(OR(工资性费用预算!Q206="",工资性费用预算!Q206=0),"",$T204*$U204)</f>
        <v/>
      </c>
      <c r="Z204" s="191" t="str">
        <f>IF(OR(工资性费用预算!R206="",工资性费用预算!R206=0),"",$T204*$U204)</f>
        <v/>
      </c>
      <c r="AA204" s="191" t="str">
        <f>IF(OR(工资性费用预算!S206="",工资性费用预算!S206=0),"",$T204*$U204)</f>
        <v/>
      </c>
      <c r="AB204" s="191" t="str">
        <f>IF(OR(工资性费用预算!T206="",工资性费用预算!T206=0),"",$T204*$U204)</f>
        <v/>
      </c>
      <c r="AC204" s="191" t="str">
        <f>IF(OR(工资性费用预算!U206="",工资性费用预算!U206=0),"",$T204*$U204)</f>
        <v/>
      </c>
      <c r="AD204" s="191" t="str">
        <f>IF(OR(工资性费用预算!V206="",工资性费用预算!V206=0),"",$T204*$U204)</f>
        <v/>
      </c>
      <c r="AE204" s="191" t="str">
        <f>IF(OR(工资性费用预算!W206="",工资性费用预算!W206=0),"",$T204*$U204)</f>
        <v/>
      </c>
      <c r="AF204" s="191" t="str">
        <f>IF(OR(工资性费用预算!X206="",工资性费用预算!X206=0),"",$T204*$U204)</f>
        <v/>
      </c>
      <c r="AG204" s="191" t="str">
        <f>IF(OR(工资性费用预算!Y206="",工资性费用预算!Y206=0),"",$T204*$U204)</f>
        <v/>
      </c>
      <c r="AH204" s="193">
        <f t="shared" si="72"/>
        <v>0</v>
      </c>
      <c r="AI204" s="217">
        <f>IF($B204="","",VLOOKUP($B204,工资性费用预算!$B$7:$AJ$206,33,0))</f>
        <v>0</v>
      </c>
      <c r="AJ204" s="218">
        <f>IF($B204="","",VLOOKUP($B204,工资性费用预算!$B$7:$AJ$206,35,0))</f>
        <v>0</v>
      </c>
      <c r="AK204" s="215">
        <f>IF($B204="","",VLOOKUP($B204,工资性费用预算!$B$7:$AL$206,37,0))</f>
        <v>0</v>
      </c>
      <c r="AL204" s="270" t="str">
        <f>IF(OR(工资性费用预算!N206="",工资性费用预算!N206=0),"",$AK204)</f>
        <v/>
      </c>
      <c r="AM204" s="201" t="str">
        <f>IF(OR(工资性费用预算!O206="",工资性费用预算!O206=0),"",$AK204)</f>
        <v/>
      </c>
      <c r="AN204" s="201" t="str">
        <f>IF(OR(工资性费用预算!P206="",工资性费用预算!P206=0),"",$AK204)</f>
        <v/>
      </c>
      <c r="AO204" s="201" t="str">
        <f>IF(OR(工资性费用预算!Q206="",工资性费用预算!Q206=0),"",$AK204)</f>
        <v/>
      </c>
      <c r="AP204" s="201" t="str">
        <f>IF(OR(工资性费用预算!R206="",工资性费用预算!R206=0),"",$AK204)</f>
        <v/>
      </c>
      <c r="AQ204" s="201" t="str">
        <f>IF(OR(工资性费用预算!S206="",工资性费用预算!S206=0),"",$AK204)</f>
        <v/>
      </c>
      <c r="AR204" s="201" t="str">
        <f>IF(OR(工资性费用预算!T206="",工资性费用预算!T206=0),"",$AK204)</f>
        <v/>
      </c>
      <c r="AS204" s="201" t="str">
        <f>IF(OR(工资性费用预算!U206="",工资性费用预算!U206=0),"",$AK204)</f>
        <v/>
      </c>
      <c r="AT204" s="201" t="str">
        <f>IF(OR(工资性费用预算!V206="",工资性费用预算!V206=0),"",$AK204)</f>
        <v/>
      </c>
      <c r="AU204" s="201" t="str">
        <f>IF(OR(工资性费用预算!W206="",工资性费用预算!W206=0),"",$AK204)</f>
        <v/>
      </c>
      <c r="AV204" s="201" t="str">
        <f>IF(OR(工资性费用预算!X206="",工资性费用预算!X206=0),"",$AK204)</f>
        <v/>
      </c>
      <c r="AW204" s="201" t="str">
        <f>IF(OR(工资性费用预算!Y206="",工资性费用预算!Y206=0),"",$AK204)</f>
        <v/>
      </c>
      <c r="AX204" s="220">
        <f t="shared" si="73"/>
        <v>0</v>
      </c>
      <c r="AY204" s="215">
        <f>IF($B204="","",VLOOKUP($B204,工资性费用预算!$B$7:$AN$206,39,0))</f>
        <v>0</v>
      </c>
      <c r="AZ204" s="204"/>
      <c r="BA204" s="204"/>
      <c r="BB204" s="204"/>
      <c r="BC204" s="204"/>
      <c r="BD204" s="201"/>
      <c r="BE204" s="201" t="str">
        <f>IF(OR(工资性费用预算!S206="",工资性费用预算!S206=0),"",$AY204)</f>
        <v/>
      </c>
      <c r="BF204" s="201" t="str">
        <f>IF(OR(工资性费用预算!T206="",工资性费用预算!T206=0),"",$AY204)</f>
        <v/>
      </c>
      <c r="BG204" s="201" t="str">
        <f>IF(OR(工资性费用预算!U206="",工资性费用预算!U206=0),"",$AY204)</f>
        <v/>
      </c>
      <c r="BH204" s="201" t="str">
        <f>IF(OR(工资性费用预算!V206="",工资性费用预算!V206=0),"",$AY204)</f>
        <v/>
      </c>
      <c r="BI204" s="201" t="str">
        <f>IF(OR(工资性费用预算!W206="",工资性费用预算!W206=0),"",$AY204)</f>
        <v/>
      </c>
      <c r="BJ204" s="219"/>
      <c r="BK204" s="219"/>
      <c r="BL204" s="219">
        <f t="shared" si="74"/>
        <v>0</v>
      </c>
      <c r="BM204" s="215">
        <f>IF($B204="","",VLOOKUP($B204,工资性费用预算!$B$7:$AP$206,41,0))</f>
        <v>0</v>
      </c>
      <c r="BN204" s="201" t="str">
        <f>IF(OR(工资性费用预算!N206="",工资性费用预算!N206=0),"",$BM204)</f>
        <v/>
      </c>
      <c r="BO204" s="201" t="str">
        <f>IF(OR(工资性费用预算!O206="",工资性费用预算!O206=0),"",$BM204)</f>
        <v/>
      </c>
      <c r="BP204" s="201" t="str">
        <f>IF(OR(工资性费用预算!P206="",工资性费用预算!P206=0),"",$BM204)</f>
        <v/>
      </c>
      <c r="BQ204" s="201"/>
      <c r="BR204" s="201" t="str">
        <f>IF(OR(工资性费用预算!Q206="",工资性费用预算!Q206=0),"",$BM204)</f>
        <v/>
      </c>
      <c r="BS204" s="201" t="str">
        <f>IF(OR(工资性费用预算!R206="",工资性费用预算!R206=0),"",$BM204)</f>
        <v/>
      </c>
      <c r="BT204" s="201" t="str">
        <f>IF(OR(工资性费用预算!S206="",工资性费用预算!S206=0),"",$BM204)</f>
        <v/>
      </c>
      <c r="BU204" s="201"/>
      <c r="BV204" s="201" t="str">
        <f>IF(OR(工资性费用预算!T206="",工资性费用预算!T206=0),"",$BM204)</f>
        <v/>
      </c>
      <c r="BW204" s="201" t="str">
        <f>IF(OR(工资性费用预算!U206="",工资性费用预算!U206=0),"",$BM204)</f>
        <v/>
      </c>
      <c r="BX204" s="201" t="str">
        <f>IF(OR(工资性费用预算!V206="",工资性费用预算!V206=0),"",$BM204)</f>
        <v/>
      </c>
      <c r="BY204" s="201"/>
      <c r="BZ204" s="201" t="str">
        <f>IF(OR(工资性费用预算!W206="",工资性费用预算!W206=0),"",$BM204)</f>
        <v/>
      </c>
      <c r="CA204" s="201" t="str">
        <f>IF(OR(工资性费用预算!X206="",工资性费用预算!X206=0),"",$BM204)</f>
        <v/>
      </c>
      <c r="CB204" s="201" t="str">
        <f>IF(OR(工资性费用预算!Y206="",工资性费用预算!Y206=0),"",$BM204)</f>
        <v/>
      </c>
      <c r="CC204" s="193">
        <f t="shared" si="75"/>
        <v>0</v>
      </c>
      <c r="CD204" s="215">
        <f>IF($B204="","",VLOOKUP($B204,工资性费用预算!$B$7:$AT$206,45,0))</f>
        <v>0</v>
      </c>
      <c r="CE204" s="201" t="str">
        <f>IF(OR(工资性费用预算!N206="",工资性费用预算!N206=0),"",$CD204)</f>
        <v/>
      </c>
      <c r="CF204" s="201" t="str">
        <f>IF(OR(工资性费用预算!O206="",工资性费用预算!O206=0),"",$CD204)</f>
        <v/>
      </c>
      <c r="CG204" s="201" t="str">
        <f>IF(OR(工资性费用预算!P206="",工资性费用预算!P206=0),"",$CD204)</f>
        <v/>
      </c>
      <c r="CH204" s="201" t="str">
        <f>IF(OR(工资性费用预算!Q206="",工资性费用预算!Q206=0),"",$CD204)</f>
        <v/>
      </c>
      <c r="CI204" s="201" t="str">
        <f>IF(OR(工资性费用预算!R206="",工资性费用预算!R206=0),"",$CD204)</f>
        <v/>
      </c>
      <c r="CJ204" s="201" t="str">
        <f>IF(OR(工资性费用预算!S206="",工资性费用预算!S206=0),"",$CD204)</f>
        <v/>
      </c>
      <c r="CK204" s="201" t="str">
        <f>IF(OR(工资性费用预算!T206="",工资性费用预算!T206=0),"",$CD204)</f>
        <v/>
      </c>
      <c r="CL204" s="201" t="str">
        <f>IF(OR(工资性费用预算!U206="",工资性费用预算!U206=0),"",$CD204)</f>
        <v/>
      </c>
      <c r="CM204" s="201" t="str">
        <f>IF(OR(工资性费用预算!V206="",工资性费用预算!V206=0),"",$CD204)</f>
        <v/>
      </c>
      <c r="CN204" s="201" t="str">
        <f>IF(OR(工资性费用预算!W206="",工资性费用预算!W206=0),"",$CD204)</f>
        <v/>
      </c>
      <c r="CO204" s="201" t="str">
        <f>IF(OR(工资性费用预算!X206="",工资性费用预算!X206=0),"",$CD204)</f>
        <v/>
      </c>
      <c r="CP204" s="201" t="str">
        <f>IF(OR(工资性费用预算!Y206="",工资性费用预算!Y206=0),"",$CD204)</f>
        <v/>
      </c>
      <c r="CQ204" s="193">
        <f t="shared" si="76"/>
        <v>0</v>
      </c>
      <c r="CR204" s="215">
        <f>IF($B204="","",VLOOKUP($B204,工资性费用预算!$B$7:$AV$206,47,0))</f>
        <v>0</v>
      </c>
      <c r="CS204" s="201" t="str">
        <f>IF(OR(工资性费用预算!N206="",工资性费用预算!N206=0),"",$CR204)</f>
        <v/>
      </c>
      <c r="CT204" s="201" t="str">
        <f>IF(OR(工资性费用预算!O206="",工资性费用预算!O206=0),"",$CR204)</f>
        <v/>
      </c>
      <c r="CU204" s="201" t="str">
        <f>IF(OR(工资性费用预算!P206="",工资性费用预算!P206=0),"",$CR204)</f>
        <v/>
      </c>
      <c r="CV204" s="201" t="str">
        <f>IF(OR(工资性费用预算!Q206="",工资性费用预算!Q206=0),"",$CR204)</f>
        <v/>
      </c>
      <c r="CW204" s="201" t="str">
        <f>IF(OR(工资性费用预算!R206="",工资性费用预算!R206=0),"",$CR204)</f>
        <v/>
      </c>
      <c r="CX204" s="201" t="str">
        <f>IF(OR(工资性费用预算!S206="",工资性费用预算!S206=0),"",$CR204)</f>
        <v/>
      </c>
      <c r="CY204" s="201" t="str">
        <f>IF(OR(工资性费用预算!T206="",工资性费用预算!T206=0),"",$CR204)</f>
        <v/>
      </c>
      <c r="CZ204" s="201" t="str">
        <f>IF(OR(工资性费用预算!U206="",工资性费用预算!U206=0),"",$CR204)</f>
        <v/>
      </c>
      <c r="DA204" s="201" t="str">
        <f>IF(OR(工资性费用预算!V206="",工资性费用预算!V206=0),"",$CR204)</f>
        <v/>
      </c>
      <c r="DB204" s="201" t="str">
        <f>IF(OR(工资性费用预算!W206="",工资性费用预算!W206=0),"",$CR204)</f>
        <v/>
      </c>
      <c r="DC204" s="201" t="str">
        <f>IF(OR(工资性费用预算!X206="",工资性费用预算!X206=0),"",$CR204)</f>
        <v/>
      </c>
      <c r="DD204" s="201" t="str">
        <f>IF(OR(工资性费用预算!Y206="",工资性费用预算!Y206=0),"",$CR204)</f>
        <v/>
      </c>
      <c r="DE204" s="193">
        <f t="shared" si="77"/>
        <v>0</v>
      </c>
      <c r="DF204" s="215">
        <f>IF($B204="","",VLOOKUP($B204,工资性费用预算!$B$7:$AR$206,43,0))</f>
        <v>0</v>
      </c>
      <c r="DG204" s="215">
        <f>IF($B204="","",VLOOKUP($B204,工资性费用预算!$B$7:$AS$206,44,0))</f>
        <v>0</v>
      </c>
      <c r="DH204" s="215">
        <f>IF($B204="","",VLOOKUP($B204,工资性费用预算!$B$7:$AX$206,49,0))</f>
        <v>0</v>
      </c>
      <c r="DI204" s="215">
        <f>IF($B204="","",VLOOKUP($B204,工资性费用预算!$B$7:$AY$206,50,0))</f>
        <v>0</v>
      </c>
      <c r="DJ204" s="215">
        <f>IF($B204="","",VLOOKUP($B204,工资性费用预算!$B$7:$BB$206,51,0))</f>
        <v>0</v>
      </c>
      <c r="DK204" s="215">
        <f>IF($B204="","",VLOOKUP($B204,工资性费用预算!$B$7:$BB$206,52,0))</f>
        <v>0</v>
      </c>
      <c r="DL204" s="225">
        <f>IF($B204="","",VLOOKUP($B204,工资性费用预算!$B$7:$BB$206,53,0))</f>
        <v>0</v>
      </c>
      <c r="DM204" s="222">
        <f t="shared" si="78"/>
        <v>0</v>
      </c>
      <c r="DN204" s="191">
        <f t="shared" si="79"/>
        <v>0</v>
      </c>
      <c r="DO204" s="191">
        <f t="shared" si="80"/>
        <v>0</v>
      </c>
      <c r="DP204" s="191">
        <f t="shared" si="81"/>
        <v>0</v>
      </c>
      <c r="DQ204" s="191">
        <f t="shared" si="82"/>
        <v>0</v>
      </c>
      <c r="DR204" s="191">
        <f t="shared" si="83"/>
        <v>0</v>
      </c>
      <c r="DS204" s="191">
        <f t="shared" si="84"/>
        <v>0</v>
      </c>
      <c r="DT204" s="191">
        <f t="shared" si="85"/>
        <v>0</v>
      </c>
      <c r="DU204" s="191">
        <f t="shared" si="86"/>
        <v>0</v>
      </c>
      <c r="DV204" s="191">
        <f t="shared" si="87"/>
        <v>0</v>
      </c>
      <c r="DW204" s="191">
        <f t="shared" si="88"/>
        <v>0</v>
      </c>
      <c r="DX204" s="191">
        <f t="shared" si="89"/>
        <v>0</v>
      </c>
      <c r="DY204" s="227">
        <f t="shared" si="90"/>
        <v>0</v>
      </c>
      <c r="DZ204" s="191">
        <f t="shared" si="91"/>
        <v>0</v>
      </c>
      <c r="EA204" s="193">
        <f t="shared" si="92"/>
        <v>0</v>
      </c>
    </row>
    <row r="205" spans="1:131">
      <c r="A205" s="200" t="str">
        <f t="shared" si="93"/>
        <v/>
      </c>
      <c r="B205" s="191" t="str">
        <f>IF(工资性费用预算!A207="","",工资性费用预算!B207)</f>
        <v/>
      </c>
      <c r="C205" s="195" t="str">
        <f>IF(B205="","",VLOOKUP(B205,工资性费用预算!$B$7:$C$206,2,0))</f>
        <v/>
      </c>
      <c r="D205" s="276" t="str">
        <f>IF(工资性费用预算!BH207&gt;0,IF(工资性费用预算!BE207&gt;0,工资性费用预算!$BE$6,IF(工资性费用预算!BF207&gt;0,工资性费用预算!$BF$6,工资性费用预算!$BG$6)),"")</f>
        <v/>
      </c>
      <c r="E205" s="194" t="str">
        <f>IF($B205="","",VLOOKUP($B205,工资性费用预算!$B$7:$AC$206,27,0))</f>
        <v/>
      </c>
      <c r="F205" s="519">
        <f>IF($B205="",0,VLOOKUP($B205,社保费!$B$5:$Q$15,16,0))</f>
        <v>0</v>
      </c>
      <c r="G205" s="201" t="str">
        <f>IF(OR(工资性费用预算!N267="",工资性费用预算!N267=0),"",ROUND($E205*$F205,2))</f>
        <v/>
      </c>
      <c r="H205" s="201" t="str">
        <f>IF(OR(工资性费用预算!O267="",工资性费用预算!O267=0),"",ROUND($E205*$F205,2))</f>
        <v/>
      </c>
      <c r="I205" s="201" t="str">
        <f>IF(OR(工资性费用预算!P267="",工资性费用预算!P267=0),"",ROUND($E205*$F205,2))</f>
        <v/>
      </c>
      <c r="J205" s="201" t="str">
        <f>IF(OR(工资性费用预算!Q267="",工资性费用预算!Q267=0),"",ROUND($E205*$F205,2))</f>
        <v/>
      </c>
      <c r="K205" s="201" t="str">
        <f>IF(OR(工资性费用预算!R267="",工资性费用预算!R267=0),"",ROUND($E205*$F205,2))</f>
        <v/>
      </c>
      <c r="L205" s="201" t="str">
        <f>IF(OR(工资性费用预算!S267="",工资性费用预算!S267=0),"",ROUND($E205*$F205,2))</f>
        <v/>
      </c>
      <c r="M205" s="201" t="str">
        <f>IF(OR(工资性费用预算!T267="",工资性费用预算!T267=0),"",ROUND($E205*$F205,2))</f>
        <v/>
      </c>
      <c r="N205" s="201" t="str">
        <f>IF(OR(工资性费用预算!U267="",工资性费用预算!U267=0),"",ROUND($E205*$F205,2))</f>
        <v/>
      </c>
      <c r="O205" s="201" t="str">
        <f>IF(OR(工资性费用预算!V267="",工资性费用预算!V267=0),"",ROUND($E205*$F205,2))</f>
        <v/>
      </c>
      <c r="P205" s="201" t="str">
        <f>IF(OR(工资性费用预算!W267="",工资性费用预算!W267=0),"",ROUND($E205*$F205,2))</f>
        <v/>
      </c>
      <c r="Q205" s="201" t="str">
        <f>IF(OR(工资性费用预算!X267="",工资性费用预算!X267=0),"",ROUND($E205*$F205,2))</f>
        <v/>
      </c>
      <c r="R205" s="201" t="str">
        <f>IF(OR(工资性费用预算!Y267="",工资性费用预算!Y267=0),"",ROUND($E205*$F205,2))</f>
        <v/>
      </c>
      <c r="S205" s="193">
        <f t="shared" ref="S205:S208" si="94">SUM(G205:R205)</f>
        <v>0</v>
      </c>
      <c r="T205" s="199" t="str">
        <f>IF($B205="","",VLOOKUP($B205,工资性费用预算!$B$7:$AF$206,30,0))</f>
        <v/>
      </c>
      <c r="U205" s="197" t="str">
        <f>IF($B205="","",VLOOKUP($B205,工资性费用预算!$B$7:$AF$206,31,0))</f>
        <v/>
      </c>
      <c r="V205" s="191" t="str">
        <f>IF(OR(工资性费用预算!N267="",工资性费用预算!N267=0),"",$T205*$U205)</f>
        <v/>
      </c>
      <c r="W205" s="191" t="str">
        <f>IF(OR(工资性费用预算!O267="",工资性费用预算!O267=0),"",$T205*$U205)</f>
        <v/>
      </c>
      <c r="X205" s="191" t="str">
        <f>IF(OR(工资性费用预算!P267="",工资性费用预算!P267=0),"",$T205*$U205)</f>
        <v/>
      </c>
      <c r="Y205" s="191" t="str">
        <f>IF(OR(工资性费用预算!Q267="",工资性费用预算!Q267=0),"",$T205*$U205)</f>
        <v/>
      </c>
      <c r="Z205" s="191" t="str">
        <f>IF(OR(工资性费用预算!R267="",工资性费用预算!R267=0),"",$T205*$U205)</f>
        <v/>
      </c>
      <c r="AA205" s="191" t="str">
        <f>IF(OR(工资性费用预算!S267="",工资性费用预算!S267=0),"",$T205*$U205)</f>
        <v/>
      </c>
      <c r="AB205" s="191" t="str">
        <f>IF(OR(工资性费用预算!T267="",工资性费用预算!T267=0),"",$T205*$U205)</f>
        <v/>
      </c>
      <c r="AC205" s="191" t="str">
        <f>IF(OR(工资性费用预算!U267="",工资性费用预算!U267=0),"",$T205*$U205)</f>
        <v/>
      </c>
      <c r="AD205" s="191" t="str">
        <f>IF(OR(工资性费用预算!V267="",工资性费用预算!V267=0),"",$T205*$U205)</f>
        <v/>
      </c>
      <c r="AE205" s="191" t="str">
        <f>IF(OR(工资性费用预算!W267="",工资性费用预算!W267=0),"",$T205*$U205)</f>
        <v/>
      </c>
      <c r="AF205" s="191" t="str">
        <f>IF(OR(工资性费用预算!X267="",工资性费用预算!X267=0),"",$T205*$U205)</f>
        <v/>
      </c>
      <c r="AG205" s="191" t="str">
        <f>IF(OR(工资性费用预算!Y267="",工资性费用预算!Y267=0),"",$T205*$U205)</f>
        <v/>
      </c>
      <c r="AH205" s="193">
        <f t="shared" ref="AH205:AH208" si="95">SUM(V205:AG205)</f>
        <v>0</v>
      </c>
      <c r="AI205" s="217" t="str">
        <f>IF($B205="","",VLOOKUP($B205,工资性费用预算!$B$7:$AJ$206,33,0))</f>
        <v/>
      </c>
      <c r="AJ205" s="218" t="str">
        <f>IF($B205="","",VLOOKUP($B205,工资性费用预算!$B$7:$AJ$206,35,0))</f>
        <v/>
      </c>
      <c r="AK205" s="215" t="str">
        <f>IF($B205="","",VLOOKUP($B205,工资性费用预算!$B$7:$AL$206,37,0))</f>
        <v/>
      </c>
      <c r="AL205" s="270" t="str">
        <f>IF(OR(工资性费用预算!N267="",工资性费用预算!N267=0),"",$AK205)</f>
        <v/>
      </c>
      <c r="AM205" s="201" t="str">
        <f>IF(OR(工资性费用预算!O267="",工资性费用预算!O267=0),"",$AK205)</f>
        <v/>
      </c>
      <c r="AN205" s="201" t="str">
        <f>IF(OR(工资性费用预算!P267="",工资性费用预算!P267=0),"",$AK205)</f>
        <v/>
      </c>
      <c r="AO205" s="201" t="str">
        <f>IF(OR(工资性费用预算!Q267="",工资性费用预算!Q267=0),"",$AK205)</f>
        <v/>
      </c>
      <c r="AP205" s="201" t="str">
        <f>IF(OR(工资性费用预算!R267="",工资性费用预算!R267=0),"",$AK205)</f>
        <v/>
      </c>
      <c r="AQ205" s="201" t="str">
        <f>IF(OR(工资性费用预算!S267="",工资性费用预算!S267=0),"",$AK205)</f>
        <v/>
      </c>
      <c r="AR205" s="201" t="str">
        <f>IF(OR(工资性费用预算!T267="",工资性费用预算!T267=0),"",$AK205)</f>
        <v/>
      </c>
      <c r="AS205" s="201" t="str">
        <f>IF(OR(工资性费用预算!U267="",工资性费用预算!U267=0),"",$AK205)</f>
        <v/>
      </c>
      <c r="AT205" s="201" t="str">
        <f>IF(OR(工资性费用预算!V267="",工资性费用预算!V267=0),"",$AK205)</f>
        <v/>
      </c>
      <c r="AU205" s="201" t="str">
        <f>IF(OR(工资性费用预算!W267="",工资性费用预算!W267=0),"",$AK205)</f>
        <v/>
      </c>
      <c r="AV205" s="201" t="str">
        <f>IF(OR(工资性费用预算!X267="",工资性费用预算!X267=0),"",$AK205)</f>
        <v/>
      </c>
      <c r="AW205" s="201" t="str">
        <f>IF(OR(工资性费用预算!Y267="",工资性费用预算!Y267=0),"",$AK205)</f>
        <v/>
      </c>
      <c r="AX205" s="220">
        <f t="shared" ref="AX205:AX208" si="96">SUM(AL205:AW205)</f>
        <v>0</v>
      </c>
      <c r="AY205" s="215" t="str">
        <f>IF($B205="","",VLOOKUP($B205,工资性费用预算!$B$7:$AN$206,39,0))</f>
        <v/>
      </c>
      <c r="AZ205" s="204"/>
      <c r="BA205" s="204"/>
      <c r="BB205" s="204"/>
      <c r="BC205" s="204"/>
      <c r="BD205" s="201"/>
      <c r="BE205" s="201" t="str">
        <f>IF(OR(工资性费用预算!S267="",工资性费用预算!S267=0),"",$AY205)</f>
        <v/>
      </c>
      <c r="BF205" s="201" t="str">
        <f>IF(OR(工资性费用预算!T267="",工资性费用预算!T267=0),"",$AY205)</f>
        <v/>
      </c>
      <c r="BG205" s="201" t="str">
        <f>IF(OR(工资性费用预算!U267="",工资性费用预算!U267=0),"",$AY205)</f>
        <v/>
      </c>
      <c r="BH205" s="201" t="str">
        <f>IF(OR(工资性费用预算!V267="",工资性费用预算!V267=0),"",$AY205)</f>
        <v/>
      </c>
      <c r="BI205" s="201" t="str">
        <f>IF(OR(工资性费用预算!W267="",工资性费用预算!W267=0),"",$AY205)</f>
        <v/>
      </c>
      <c r="BJ205" s="219"/>
      <c r="BK205" s="219"/>
      <c r="BL205" s="219">
        <f t="shared" ref="BL205:BL208" si="97">SUM(AZ205:BK205)</f>
        <v>0</v>
      </c>
      <c r="BM205" s="215" t="str">
        <f>IF($B205="","",VLOOKUP($B205,工资性费用预算!$B$7:$AP$206,41,0))</f>
        <v/>
      </c>
      <c r="BN205" s="201" t="str">
        <f>IF(OR(工资性费用预算!N267="",工资性费用预算!N267=0),"",$BM205)</f>
        <v/>
      </c>
      <c r="BO205" s="201" t="str">
        <f>IF(OR(工资性费用预算!O267="",工资性费用预算!O267=0),"",$BM205)</f>
        <v/>
      </c>
      <c r="BP205" s="201" t="str">
        <f>IF(OR(工资性费用预算!P267="",工资性费用预算!P267=0),"",$BM205)</f>
        <v/>
      </c>
      <c r="BQ205" s="201"/>
      <c r="BR205" s="201" t="str">
        <f>IF(OR(工资性费用预算!Q267="",工资性费用预算!Q267=0),"",$BM205)</f>
        <v/>
      </c>
      <c r="BS205" s="201" t="str">
        <f>IF(OR(工资性费用预算!R267="",工资性费用预算!R267=0),"",$BM205)</f>
        <v/>
      </c>
      <c r="BT205" s="201" t="str">
        <f>IF(OR(工资性费用预算!S267="",工资性费用预算!S267=0),"",$BM205)</f>
        <v/>
      </c>
      <c r="BU205" s="201"/>
      <c r="BV205" s="201" t="str">
        <f>IF(OR(工资性费用预算!T267="",工资性费用预算!T267=0),"",$BM205)</f>
        <v/>
      </c>
      <c r="BW205" s="201" t="str">
        <f>IF(OR(工资性费用预算!U267="",工资性费用预算!U267=0),"",$BM205)</f>
        <v/>
      </c>
      <c r="BX205" s="201" t="str">
        <f>IF(OR(工资性费用预算!V267="",工资性费用预算!V267=0),"",$BM205)</f>
        <v/>
      </c>
      <c r="BY205" s="201"/>
      <c r="BZ205" s="201" t="str">
        <f>IF(OR(工资性费用预算!W267="",工资性费用预算!W267=0),"",$BM205)</f>
        <v/>
      </c>
      <c r="CA205" s="201" t="str">
        <f>IF(OR(工资性费用预算!X267="",工资性费用预算!X267=0),"",$BM205)</f>
        <v/>
      </c>
      <c r="CB205" s="201" t="str">
        <f>IF(OR(工资性费用预算!Y267="",工资性费用预算!Y267=0),"",$BM205)</f>
        <v/>
      </c>
      <c r="CC205" s="193">
        <f t="shared" ref="CC205:CC208" si="98">SUM(BN205:CB205)</f>
        <v>0</v>
      </c>
      <c r="CD205" s="215" t="str">
        <f>IF($B205="","",VLOOKUP($B205,工资性费用预算!$B$7:$AT$206,45,0))</f>
        <v/>
      </c>
      <c r="CE205" s="201" t="str">
        <f>IF(OR(工资性费用预算!N267="",工资性费用预算!N267=0),"",$CD205)</f>
        <v/>
      </c>
      <c r="CF205" s="201" t="str">
        <f>IF(OR(工资性费用预算!O267="",工资性费用预算!O267=0),"",$CD205)</f>
        <v/>
      </c>
      <c r="CG205" s="201" t="str">
        <f>IF(OR(工资性费用预算!P267="",工资性费用预算!P267=0),"",$CD205)</f>
        <v/>
      </c>
      <c r="CH205" s="201" t="str">
        <f>IF(OR(工资性费用预算!Q267="",工资性费用预算!Q267=0),"",$CD205)</f>
        <v/>
      </c>
      <c r="CI205" s="201" t="str">
        <f>IF(OR(工资性费用预算!R267="",工资性费用预算!R267=0),"",$CD205)</f>
        <v/>
      </c>
      <c r="CJ205" s="201" t="str">
        <f>IF(OR(工资性费用预算!S267="",工资性费用预算!S267=0),"",$CD205)</f>
        <v/>
      </c>
      <c r="CK205" s="201" t="str">
        <f>IF(OR(工资性费用预算!T267="",工资性费用预算!T267=0),"",$CD205)</f>
        <v/>
      </c>
      <c r="CL205" s="201" t="str">
        <f>IF(OR(工资性费用预算!U267="",工资性费用预算!U267=0),"",$CD205)</f>
        <v/>
      </c>
      <c r="CM205" s="201" t="str">
        <f>IF(OR(工资性费用预算!V267="",工资性费用预算!V267=0),"",$CD205)</f>
        <v/>
      </c>
      <c r="CN205" s="201" t="str">
        <f>IF(OR(工资性费用预算!W267="",工资性费用预算!W267=0),"",$CD205)</f>
        <v/>
      </c>
      <c r="CO205" s="201" t="str">
        <f>IF(OR(工资性费用预算!X267="",工资性费用预算!X267=0),"",$CD205)</f>
        <v/>
      </c>
      <c r="CP205" s="201" t="str">
        <f>IF(OR(工资性费用预算!Y267="",工资性费用预算!Y267=0),"",$CD205)</f>
        <v/>
      </c>
      <c r="CQ205" s="193">
        <f t="shared" ref="CQ205:CQ208" si="99">SUM(CE205:CP205)</f>
        <v>0</v>
      </c>
      <c r="CR205" s="215" t="str">
        <f>IF($B205="","",VLOOKUP($B205,工资性费用预算!$B$7:$AV$206,47,0))</f>
        <v/>
      </c>
      <c r="CS205" s="201" t="str">
        <f>IF(OR(工资性费用预算!N267="",工资性费用预算!N267=0),"",$CR205)</f>
        <v/>
      </c>
      <c r="CT205" s="201" t="str">
        <f>IF(OR(工资性费用预算!O267="",工资性费用预算!O267=0),"",$CR205)</f>
        <v/>
      </c>
      <c r="CU205" s="201" t="str">
        <f>IF(OR(工资性费用预算!P267="",工资性费用预算!P267=0),"",$CR205)</f>
        <v/>
      </c>
      <c r="CV205" s="201" t="str">
        <f>IF(OR(工资性费用预算!Q267="",工资性费用预算!Q267=0),"",$CR205)</f>
        <v/>
      </c>
      <c r="CW205" s="201" t="str">
        <f>IF(OR(工资性费用预算!R267="",工资性费用预算!R267=0),"",$CR205)</f>
        <v/>
      </c>
      <c r="CX205" s="201" t="str">
        <f>IF(OR(工资性费用预算!S267="",工资性费用预算!S267=0),"",$CR205)</f>
        <v/>
      </c>
      <c r="CY205" s="201" t="str">
        <f>IF(OR(工资性费用预算!T267="",工资性费用预算!T267=0),"",$CR205)</f>
        <v/>
      </c>
      <c r="CZ205" s="201" t="str">
        <f>IF(OR(工资性费用预算!U267="",工资性费用预算!U267=0),"",$CR205)</f>
        <v/>
      </c>
      <c r="DA205" s="201" t="str">
        <f>IF(OR(工资性费用预算!V267="",工资性费用预算!V267=0),"",$CR205)</f>
        <v/>
      </c>
      <c r="DB205" s="201" t="str">
        <f>IF(OR(工资性费用预算!W267="",工资性费用预算!W267=0),"",$CR205)</f>
        <v/>
      </c>
      <c r="DC205" s="201" t="str">
        <f>IF(OR(工资性费用预算!X267="",工资性费用预算!X267=0),"",$CR205)</f>
        <v/>
      </c>
      <c r="DD205" s="201" t="str">
        <f>IF(OR(工资性费用预算!Y267="",工资性费用预算!Y267=0),"",$CR205)</f>
        <v/>
      </c>
      <c r="DE205" s="193">
        <f t="shared" ref="DE205:DE208" si="100">SUM(CS205:DD205)</f>
        <v>0</v>
      </c>
      <c r="DF205" s="215" t="str">
        <f>IF($B205="","",VLOOKUP($B205,工资性费用预算!$B$7:$AR$206,43,0))</f>
        <v/>
      </c>
      <c r="DG205" s="215" t="str">
        <f>IF($B205="","",VLOOKUP($B205,工资性费用预算!$B$7:$AS$206,44,0))</f>
        <v/>
      </c>
      <c r="DH205" s="215" t="str">
        <f>IF($B205="","",VLOOKUP($B205,工资性费用预算!$B$7:$AX$206,49,0))</f>
        <v/>
      </c>
      <c r="DI205" s="215" t="str">
        <f>IF($B205="","",VLOOKUP($B205,工资性费用预算!$B$7:$AY$206,50,0))</f>
        <v/>
      </c>
      <c r="DJ205" s="215" t="str">
        <f>IF($B205="","",VLOOKUP($B205,工资性费用预算!$B$7:$BB$206,51,0))</f>
        <v/>
      </c>
      <c r="DK205" s="215" t="str">
        <f>IF($B205="","",VLOOKUP($B205,工资性费用预算!$B$7:$BB$206,52,0))</f>
        <v/>
      </c>
      <c r="DL205" s="225" t="str">
        <f>IF($B205="","",VLOOKUP($B205,工资性费用预算!$B$7:$BB$206,53,0))</f>
        <v/>
      </c>
      <c r="DM205" s="222">
        <f t="shared" ref="DM205:DM208" si="101">SUM(G205,V205,AL205,BN205,CE205,CS205)</f>
        <v>0</v>
      </c>
      <c r="DN205" s="191">
        <f t="shared" ref="DN205:DN208" si="102">SUM(H205,W205,AM205,BO205,CF205,CT205)</f>
        <v>0</v>
      </c>
      <c r="DO205" s="191">
        <f t="shared" ref="DO205:DO208" si="103">SUM(I205,X205,AN205,BP205,CG205,CU205)</f>
        <v>0</v>
      </c>
      <c r="DP205" s="191">
        <f t="shared" ref="DP205:DP208" si="104">SUM(J205,Y205,AO205,BR205,CH205,CV205)</f>
        <v>0</v>
      </c>
      <c r="DQ205" s="191">
        <f t="shared" ref="DQ205:DQ208" si="105">SUM(K205,Z205,AP205,BS205,BD205,CI205,CW205)</f>
        <v>0</v>
      </c>
      <c r="DR205" s="191">
        <f t="shared" ref="DR205:DR208" si="106">SUM(L205,AA205,AQ205,BT205,BE205,CJ205,CX205)</f>
        <v>0</v>
      </c>
      <c r="DS205" s="191">
        <f t="shared" ref="DS205:DS208" si="107">SUM(M205,AB205,AR205,BV205,BF205,CK205,CY205)</f>
        <v>0</v>
      </c>
      <c r="DT205" s="191">
        <f t="shared" ref="DT205:DT208" si="108">SUM(N205,AC205,AS205,BW205,BG205,CL205,CZ205)</f>
        <v>0</v>
      </c>
      <c r="DU205" s="191">
        <f t="shared" ref="DU205:DU208" si="109">SUM(O205,AD205,AT205,BX205,BH205,CM205,DA205)</f>
        <v>0</v>
      </c>
      <c r="DV205" s="191">
        <f t="shared" ref="DV205:DV208" si="110">SUM(P205,AE205,AU205,BZ205,BI205,CN205,DB205)</f>
        <v>0</v>
      </c>
      <c r="DW205" s="191">
        <f t="shared" ref="DW205:DW208" si="111">SUM(Q205,AF205,AV205,CA205,CO205,DC205)</f>
        <v>0</v>
      </c>
      <c r="DX205" s="191">
        <f t="shared" ref="DX205:DX208" si="112">SUM(R205,AG205,AW205,CB205,CP205,DD205)</f>
        <v>0</v>
      </c>
      <c r="DY205" s="227">
        <f t="shared" ref="DY205:DY208" si="113">SUM(DM205:DX205)</f>
        <v>0</v>
      </c>
      <c r="DZ205" s="191">
        <f t="shared" ref="DZ205:DZ208" si="114">SUM(AI205,AJ205,DF205:DL205)</f>
        <v>0</v>
      </c>
      <c r="EA205" s="193">
        <f t="shared" ref="EA205:EA208" si="115">SUM(DY205:DZ205)</f>
        <v>0</v>
      </c>
    </row>
    <row r="206" spans="1:131">
      <c r="A206" s="200" t="str">
        <f t="shared" si="93"/>
        <v/>
      </c>
      <c r="B206" s="191" t="str">
        <f>IF(工资性费用预算!A208="","",工资性费用预算!B208)</f>
        <v/>
      </c>
      <c r="C206" s="195" t="str">
        <f>IF(B206="","",VLOOKUP(B206,工资性费用预算!$B$7:$C$206,2,0))</f>
        <v/>
      </c>
      <c r="D206" s="276" t="str">
        <f>IF(工资性费用预算!BH208&gt;0,IF(工资性费用预算!BE208&gt;0,工资性费用预算!$BE$6,IF(工资性费用预算!BF208&gt;0,工资性费用预算!$BF$6,工资性费用预算!$BG$6)),"")</f>
        <v/>
      </c>
      <c r="E206" s="194" t="str">
        <f>IF($B206="","",VLOOKUP($B206,工资性费用预算!$B$7:$AC$206,27,0))</f>
        <v/>
      </c>
      <c r="F206" s="519">
        <f>IF($B206="",0,VLOOKUP($B206,社保费!$B$5:$Q$15,16,0))</f>
        <v>0</v>
      </c>
      <c r="G206" s="201" t="str">
        <f>IF(OR(工资性费用预算!N268="",工资性费用预算!N268=0),"",ROUND($E206*$F206,2))</f>
        <v/>
      </c>
      <c r="H206" s="201" t="str">
        <f>IF(OR(工资性费用预算!O268="",工资性费用预算!O268=0),"",ROUND($E206*$F206,2))</f>
        <v/>
      </c>
      <c r="I206" s="201" t="str">
        <f>IF(OR(工资性费用预算!P268="",工资性费用预算!P268=0),"",ROUND($E206*$F206,2))</f>
        <v/>
      </c>
      <c r="J206" s="201" t="str">
        <f>IF(OR(工资性费用预算!Q268="",工资性费用预算!Q268=0),"",ROUND($E206*$F206,2))</f>
        <v/>
      </c>
      <c r="K206" s="201" t="str">
        <f>IF(OR(工资性费用预算!R268="",工资性费用预算!R268=0),"",ROUND($E206*$F206,2))</f>
        <v/>
      </c>
      <c r="L206" s="201" t="str">
        <f>IF(OR(工资性费用预算!S268="",工资性费用预算!S268=0),"",ROUND($E206*$F206,2))</f>
        <v/>
      </c>
      <c r="M206" s="201" t="str">
        <f>IF(OR(工资性费用预算!T268="",工资性费用预算!T268=0),"",ROUND($E206*$F206,2))</f>
        <v/>
      </c>
      <c r="N206" s="201" t="str">
        <f>IF(OR(工资性费用预算!U268="",工资性费用预算!U268=0),"",ROUND($E206*$F206,2))</f>
        <v/>
      </c>
      <c r="O206" s="201" t="str">
        <f>IF(OR(工资性费用预算!V268="",工资性费用预算!V268=0),"",ROUND($E206*$F206,2))</f>
        <v/>
      </c>
      <c r="P206" s="201" t="str">
        <f>IF(OR(工资性费用预算!W268="",工资性费用预算!W268=0),"",ROUND($E206*$F206,2))</f>
        <v/>
      </c>
      <c r="Q206" s="201" t="str">
        <f>IF(OR(工资性费用预算!X268="",工资性费用预算!X268=0),"",ROUND($E206*$F206,2))</f>
        <v/>
      </c>
      <c r="R206" s="201" t="str">
        <f>IF(OR(工资性费用预算!Y268="",工资性费用预算!Y268=0),"",ROUND($E206*$F206,2))</f>
        <v/>
      </c>
      <c r="S206" s="193">
        <f t="shared" si="94"/>
        <v>0</v>
      </c>
      <c r="T206" s="199" t="str">
        <f>IF($B206="","",VLOOKUP($B206,工资性费用预算!$B$7:$AF$206,30,0))</f>
        <v/>
      </c>
      <c r="U206" s="197" t="str">
        <f>IF($B206="","",VLOOKUP($B206,工资性费用预算!$B$7:$AF$206,31,0))</f>
        <v/>
      </c>
      <c r="V206" s="191" t="str">
        <f>IF(OR(工资性费用预算!N268="",工资性费用预算!N268=0),"",$T206*$U206)</f>
        <v/>
      </c>
      <c r="W206" s="191" t="str">
        <f>IF(OR(工资性费用预算!O268="",工资性费用预算!O268=0),"",$T206*$U206)</f>
        <v/>
      </c>
      <c r="X206" s="191" t="str">
        <f>IF(OR(工资性费用预算!P268="",工资性费用预算!P268=0),"",$T206*$U206)</f>
        <v/>
      </c>
      <c r="Y206" s="191" t="str">
        <f>IF(OR(工资性费用预算!Q268="",工资性费用预算!Q268=0),"",$T206*$U206)</f>
        <v/>
      </c>
      <c r="Z206" s="191" t="str">
        <f>IF(OR(工资性费用预算!R268="",工资性费用预算!R268=0),"",$T206*$U206)</f>
        <v/>
      </c>
      <c r="AA206" s="191" t="str">
        <f>IF(OR(工资性费用预算!S268="",工资性费用预算!S268=0),"",$T206*$U206)</f>
        <v/>
      </c>
      <c r="AB206" s="191" t="str">
        <f>IF(OR(工资性费用预算!T268="",工资性费用预算!T268=0),"",$T206*$U206)</f>
        <v/>
      </c>
      <c r="AC206" s="191" t="str">
        <f>IF(OR(工资性费用预算!U268="",工资性费用预算!U268=0),"",$T206*$U206)</f>
        <v/>
      </c>
      <c r="AD206" s="191" t="str">
        <f>IF(OR(工资性费用预算!V268="",工资性费用预算!V268=0),"",$T206*$U206)</f>
        <v/>
      </c>
      <c r="AE206" s="191" t="str">
        <f>IF(OR(工资性费用预算!W268="",工资性费用预算!W268=0),"",$T206*$U206)</f>
        <v/>
      </c>
      <c r="AF206" s="191" t="str">
        <f>IF(OR(工资性费用预算!X268="",工资性费用预算!X268=0),"",$T206*$U206)</f>
        <v/>
      </c>
      <c r="AG206" s="191" t="str">
        <f>IF(OR(工资性费用预算!Y268="",工资性费用预算!Y268=0),"",$T206*$U206)</f>
        <v/>
      </c>
      <c r="AH206" s="193">
        <f t="shared" si="95"/>
        <v>0</v>
      </c>
      <c r="AI206" s="217" t="str">
        <f>IF($B206="","",VLOOKUP($B206,工资性费用预算!$B$7:$AJ$206,33,0))</f>
        <v/>
      </c>
      <c r="AJ206" s="218" t="str">
        <f>IF($B206="","",VLOOKUP($B206,工资性费用预算!$B$7:$AJ$206,35,0))</f>
        <v/>
      </c>
      <c r="AK206" s="215" t="str">
        <f>IF($B206="","",VLOOKUP($B206,工资性费用预算!$B$7:$AL$206,37,0))</f>
        <v/>
      </c>
      <c r="AL206" s="270" t="str">
        <f>IF(OR(工资性费用预算!N268="",工资性费用预算!N268=0),"",$AK206)</f>
        <v/>
      </c>
      <c r="AM206" s="201" t="str">
        <f>IF(OR(工资性费用预算!O268="",工资性费用预算!O268=0),"",$AK206)</f>
        <v/>
      </c>
      <c r="AN206" s="201" t="str">
        <f>IF(OR(工资性费用预算!P268="",工资性费用预算!P268=0),"",$AK206)</f>
        <v/>
      </c>
      <c r="AO206" s="201" t="str">
        <f>IF(OR(工资性费用预算!Q268="",工资性费用预算!Q268=0),"",$AK206)</f>
        <v/>
      </c>
      <c r="AP206" s="201" t="str">
        <f>IF(OR(工资性费用预算!R268="",工资性费用预算!R268=0),"",$AK206)</f>
        <v/>
      </c>
      <c r="AQ206" s="201" t="str">
        <f>IF(OR(工资性费用预算!S268="",工资性费用预算!S268=0),"",$AK206)</f>
        <v/>
      </c>
      <c r="AR206" s="201" t="str">
        <f>IF(OR(工资性费用预算!T268="",工资性费用预算!T268=0),"",$AK206)</f>
        <v/>
      </c>
      <c r="AS206" s="201" t="str">
        <f>IF(OR(工资性费用预算!U268="",工资性费用预算!U268=0),"",$AK206)</f>
        <v/>
      </c>
      <c r="AT206" s="201" t="str">
        <f>IF(OR(工资性费用预算!V268="",工资性费用预算!V268=0),"",$AK206)</f>
        <v/>
      </c>
      <c r="AU206" s="201" t="str">
        <f>IF(OR(工资性费用预算!W268="",工资性费用预算!W268=0),"",$AK206)</f>
        <v/>
      </c>
      <c r="AV206" s="201" t="str">
        <f>IF(OR(工资性费用预算!X268="",工资性费用预算!X268=0),"",$AK206)</f>
        <v/>
      </c>
      <c r="AW206" s="201" t="str">
        <f>IF(OR(工资性费用预算!Y268="",工资性费用预算!Y268=0),"",$AK206)</f>
        <v/>
      </c>
      <c r="AX206" s="220">
        <f t="shared" si="96"/>
        <v>0</v>
      </c>
      <c r="AY206" s="215" t="str">
        <f>IF($B206="","",VLOOKUP($B206,工资性费用预算!$B$7:$AN$206,39,0))</f>
        <v/>
      </c>
      <c r="AZ206" s="204"/>
      <c r="BA206" s="204"/>
      <c r="BB206" s="204"/>
      <c r="BC206" s="204"/>
      <c r="BD206" s="201"/>
      <c r="BE206" s="201" t="str">
        <f>IF(OR(工资性费用预算!S268="",工资性费用预算!S268=0),"",$AY206)</f>
        <v/>
      </c>
      <c r="BF206" s="201" t="str">
        <f>IF(OR(工资性费用预算!T268="",工资性费用预算!T268=0),"",$AY206)</f>
        <v/>
      </c>
      <c r="BG206" s="201" t="str">
        <f>IF(OR(工资性费用预算!U268="",工资性费用预算!U268=0),"",$AY206)</f>
        <v/>
      </c>
      <c r="BH206" s="201" t="str">
        <f>IF(OR(工资性费用预算!V268="",工资性费用预算!V268=0),"",$AY206)</f>
        <v/>
      </c>
      <c r="BI206" s="201" t="str">
        <f>IF(OR(工资性费用预算!W268="",工资性费用预算!W268=0),"",$AY206)</f>
        <v/>
      </c>
      <c r="BJ206" s="219"/>
      <c r="BK206" s="219"/>
      <c r="BL206" s="219">
        <f t="shared" si="97"/>
        <v>0</v>
      </c>
      <c r="BM206" s="215" t="str">
        <f>IF($B206="","",VLOOKUP($B206,工资性费用预算!$B$7:$AP$206,41,0))</f>
        <v/>
      </c>
      <c r="BN206" s="201" t="str">
        <f>IF(OR(工资性费用预算!N268="",工资性费用预算!N268=0),"",$BM206)</f>
        <v/>
      </c>
      <c r="BO206" s="201" t="str">
        <f>IF(OR(工资性费用预算!O268="",工资性费用预算!O268=0),"",$BM206)</f>
        <v/>
      </c>
      <c r="BP206" s="201" t="str">
        <f>IF(OR(工资性费用预算!P268="",工资性费用预算!P268=0),"",$BM206)</f>
        <v/>
      </c>
      <c r="BQ206" s="201"/>
      <c r="BR206" s="201" t="str">
        <f>IF(OR(工资性费用预算!Q268="",工资性费用预算!Q268=0),"",$BM206)</f>
        <v/>
      </c>
      <c r="BS206" s="201" t="str">
        <f>IF(OR(工资性费用预算!R268="",工资性费用预算!R268=0),"",$BM206)</f>
        <v/>
      </c>
      <c r="BT206" s="201" t="str">
        <f>IF(OR(工资性费用预算!S268="",工资性费用预算!S268=0),"",$BM206)</f>
        <v/>
      </c>
      <c r="BU206" s="201"/>
      <c r="BV206" s="201" t="str">
        <f>IF(OR(工资性费用预算!T268="",工资性费用预算!T268=0),"",$BM206)</f>
        <v/>
      </c>
      <c r="BW206" s="201" t="str">
        <f>IF(OR(工资性费用预算!U268="",工资性费用预算!U268=0),"",$BM206)</f>
        <v/>
      </c>
      <c r="BX206" s="201" t="str">
        <f>IF(OR(工资性费用预算!V268="",工资性费用预算!V268=0),"",$BM206)</f>
        <v/>
      </c>
      <c r="BY206" s="201"/>
      <c r="BZ206" s="201" t="str">
        <f>IF(OR(工资性费用预算!W268="",工资性费用预算!W268=0),"",$BM206)</f>
        <v/>
      </c>
      <c r="CA206" s="201" t="str">
        <f>IF(OR(工资性费用预算!X268="",工资性费用预算!X268=0),"",$BM206)</f>
        <v/>
      </c>
      <c r="CB206" s="201" t="str">
        <f>IF(OR(工资性费用预算!Y268="",工资性费用预算!Y268=0),"",$BM206)</f>
        <v/>
      </c>
      <c r="CC206" s="193">
        <f t="shared" si="98"/>
        <v>0</v>
      </c>
      <c r="CD206" s="215" t="str">
        <f>IF($B206="","",VLOOKUP($B206,工资性费用预算!$B$7:$AT$206,45,0))</f>
        <v/>
      </c>
      <c r="CE206" s="201" t="str">
        <f>IF(OR(工资性费用预算!N268="",工资性费用预算!N268=0),"",$CD206)</f>
        <v/>
      </c>
      <c r="CF206" s="201" t="str">
        <f>IF(OR(工资性费用预算!O268="",工资性费用预算!O268=0),"",$CD206)</f>
        <v/>
      </c>
      <c r="CG206" s="201" t="str">
        <f>IF(OR(工资性费用预算!P268="",工资性费用预算!P268=0),"",$CD206)</f>
        <v/>
      </c>
      <c r="CH206" s="201" t="str">
        <f>IF(OR(工资性费用预算!Q268="",工资性费用预算!Q268=0),"",$CD206)</f>
        <v/>
      </c>
      <c r="CI206" s="201" t="str">
        <f>IF(OR(工资性费用预算!R268="",工资性费用预算!R268=0),"",$CD206)</f>
        <v/>
      </c>
      <c r="CJ206" s="201" t="str">
        <f>IF(OR(工资性费用预算!S268="",工资性费用预算!S268=0),"",$CD206)</f>
        <v/>
      </c>
      <c r="CK206" s="201" t="str">
        <f>IF(OR(工资性费用预算!T268="",工资性费用预算!T268=0),"",$CD206)</f>
        <v/>
      </c>
      <c r="CL206" s="201" t="str">
        <f>IF(OR(工资性费用预算!U268="",工资性费用预算!U268=0),"",$CD206)</f>
        <v/>
      </c>
      <c r="CM206" s="201" t="str">
        <f>IF(OR(工资性费用预算!V268="",工资性费用预算!V268=0),"",$CD206)</f>
        <v/>
      </c>
      <c r="CN206" s="201" t="str">
        <f>IF(OR(工资性费用预算!W268="",工资性费用预算!W268=0),"",$CD206)</f>
        <v/>
      </c>
      <c r="CO206" s="201" t="str">
        <f>IF(OR(工资性费用预算!X268="",工资性费用预算!X268=0),"",$CD206)</f>
        <v/>
      </c>
      <c r="CP206" s="201" t="str">
        <f>IF(OR(工资性费用预算!Y268="",工资性费用预算!Y268=0),"",$CD206)</f>
        <v/>
      </c>
      <c r="CQ206" s="193">
        <f t="shared" si="99"/>
        <v>0</v>
      </c>
      <c r="CR206" s="215" t="str">
        <f>IF($B206="","",VLOOKUP($B206,工资性费用预算!$B$7:$AV$206,47,0))</f>
        <v/>
      </c>
      <c r="CS206" s="201" t="str">
        <f>IF(OR(工资性费用预算!N268="",工资性费用预算!N268=0),"",$CR206)</f>
        <v/>
      </c>
      <c r="CT206" s="201" t="str">
        <f>IF(OR(工资性费用预算!O268="",工资性费用预算!O268=0),"",$CR206)</f>
        <v/>
      </c>
      <c r="CU206" s="201" t="str">
        <f>IF(OR(工资性费用预算!P268="",工资性费用预算!P268=0),"",$CR206)</f>
        <v/>
      </c>
      <c r="CV206" s="201" t="str">
        <f>IF(OR(工资性费用预算!Q268="",工资性费用预算!Q268=0),"",$CR206)</f>
        <v/>
      </c>
      <c r="CW206" s="201" t="str">
        <f>IF(OR(工资性费用预算!R268="",工资性费用预算!R268=0),"",$CR206)</f>
        <v/>
      </c>
      <c r="CX206" s="201" t="str">
        <f>IF(OR(工资性费用预算!S268="",工资性费用预算!S268=0),"",$CR206)</f>
        <v/>
      </c>
      <c r="CY206" s="201" t="str">
        <f>IF(OR(工资性费用预算!T268="",工资性费用预算!T268=0),"",$CR206)</f>
        <v/>
      </c>
      <c r="CZ206" s="201" t="str">
        <f>IF(OR(工资性费用预算!U268="",工资性费用预算!U268=0),"",$CR206)</f>
        <v/>
      </c>
      <c r="DA206" s="201" t="str">
        <f>IF(OR(工资性费用预算!V268="",工资性费用预算!V268=0),"",$CR206)</f>
        <v/>
      </c>
      <c r="DB206" s="201" t="str">
        <f>IF(OR(工资性费用预算!W268="",工资性费用预算!W268=0),"",$CR206)</f>
        <v/>
      </c>
      <c r="DC206" s="201" t="str">
        <f>IF(OR(工资性费用预算!X268="",工资性费用预算!X268=0),"",$CR206)</f>
        <v/>
      </c>
      <c r="DD206" s="201" t="str">
        <f>IF(OR(工资性费用预算!Y268="",工资性费用预算!Y268=0),"",$CR206)</f>
        <v/>
      </c>
      <c r="DE206" s="193">
        <f t="shared" si="100"/>
        <v>0</v>
      </c>
      <c r="DF206" s="215" t="str">
        <f>IF($B206="","",VLOOKUP($B206,工资性费用预算!$B$7:$AR$206,43,0))</f>
        <v/>
      </c>
      <c r="DG206" s="215" t="str">
        <f>IF($B206="","",VLOOKUP($B206,工资性费用预算!$B$7:$AS$206,44,0))</f>
        <v/>
      </c>
      <c r="DH206" s="215" t="str">
        <f>IF($B206="","",VLOOKUP($B206,工资性费用预算!$B$7:$AX$206,49,0))</f>
        <v/>
      </c>
      <c r="DI206" s="215" t="str">
        <f>IF($B206="","",VLOOKUP($B206,工资性费用预算!$B$7:$AY$206,50,0))</f>
        <v/>
      </c>
      <c r="DJ206" s="215" t="str">
        <f>IF($B206="","",VLOOKUP($B206,工资性费用预算!$B$7:$BB$206,51,0))</f>
        <v/>
      </c>
      <c r="DK206" s="215" t="str">
        <f>IF($B206="","",VLOOKUP($B206,工资性费用预算!$B$7:$BB$206,52,0))</f>
        <v/>
      </c>
      <c r="DL206" s="225" t="str">
        <f>IF($B206="","",VLOOKUP($B206,工资性费用预算!$B$7:$BB$206,53,0))</f>
        <v/>
      </c>
      <c r="DM206" s="222">
        <f t="shared" si="101"/>
        <v>0</v>
      </c>
      <c r="DN206" s="191">
        <f t="shared" si="102"/>
        <v>0</v>
      </c>
      <c r="DO206" s="191">
        <f t="shared" si="103"/>
        <v>0</v>
      </c>
      <c r="DP206" s="191">
        <f t="shared" si="104"/>
        <v>0</v>
      </c>
      <c r="DQ206" s="191">
        <f t="shared" si="105"/>
        <v>0</v>
      </c>
      <c r="DR206" s="191">
        <f t="shared" si="106"/>
        <v>0</v>
      </c>
      <c r="DS206" s="191">
        <f t="shared" si="107"/>
        <v>0</v>
      </c>
      <c r="DT206" s="191">
        <f t="shared" si="108"/>
        <v>0</v>
      </c>
      <c r="DU206" s="191">
        <f t="shared" si="109"/>
        <v>0</v>
      </c>
      <c r="DV206" s="191">
        <f t="shared" si="110"/>
        <v>0</v>
      </c>
      <c r="DW206" s="191">
        <f t="shared" si="111"/>
        <v>0</v>
      </c>
      <c r="DX206" s="191">
        <f t="shared" si="112"/>
        <v>0</v>
      </c>
      <c r="DY206" s="227">
        <f t="shared" si="113"/>
        <v>0</v>
      </c>
      <c r="DZ206" s="191">
        <f t="shared" si="114"/>
        <v>0</v>
      </c>
      <c r="EA206" s="193">
        <f t="shared" si="115"/>
        <v>0</v>
      </c>
    </row>
    <row r="207" spans="1:131">
      <c r="A207" s="200" t="str">
        <f t="shared" si="93"/>
        <v/>
      </c>
      <c r="B207" s="191" t="str">
        <f>IF(工资性费用预算!A209="","",工资性费用预算!B209)</f>
        <v/>
      </c>
      <c r="C207" s="195" t="str">
        <f>IF(B207="","",VLOOKUP(B207,工资性费用预算!$B$7:$C$206,2,0))</f>
        <v/>
      </c>
      <c r="D207" s="276" t="str">
        <f>IF(工资性费用预算!BH209&gt;0,IF(工资性费用预算!BE209&gt;0,工资性费用预算!$BE$6,IF(工资性费用预算!BF209&gt;0,工资性费用预算!$BF$6,工资性费用预算!$BG$6)),"")</f>
        <v/>
      </c>
      <c r="E207" s="194" t="str">
        <f>IF($B207="","",VLOOKUP($B207,工资性费用预算!$B$7:$AC$206,27,0))</f>
        <v/>
      </c>
      <c r="F207" s="519">
        <f>IF($B207="",0,VLOOKUP($B207,社保费!$B$5:$Q$15,16,0))</f>
        <v>0</v>
      </c>
      <c r="G207" s="201" t="str">
        <f>IF(OR(工资性费用预算!N269="",工资性费用预算!N269=0),"",ROUND($E207*$F207,2))</f>
        <v/>
      </c>
      <c r="H207" s="201" t="str">
        <f>IF(OR(工资性费用预算!O269="",工资性费用预算!O269=0),"",ROUND($E207*$F207,2))</f>
        <v/>
      </c>
      <c r="I207" s="201" t="str">
        <f>IF(OR(工资性费用预算!P269="",工资性费用预算!P269=0),"",ROUND($E207*$F207,2))</f>
        <v/>
      </c>
      <c r="J207" s="201" t="str">
        <f>IF(OR(工资性费用预算!Q269="",工资性费用预算!Q269=0),"",ROUND($E207*$F207,2))</f>
        <v/>
      </c>
      <c r="K207" s="201" t="str">
        <f>IF(OR(工资性费用预算!R269="",工资性费用预算!R269=0),"",ROUND($E207*$F207,2))</f>
        <v/>
      </c>
      <c r="L207" s="201" t="str">
        <f>IF(OR(工资性费用预算!S269="",工资性费用预算!S269=0),"",ROUND($E207*$F207,2))</f>
        <v/>
      </c>
      <c r="M207" s="201" t="str">
        <f>IF(OR(工资性费用预算!T269="",工资性费用预算!T269=0),"",ROUND($E207*$F207,2))</f>
        <v/>
      </c>
      <c r="N207" s="201" t="str">
        <f>IF(OR(工资性费用预算!U269="",工资性费用预算!U269=0),"",ROUND($E207*$F207,2))</f>
        <v/>
      </c>
      <c r="O207" s="201" t="str">
        <f>IF(OR(工资性费用预算!V269="",工资性费用预算!V269=0),"",ROUND($E207*$F207,2))</f>
        <v/>
      </c>
      <c r="P207" s="201" t="str">
        <f>IF(OR(工资性费用预算!W269="",工资性费用预算!W269=0),"",ROUND($E207*$F207,2))</f>
        <v/>
      </c>
      <c r="Q207" s="201" t="str">
        <f>IF(OR(工资性费用预算!X269="",工资性费用预算!X269=0),"",ROUND($E207*$F207,2))</f>
        <v/>
      </c>
      <c r="R207" s="201" t="str">
        <f>IF(OR(工资性费用预算!Y269="",工资性费用预算!Y269=0),"",ROUND($E207*$F207,2))</f>
        <v/>
      </c>
      <c r="S207" s="193">
        <f t="shared" si="94"/>
        <v>0</v>
      </c>
      <c r="T207" s="199" t="str">
        <f>IF($B207="","",VLOOKUP($B207,工资性费用预算!$B$7:$AF$206,30,0))</f>
        <v/>
      </c>
      <c r="U207" s="197" t="str">
        <f>IF($B207="","",VLOOKUP($B207,工资性费用预算!$B$7:$AF$206,31,0))</f>
        <v/>
      </c>
      <c r="V207" s="191" t="str">
        <f>IF(OR(工资性费用预算!N269="",工资性费用预算!N269=0),"",$T207*$U207)</f>
        <v/>
      </c>
      <c r="W207" s="191" t="str">
        <f>IF(OR(工资性费用预算!O269="",工资性费用预算!O269=0),"",$T207*$U207)</f>
        <v/>
      </c>
      <c r="X207" s="191" t="str">
        <f>IF(OR(工资性费用预算!P269="",工资性费用预算!P269=0),"",$T207*$U207)</f>
        <v/>
      </c>
      <c r="Y207" s="191" t="str">
        <f>IF(OR(工资性费用预算!Q269="",工资性费用预算!Q269=0),"",$T207*$U207)</f>
        <v/>
      </c>
      <c r="Z207" s="191" t="str">
        <f>IF(OR(工资性费用预算!R269="",工资性费用预算!R269=0),"",$T207*$U207)</f>
        <v/>
      </c>
      <c r="AA207" s="191" t="str">
        <f>IF(OR(工资性费用预算!S269="",工资性费用预算!S269=0),"",$T207*$U207)</f>
        <v/>
      </c>
      <c r="AB207" s="191" t="str">
        <f>IF(OR(工资性费用预算!T269="",工资性费用预算!T269=0),"",$T207*$U207)</f>
        <v/>
      </c>
      <c r="AC207" s="191" t="str">
        <f>IF(OR(工资性费用预算!U269="",工资性费用预算!U269=0),"",$T207*$U207)</f>
        <v/>
      </c>
      <c r="AD207" s="191" t="str">
        <f>IF(OR(工资性费用预算!V269="",工资性费用预算!V269=0),"",$T207*$U207)</f>
        <v/>
      </c>
      <c r="AE207" s="191" t="str">
        <f>IF(OR(工资性费用预算!W269="",工资性费用预算!W269=0),"",$T207*$U207)</f>
        <v/>
      </c>
      <c r="AF207" s="191" t="str">
        <f>IF(OR(工资性费用预算!X269="",工资性费用预算!X269=0),"",$T207*$U207)</f>
        <v/>
      </c>
      <c r="AG207" s="191" t="str">
        <f>IF(OR(工资性费用预算!Y269="",工资性费用预算!Y269=0),"",$T207*$U207)</f>
        <v/>
      </c>
      <c r="AH207" s="193">
        <f t="shared" si="95"/>
        <v>0</v>
      </c>
      <c r="AI207" s="217" t="str">
        <f>IF($B207="","",VLOOKUP($B207,工资性费用预算!$B$7:$AJ$206,33,0))</f>
        <v/>
      </c>
      <c r="AJ207" s="218" t="str">
        <f>IF($B207="","",VLOOKUP($B207,工资性费用预算!$B$7:$AJ$206,35,0))</f>
        <v/>
      </c>
      <c r="AK207" s="215" t="str">
        <f>IF($B207="","",VLOOKUP($B207,工资性费用预算!$B$7:$AL$206,37,0))</f>
        <v/>
      </c>
      <c r="AL207" s="270" t="str">
        <f>IF(OR(工资性费用预算!N269="",工资性费用预算!N269=0),"",$AK207)</f>
        <v/>
      </c>
      <c r="AM207" s="201" t="str">
        <f>IF(OR(工资性费用预算!O269="",工资性费用预算!O269=0),"",$AK207)</f>
        <v/>
      </c>
      <c r="AN207" s="201" t="str">
        <f>IF(OR(工资性费用预算!P269="",工资性费用预算!P269=0),"",$AK207)</f>
        <v/>
      </c>
      <c r="AO207" s="201" t="str">
        <f>IF(OR(工资性费用预算!Q269="",工资性费用预算!Q269=0),"",$AK207)</f>
        <v/>
      </c>
      <c r="AP207" s="201" t="str">
        <f>IF(OR(工资性费用预算!R269="",工资性费用预算!R269=0),"",$AK207)</f>
        <v/>
      </c>
      <c r="AQ207" s="201" t="str">
        <f>IF(OR(工资性费用预算!S269="",工资性费用预算!S269=0),"",$AK207)</f>
        <v/>
      </c>
      <c r="AR207" s="201" t="str">
        <f>IF(OR(工资性费用预算!T269="",工资性费用预算!T269=0),"",$AK207)</f>
        <v/>
      </c>
      <c r="AS207" s="201" t="str">
        <f>IF(OR(工资性费用预算!U269="",工资性费用预算!U269=0),"",$AK207)</f>
        <v/>
      </c>
      <c r="AT207" s="201" t="str">
        <f>IF(OR(工资性费用预算!V269="",工资性费用预算!V269=0),"",$AK207)</f>
        <v/>
      </c>
      <c r="AU207" s="201" t="str">
        <f>IF(OR(工资性费用预算!W269="",工资性费用预算!W269=0),"",$AK207)</f>
        <v/>
      </c>
      <c r="AV207" s="201" t="str">
        <f>IF(OR(工资性费用预算!X269="",工资性费用预算!X269=0),"",$AK207)</f>
        <v/>
      </c>
      <c r="AW207" s="201" t="str">
        <f>IF(OR(工资性费用预算!Y269="",工资性费用预算!Y269=0),"",$AK207)</f>
        <v/>
      </c>
      <c r="AX207" s="220">
        <f t="shared" si="96"/>
        <v>0</v>
      </c>
      <c r="AY207" s="215" t="str">
        <f>IF($B207="","",VLOOKUP($B207,工资性费用预算!$B$7:$AN$206,39,0))</f>
        <v/>
      </c>
      <c r="AZ207" s="204"/>
      <c r="BA207" s="204"/>
      <c r="BB207" s="204"/>
      <c r="BC207" s="204"/>
      <c r="BD207" s="201"/>
      <c r="BE207" s="201" t="str">
        <f>IF(OR(工资性费用预算!S269="",工资性费用预算!S269=0),"",$AY207)</f>
        <v/>
      </c>
      <c r="BF207" s="201" t="str">
        <f>IF(OR(工资性费用预算!T269="",工资性费用预算!T269=0),"",$AY207)</f>
        <v/>
      </c>
      <c r="BG207" s="201" t="str">
        <f>IF(OR(工资性费用预算!U269="",工资性费用预算!U269=0),"",$AY207)</f>
        <v/>
      </c>
      <c r="BH207" s="201" t="str">
        <f>IF(OR(工资性费用预算!V269="",工资性费用预算!V269=0),"",$AY207)</f>
        <v/>
      </c>
      <c r="BI207" s="201" t="str">
        <f>IF(OR(工资性费用预算!W269="",工资性费用预算!W269=0),"",$AY207)</f>
        <v/>
      </c>
      <c r="BJ207" s="219"/>
      <c r="BK207" s="219"/>
      <c r="BL207" s="219">
        <f t="shared" si="97"/>
        <v>0</v>
      </c>
      <c r="BM207" s="215" t="str">
        <f>IF($B207="","",VLOOKUP($B207,工资性费用预算!$B$7:$AP$206,41,0))</f>
        <v/>
      </c>
      <c r="BN207" s="201" t="str">
        <f>IF(OR(工资性费用预算!N269="",工资性费用预算!N269=0),"",$BM207)</f>
        <v/>
      </c>
      <c r="BO207" s="201" t="str">
        <f>IF(OR(工资性费用预算!O269="",工资性费用预算!O269=0),"",$BM207)</f>
        <v/>
      </c>
      <c r="BP207" s="201" t="str">
        <f>IF(OR(工资性费用预算!P269="",工资性费用预算!P269=0),"",$BM207)</f>
        <v/>
      </c>
      <c r="BQ207" s="201"/>
      <c r="BR207" s="201" t="str">
        <f>IF(OR(工资性费用预算!Q269="",工资性费用预算!Q269=0),"",$BM207)</f>
        <v/>
      </c>
      <c r="BS207" s="201" t="str">
        <f>IF(OR(工资性费用预算!R269="",工资性费用预算!R269=0),"",$BM207)</f>
        <v/>
      </c>
      <c r="BT207" s="201" t="str">
        <f>IF(OR(工资性费用预算!S269="",工资性费用预算!S269=0),"",$BM207)</f>
        <v/>
      </c>
      <c r="BU207" s="201"/>
      <c r="BV207" s="201" t="str">
        <f>IF(OR(工资性费用预算!T269="",工资性费用预算!T269=0),"",$BM207)</f>
        <v/>
      </c>
      <c r="BW207" s="201" t="str">
        <f>IF(OR(工资性费用预算!U269="",工资性费用预算!U269=0),"",$BM207)</f>
        <v/>
      </c>
      <c r="BX207" s="201" t="str">
        <f>IF(OR(工资性费用预算!V269="",工资性费用预算!V269=0),"",$BM207)</f>
        <v/>
      </c>
      <c r="BY207" s="201"/>
      <c r="BZ207" s="201" t="str">
        <f>IF(OR(工资性费用预算!W269="",工资性费用预算!W269=0),"",$BM207)</f>
        <v/>
      </c>
      <c r="CA207" s="201" t="str">
        <f>IF(OR(工资性费用预算!X269="",工资性费用预算!X269=0),"",$BM207)</f>
        <v/>
      </c>
      <c r="CB207" s="201" t="str">
        <f>IF(OR(工资性费用预算!Y269="",工资性费用预算!Y269=0),"",$BM207)</f>
        <v/>
      </c>
      <c r="CC207" s="193">
        <f t="shared" si="98"/>
        <v>0</v>
      </c>
      <c r="CD207" s="215" t="str">
        <f>IF($B207="","",VLOOKUP($B207,工资性费用预算!$B$7:$AT$206,45,0))</f>
        <v/>
      </c>
      <c r="CE207" s="201" t="str">
        <f>IF(OR(工资性费用预算!N269="",工资性费用预算!N269=0),"",$CD207)</f>
        <v/>
      </c>
      <c r="CF207" s="201" t="str">
        <f>IF(OR(工资性费用预算!O269="",工资性费用预算!O269=0),"",$CD207)</f>
        <v/>
      </c>
      <c r="CG207" s="201" t="str">
        <f>IF(OR(工资性费用预算!P269="",工资性费用预算!P269=0),"",$CD207)</f>
        <v/>
      </c>
      <c r="CH207" s="201" t="str">
        <f>IF(OR(工资性费用预算!Q269="",工资性费用预算!Q269=0),"",$CD207)</f>
        <v/>
      </c>
      <c r="CI207" s="201" t="str">
        <f>IF(OR(工资性费用预算!R269="",工资性费用预算!R269=0),"",$CD207)</f>
        <v/>
      </c>
      <c r="CJ207" s="201" t="str">
        <f>IF(OR(工资性费用预算!S269="",工资性费用预算!S269=0),"",$CD207)</f>
        <v/>
      </c>
      <c r="CK207" s="201" t="str">
        <f>IF(OR(工资性费用预算!T269="",工资性费用预算!T269=0),"",$CD207)</f>
        <v/>
      </c>
      <c r="CL207" s="201" t="str">
        <f>IF(OR(工资性费用预算!U269="",工资性费用预算!U269=0),"",$CD207)</f>
        <v/>
      </c>
      <c r="CM207" s="201" t="str">
        <f>IF(OR(工资性费用预算!V269="",工资性费用预算!V269=0),"",$CD207)</f>
        <v/>
      </c>
      <c r="CN207" s="201" t="str">
        <f>IF(OR(工资性费用预算!W269="",工资性费用预算!W269=0),"",$CD207)</f>
        <v/>
      </c>
      <c r="CO207" s="201" t="str">
        <f>IF(OR(工资性费用预算!X269="",工资性费用预算!X269=0),"",$CD207)</f>
        <v/>
      </c>
      <c r="CP207" s="201" t="str">
        <f>IF(OR(工资性费用预算!Y269="",工资性费用预算!Y269=0),"",$CD207)</f>
        <v/>
      </c>
      <c r="CQ207" s="193">
        <f t="shared" si="99"/>
        <v>0</v>
      </c>
      <c r="CR207" s="215" t="str">
        <f>IF($B207="","",VLOOKUP($B207,工资性费用预算!$B$7:$AV$206,47,0))</f>
        <v/>
      </c>
      <c r="CS207" s="201" t="str">
        <f>IF(OR(工资性费用预算!N269="",工资性费用预算!N269=0),"",$CR207)</f>
        <v/>
      </c>
      <c r="CT207" s="201" t="str">
        <f>IF(OR(工资性费用预算!O269="",工资性费用预算!O269=0),"",$CR207)</f>
        <v/>
      </c>
      <c r="CU207" s="201" t="str">
        <f>IF(OR(工资性费用预算!P269="",工资性费用预算!P269=0),"",$CR207)</f>
        <v/>
      </c>
      <c r="CV207" s="201" t="str">
        <f>IF(OR(工资性费用预算!Q269="",工资性费用预算!Q269=0),"",$CR207)</f>
        <v/>
      </c>
      <c r="CW207" s="201" t="str">
        <f>IF(OR(工资性费用预算!R269="",工资性费用预算!R269=0),"",$CR207)</f>
        <v/>
      </c>
      <c r="CX207" s="201" t="str">
        <f>IF(OR(工资性费用预算!S269="",工资性费用预算!S269=0),"",$CR207)</f>
        <v/>
      </c>
      <c r="CY207" s="201" t="str">
        <f>IF(OR(工资性费用预算!T269="",工资性费用预算!T269=0),"",$CR207)</f>
        <v/>
      </c>
      <c r="CZ207" s="201" t="str">
        <f>IF(OR(工资性费用预算!U269="",工资性费用预算!U269=0),"",$CR207)</f>
        <v/>
      </c>
      <c r="DA207" s="201" t="str">
        <f>IF(OR(工资性费用预算!V269="",工资性费用预算!V269=0),"",$CR207)</f>
        <v/>
      </c>
      <c r="DB207" s="201" t="str">
        <f>IF(OR(工资性费用预算!W269="",工资性费用预算!W269=0),"",$CR207)</f>
        <v/>
      </c>
      <c r="DC207" s="201" t="str">
        <f>IF(OR(工资性费用预算!X269="",工资性费用预算!X269=0),"",$CR207)</f>
        <v/>
      </c>
      <c r="DD207" s="201" t="str">
        <f>IF(OR(工资性费用预算!Y269="",工资性费用预算!Y269=0),"",$CR207)</f>
        <v/>
      </c>
      <c r="DE207" s="193">
        <f t="shared" si="100"/>
        <v>0</v>
      </c>
      <c r="DF207" s="215" t="str">
        <f>IF($B207="","",VLOOKUP($B207,工资性费用预算!$B$7:$AR$206,43,0))</f>
        <v/>
      </c>
      <c r="DG207" s="215" t="str">
        <f>IF($B207="","",VLOOKUP($B207,工资性费用预算!$B$7:$AS$206,44,0))</f>
        <v/>
      </c>
      <c r="DH207" s="215" t="str">
        <f>IF($B207="","",VLOOKUP($B207,工资性费用预算!$B$7:$AX$206,49,0))</f>
        <v/>
      </c>
      <c r="DI207" s="215" t="str">
        <f>IF($B207="","",VLOOKUP($B207,工资性费用预算!$B$7:$AY$206,50,0))</f>
        <v/>
      </c>
      <c r="DJ207" s="215" t="str">
        <f>IF($B207="","",VLOOKUP($B207,工资性费用预算!$B$7:$BB$206,51,0))</f>
        <v/>
      </c>
      <c r="DK207" s="215" t="str">
        <f>IF($B207="","",VLOOKUP($B207,工资性费用预算!$B$7:$BB$206,52,0))</f>
        <v/>
      </c>
      <c r="DL207" s="225" t="str">
        <f>IF($B207="","",VLOOKUP($B207,工资性费用预算!$B$7:$BB$206,53,0))</f>
        <v/>
      </c>
      <c r="DM207" s="222">
        <f t="shared" si="101"/>
        <v>0</v>
      </c>
      <c r="DN207" s="191">
        <f t="shared" si="102"/>
        <v>0</v>
      </c>
      <c r="DO207" s="191">
        <f t="shared" si="103"/>
        <v>0</v>
      </c>
      <c r="DP207" s="191">
        <f t="shared" si="104"/>
        <v>0</v>
      </c>
      <c r="DQ207" s="191">
        <f t="shared" si="105"/>
        <v>0</v>
      </c>
      <c r="DR207" s="191">
        <f t="shared" si="106"/>
        <v>0</v>
      </c>
      <c r="DS207" s="191">
        <f t="shared" si="107"/>
        <v>0</v>
      </c>
      <c r="DT207" s="191">
        <f t="shared" si="108"/>
        <v>0</v>
      </c>
      <c r="DU207" s="191">
        <f t="shared" si="109"/>
        <v>0</v>
      </c>
      <c r="DV207" s="191">
        <f t="shared" si="110"/>
        <v>0</v>
      </c>
      <c r="DW207" s="191">
        <f t="shared" si="111"/>
        <v>0</v>
      </c>
      <c r="DX207" s="191">
        <f t="shared" si="112"/>
        <v>0</v>
      </c>
      <c r="DY207" s="227">
        <f t="shared" si="113"/>
        <v>0</v>
      </c>
      <c r="DZ207" s="191">
        <f t="shared" si="114"/>
        <v>0</v>
      </c>
      <c r="EA207" s="193">
        <f t="shared" si="115"/>
        <v>0</v>
      </c>
    </row>
    <row r="208" spans="1:131">
      <c r="A208" s="200" t="str">
        <f t="shared" si="93"/>
        <v/>
      </c>
      <c r="B208" s="191" t="str">
        <f>IF(工资性费用预算!A210="","",工资性费用预算!B210)</f>
        <v/>
      </c>
      <c r="C208" s="195" t="str">
        <f>IF(B208="","",VLOOKUP(B208,工资性费用预算!$B$7:$C$206,2,0))</f>
        <v/>
      </c>
      <c r="D208" s="276" t="str">
        <f>IF(工资性费用预算!BH210&gt;0,IF(工资性费用预算!BE210&gt;0,工资性费用预算!$BE$6,IF(工资性费用预算!BF210&gt;0,工资性费用预算!$BF$6,工资性费用预算!$BG$6)),"")</f>
        <v/>
      </c>
      <c r="E208" s="194" t="str">
        <f>IF($B208="","",VLOOKUP($B208,工资性费用预算!$B$7:$AC$206,27,0))</f>
        <v/>
      </c>
      <c r="F208" s="519">
        <f>IF($B208="",0,VLOOKUP($B208,社保费!$B$5:$Q$15,16,0))</f>
        <v>0</v>
      </c>
      <c r="G208" s="201" t="str">
        <f>IF(OR(工资性费用预算!N270="",工资性费用预算!N270=0),"",ROUND($E208*$F208,2))</f>
        <v/>
      </c>
      <c r="H208" s="201" t="str">
        <f>IF(OR(工资性费用预算!O270="",工资性费用预算!O270=0),"",ROUND($E208*$F208,2))</f>
        <v/>
      </c>
      <c r="I208" s="201" t="str">
        <f>IF(OR(工资性费用预算!P270="",工资性费用预算!P270=0),"",ROUND($E208*$F208,2))</f>
        <v/>
      </c>
      <c r="J208" s="201" t="str">
        <f>IF(OR(工资性费用预算!Q270="",工资性费用预算!Q270=0),"",ROUND($E208*$F208,2))</f>
        <v/>
      </c>
      <c r="K208" s="201" t="str">
        <f>IF(OR(工资性费用预算!R270="",工资性费用预算!R270=0),"",ROUND($E208*$F208,2))</f>
        <v/>
      </c>
      <c r="L208" s="201" t="str">
        <f>IF(OR(工资性费用预算!S270="",工资性费用预算!S270=0),"",ROUND($E208*$F208,2))</f>
        <v/>
      </c>
      <c r="M208" s="201" t="str">
        <f>IF(OR(工资性费用预算!T270="",工资性费用预算!T270=0),"",ROUND($E208*$F208,2))</f>
        <v/>
      </c>
      <c r="N208" s="201" t="str">
        <f>IF(OR(工资性费用预算!U270="",工资性费用预算!U270=0),"",ROUND($E208*$F208,2))</f>
        <v/>
      </c>
      <c r="O208" s="201" t="str">
        <f>IF(OR(工资性费用预算!V270="",工资性费用预算!V270=0),"",ROUND($E208*$F208,2))</f>
        <v/>
      </c>
      <c r="P208" s="201" t="str">
        <f>IF(OR(工资性费用预算!W270="",工资性费用预算!W270=0),"",ROUND($E208*$F208,2))</f>
        <v/>
      </c>
      <c r="Q208" s="201" t="str">
        <f>IF(OR(工资性费用预算!X270="",工资性费用预算!X270=0),"",ROUND($E208*$F208,2))</f>
        <v/>
      </c>
      <c r="R208" s="201" t="str">
        <f>IF(OR(工资性费用预算!Y270="",工资性费用预算!Y270=0),"",ROUND($E208*$F208,2))</f>
        <v/>
      </c>
      <c r="S208" s="193">
        <f t="shared" si="94"/>
        <v>0</v>
      </c>
      <c r="T208" s="199" t="str">
        <f>IF($B208="","",VLOOKUP($B208,工资性费用预算!$B$7:$AF$206,30,0))</f>
        <v/>
      </c>
      <c r="U208" s="197" t="str">
        <f>IF($B208="","",VLOOKUP($B208,工资性费用预算!$B$7:$AF$206,31,0))</f>
        <v/>
      </c>
      <c r="V208" s="191" t="str">
        <f>IF(OR(工资性费用预算!N270="",工资性费用预算!N270=0),"",$T208*$U208)</f>
        <v/>
      </c>
      <c r="W208" s="191" t="str">
        <f>IF(OR(工资性费用预算!O270="",工资性费用预算!O270=0),"",$T208*$U208)</f>
        <v/>
      </c>
      <c r="X208" s="191" t="str">
        <f>IF(OR(工资性费用预算!P270="",工资性费用预算!P270=0),"",$T208*$U208)</f>
        <v/>
      </c>
      <c r="Y208" s="191" t="str">
        <f>IF(OR(工资性费用预算!Q270="",工资性费用预算!Q270=0),"",$T208*$U208)</f>
        <v/>
      </c>
      <c r="Z208" s="191" t="str">
        <f>IF(OR(工资性费用预算!R270="",工资性费用预算!R270=0),"",$T208*$U208)</f>
        <v/>
      </c>
      <c r="AA208" s="191" t="str">
        <f>IF(OR(工资性费用预算!S270="",工资性费用预算!S270=0),"",$T208*$U208)</f>
        <v/>
      </c>
      <c r="AB208" s="191" t="str">
        <f>IF(OR(工资性费用预算!T270="",工资性费用预算!T270=0),"",$T208*$U208)</f>
        <v/>
      </c>
      <c r="AC208" s="191" t="str">
        <f>IF(OR(工资性费用预算!U270="",工资性费用预算!U270=0),"",$T208*$U208)</f>
        <v/>
      </c>
      <c r="AD208" s="191" t="str">
        <f>IF(OR(工资性费用预算!V270="",工资性费用预算!V270=0),"",$T208*$U208)</f>
        <v/>
      </c>
      <c r="AE208" s="191" t="str">
        <f>IF(OR(工资性费用预算!W270="",工资性费用预算!W270=0),"",$T208*$U208)</f>
        <v/>
      </c>
      <c r="AF208" s="191" t="str">
        <f>IF(OR(工资性费用预算!X270="",工资性费用预算!X270=0),"",$T208*$U208)</f>
        <v/>
      </c>
      <c r="AG208" s="191" t="str">
        <f>IF(OR(工资性费用预算!Y270="",工资性费用预算!Y270=0),"",$T208*$U208)</f>
        <v/>
      </c>
      <c r="AH208" s="193">
        <f t="shared" si="95"/>
        <v>0</v>
      </c>
      <c r="AI208" s="217" t="str">
        <f>IF($B208="","",VLOOKUP($B208,工资性费用预算!$B$7:$AJ$206,33,0))</f>
        <v/>
      </c>
      <c r="AJ208" s="218" t="str">
        <f>IF($B208="","",VLOOKUP($B208,工资性费用预算!$B$7:$AJ$206,35,0))</f>
        <v/>
      </c>
      <c r="AK208" s="215" t="str">
        <f>IF($B208="","",VLOOKUP($B208,工资性费用预算!$B$7:$AL$206,37,0))</f>
        <v/>
      </c>
      <c r="AL208" s="270" t="str">
        <f>IF(OR(工资性费用预算!N270="",工资性费用预算!N270=0),"",$AK208)</f>
        <v/>
      </c>
      <c r="AM208" s="201" t="str">
        <f>IF(OR(工资性费用预算!O270="",工资性费用预算!O270=0),"",$AK208)</f>
        <v/>
      </c>
      <c r="AN208" s="201" t="str">
        <f>IF(OR(工资性费用预算!P270="",工资性费用预算!P270=0),"",$AK208)</f>
        <v/>
      </c>
      <c r="AO208" s="201" t="str">
        <f>IF(OR(工资性费用预算!Q270="",工资性费用预算!Q270=0),"",$AK208)</f>
        <v/>
      </c>
      <c r="AP208" s="201" t="str">
        <f>IF(OR(工资性费用预算!R270="",工资性费用预算!R270=0),"",$AK208)</f>
        <v/>
      </c>
      <c r="AQ208" s="201" t="str">
        <f>IF(OR(工资性费用预算!S270="",工资性费用预算!S270=0),"",$AK208)</f>
        <v/>
      </c>
      <c r="AR208" s="201" t="str">
        <f>IF(OR(工资性费用预算!T270="",工资性费用预算!T270=0),"",$AK208)</f>
        <v/>
      </c>
      <c r="AS208" s="201" t="str">
        <f>IF(OR(工资性费用预算!U270="",工资性费用预算!U270=0),"",$AK208)</f>
        <v/>
      </c>
      <c r="AT208" s="201" t="str">
        <f>IF(OR(工资性费用预算!V270="",工资性费用预算!V270=0),"",$AK208)</f>
        <v/>
      </c>
      <c r="AU208" s="201" t="str">
        <f>IF(OR(工资性费用预算!W270="",工资性费用预算!W270=0),"",$AK208)</f>
        <v/>
      </c>
      <c r="AV208" s="201" t="str">
        <f>IF(OR(工资性费用预算!X270="",工资性费用预算!X270=0),"",$AK208)</f>
        <v/>
      </c>
      <c r="AW208" s="201" t="str">
        <f>IF(OR(工资性费用预算!Y270="",工资性费用预算!Y270=0),"",$AK208)</f>
        <v/>
      </c>
      <c r="AX208" s="220">
        <f t="shared" si="96"/>
        <v>0</v>
      </c>
      <c r="AY208" s="215" t="str">
        <f>IF($B208="","",VLOOKUP($B208,工资性费用预算!$B$7:$AN$206,39,0))</f>
        <v/>
      </c>
      <c r="AZ208" s="204"/>
      <c r="BA208" s="204"/>
      <c r="BB208" s="204"/>
      <c r="BC208" s="204"/>
      <c r="BD208" s="201"/>
      <c r="BE208" s="201" t="str">
        <f>IF(OR(工资性费用预算!S270="",工资性费用预算!S270=0),"",$AY208)</f>
        <v/>
      </c>
      <c r="BF208" s="201" t="str">
        <f>IF(OR(工资性费用预算!T270="",工资性费用预算!T270=0),"",$AY208)</f>
        <v/>
      </c>
      <c r="BG208" s="201" t="str">
        <f>IF(OR(工资性费用预算!U270="",工资性费用预算!U270=0),"",$AY208)</f>
        <v/>
      </c>
      <c r="BH208" s="201" t="str">
        <f>IF(OR(工资性费用预算!V270="",工资性费用预算!V270=0),"",$AY208)</f>
        <v/>
      </c>
      <c r="BI208" s="201" t="str">
        <f>IF(OR(工资性费用预算!W270="",工资性费用预算!W270=0),"",$AY208)</f>
        <v/>
      </c>
      <c r="BJ208" s="219"/>
      <c r="BK208" s="219"/>
      <c r="BL208" s="219">
        <f t="shared" si="97"/>
        <v>0</v>
      </c>
      <c r="BM208" s="215" t="str">
        <f>IF($B208="","",VLOOKUP($B208,工资性费用预算!$B$7:$AP$206,41,0))</f>
        <v/>
      </c>
      <c r="BN208" s="201" t="str">
        <f>IF(OR(工资性费用预算!N270="",工资性费用预算!N270=0),"",$BM208)</f>
        <v/>
      </c>
      <c r="BO208" s="201" t="str">
        <f>IF(OR(工资性费用预算!O270="",工资性费用预算!O270=0),"",$BM208)</f>
        <v/>
      </c>
      <c r="BP208" s="201" t="str">
        <f>IF(OR(工资性费用预算!P270="",工资性费用预算!P270=0),"",$BM208)</f>
        <v/>
      </c>
      <c r="BQ208" s="201"/>
      <c r="BR208" s="201" t="str">
        <f>IF(OR(工资性费用预算!Q270="",工资性费用预算!Q270=0),"",$BM208)</f>
        <v/>
      </c>
      <c r="BS208" s="201" t="str">
        <f>IF(OR(工资性费用预算!R270="",工资性费用预算!R270=0),"",$BM208)</f>
        <v/>
      </c>
      <c r="BT208" s="201" t="str">
        <f>IF(OR(工资性费用预算!S270="",工资性费用预算!S270=0),"",$BM208)</f>
        <v/>
      </c>
      <c r="BU208" s="201"/>
      <c r="BV208" s="201" t="str">
        <f>IF(OR(工资性费用预算!T270="",工资性费用预算!T270=0),"",$BM208)</f>
        <v/>
      </c>
      <c r="BW208" s="201" t="str">
        <f>IF(OR(工资性费用预算!U270="",工资性费用预算!U270=0),"",$BM208)</f>
        <v/>
      </c>
      <c r="BX208" s="201" t="str">
        <f>IF(OR(工资性费用预算!V270="",工资性费用预算!V270=0),"",$BM208)</f>
        <v/>
      </c>
      <c r="BY208" s="201"/>
      <c r="BZ208" s="201" t="str">
        <f>IF(OR(工资性费用预算!W270="",工资性费用预算!W270=0),"",$BM208)</f>
        <v/>
      </c>
      <c r="CA208" s="201" t="str">
        <f>IF(OR(工资性费用预算!X270="",工资性费用预算!X270=0),"",$BM208)</f>
        <v/>
      </c>
      <c r="CB208" s="201" t="str">
        <f>IF(OR(工资性费用预算!Y270="",工资性费用预算!Y270=0),"",$BM208)</f>
        <v/>
      </c>
      <c r="CC208" s="193">
        <f t="shared" si="98"/>
        <v>0</v>
      </c>
      <c r="CD208" s="215" t="str">
        <f>IF($B208="","",VLOOKUP($B208,工资性费用预算!$B$7:$AT$206,45,0))</f>
        <v/>
      </c>
      <c r="CE208" s="201" t="str">
        <f>IF(OR(工资性费用预算!N270="",工资性费用预算!N270=0),"",$CD208)</f>
        <v/>
      </c>
      <c r="CF208" s="201" t="str">
        <f>IF(OR(工资性费用预算!O270="",工资性费用预算!O270=0),"",$CD208)</f>
        <v/>
      </c>
      <c r="CG208" s="201" t="str">
        <f>IF(OR(工资性费用预算!P270="",工资性费用预算!P270=0),"",$CD208)</f>
        <v/>
      </c>
      <c r="CH208" s="201" t="str">
        <f>IF(OR(工资性费用预算!Q270="",工资性费用预算!Q270=0),"",$CD208)</f>
        <v/>
      </c>
      <c r="CI208" s="201" t="str">
        <f>IF(OR(工资性费用预算!R270="",工资性费用预算!R270=0),"",$CD208)</f>
        <v/>
      </c>
      <c r="CJ208" s="201" t="str">
        <f>IF(OR(工资性费用预算!S270="",工资性费用预算!S270=0),"",$CD208)</f>
        <v/>
      </c>
      <c r="CK208" s="201" t="str">
        <f>IF(OR(工资性费用预算!T270="",工资性费用预算!T270=0),"",$CD208)</f>
        <v/>
      </c>
      <c r="CL208" s="201" t="str">
        <f>IF(OR(工资性费用预算!U270="",工资性费用预算!U270=0),"",$CD208)</f>
        <v/>
      </c>
      <c r="CM208" s="201" t="str">
        <f>IF(OR(工资性费用预算!V270="",工资性费用预算!V270=0),"",$CD208)</f>
        <v/>
      </c>
      <c r="CN208" s="201" t="str">
        <f>IF(OR(工资性费用预算!W270="",工资性费用预算!W270=0),"",$CD208)</f>
        <v/>
      </c>
      <c r="CO208" s="201" t="str">
        <f>IF(OR(工资性费用预算!X270="",工资性费用预算!X270=0),"",$CD208)</f>
        <v/>
      </c>
      <c r="CP208" s="201" t="str">
        <f>IF(OR(工资性费用预算!Y270="",工资性费用预算!Y270=0),"",$CD208)</f>
        <v/>
      </c>
      <c r="CQ208" s="193">
        <f t="shared" si="99"/>
        <v>0</v>
      </c>
      <c r="CR208" s="215" t="str">
        <f>IF($B208="","",VLOOKUP($B208,工资性费用预算!$B$7:$AV$206,47,0))</f>
        <v/>
      </c>
      <c r="CS208" s="201" t="str">
        <f>IF(OR(工资性费用预算!N270="",工资性费用预算!N270=0),"",$CR208)</f>
        <v/>
      </c>
      <c r="CT208" s="201" t="str">
        <f>IF(OR(工资性费用预算!O270="",工资性费用预算!O270=0),"",$CR208)</f>
        <v/>
      </c>
      <c r="CU208" s="201" t="str">
        <f>IF(OR(工资性费用预算!P270="",工资性费用预算!P270=0),"",$CR208)</f>
        <v/>
      </c>
      <c r="CV208" s="201" t="str">
        <f>IF(OR(工资性费用预算!Q270="",工资性费用预算!Q270=0),"",$CR208)</f>
        <v/>
      </c>
      <c r="CW208" s="201" t="str">
        <f>IF(OR(工资性费用预算!R270="",工资性费用预算!R270=0),"",$CR208)</f>
        <v/>
      </c>
      <c r="CX208" s="201" t="str">
        <f>IF(OR(工资性费用预算!S270="",工资性费用预算!S270=0),"",$CR208)</f>
        <v/>
      </c>
      <c r="CY208" s="201" t="str">
        <f>IF(OR(工资性费用预算!T270="",工资性费用预算!T270=0),"",$CR208)</f>
        <v/>
      </c>
      <c r="CZ208" s="201" t="str">
        <f>IF(OR(工资性费用预算!U270="",工资性费用预算!U270=0),"",$CR208)</f>
        <v/>
      </c>
      <c r="DA208" s="201" t="str">
        <f>IF(OR(工资性费用预算!V270="",工资性费用预算!V270=0),"",$CR208)</f>
        <v/>
      </c>
      <c r="DB208" s="201" t="str">
        <f>IF(OR(工资性费用预算!W270="",工资性费用预算!W270=0),"",$CR208)</f>
        <v/>
      </c>
      <c r="DC208" s="201" t="str">
        <f>IF(OR(工资性费用预算!X270="",工资性费用预算!X270=0),"",$CR208)</f>
        <v/>
      </c>
      <c r="DD208" s="201" t="str">
        <f>IF(OR(工资性费用预算!Y270="",工资性费用预算!Y270=0),"",$CR208)</f>
        <v/>
      </c>
      <c r="DE208" s="193">
        <f t="shared" si="100"/>
        <v>0</v>
      </c>
      <c r="DF208" s="215" t="str">
        <f>IF($B208="","",VLOOKUP($B208,工资性费用预算!$B$7:$AR$206,43,0))</f>
        <v/>
      </c>
      <c r="DG208" s="215" t="str">
        <f>IF($B208="","",VLOOKUP($B208,工资性费用预算!$B$7:$AS$206,44,0))</f>
        <v/>
      </c>
      <c r="DH208" s="215" t="str">
        <f>IF($B208="","",VLOOKUP($B208,工资性费用预算!$B$7:$AX$206,49,0))</f>
        <v/>
      </c>
      <c r="DI208" s="215" t="str">
        <f>IF($B208="","",VLOOKUP($B208,工资性费用预算!$B$7:$AY$206,50,0))</f>
        <v/>
      </c>
      <c r="DJ208" s="215" t="str">
        <f>IF($B208="","",VLOOKUP($B208,工资性费用预算!$B$7:$BB$206,51,0))</f>
        <v/>
      </c>
      <c r="DK208" s="215" t="str">
        <f>IF($B208="","",VLOOKUP($B208,工资性费用预算!$B$7:$BB$206,52,0))</f>
        <v/>
      </c>
      <c r="DL208" s="225" t="str">
        <f>IF($B208="","",VLOOKUP($B208,工资性费用预算!$B$7:$BB$206,53,0))</f>
        <v/>
      </c>
      <c r="DM208" s="222">
        <f t="shared" si="101"/>
        <v>0</v>
      </c>
      <c r="DN208" s="191">
        <f t="shared" si="102"/>
        <v>0</v>
      </c>
      <c r="DO208" s="191">
        <f t="shared" si="103"/>
        <v>0</v>
      </c>
      <c r="DP208" s="191">
        <f t="shared" si="104"/>
        <v>0</v>
      </c>
      <c r="DQ208" s="191">
        <f t="shared" si="105"/>
        <v>0</v>
      </c>
      <c r="DR208" s="191">
        <f t="shared" si="106"/>
        <v>0</v>
      </c>
      <c r="DS208" s="191">
        <f t="shared" si="107"/>
        <v>0</v>
      </c>
      <c r="DT208" s="191">
        <f t="shared" si="108"/>
        <v>0</v>
      </c>
      <c r="DU208" s="191">
        <f t="shared" si="109"/>
        <v>0</v>
      </c>
      <c r="DV208" s="191">
        <f t="shared" si="110"/>
        <v>0</v>
      </c>
      <c r="DW208" s="191">
        <f t="shared" si="111"/>
        <v>0</v>
      </c>
      <c r="DX208" s="191">
        <f t="shared" si="112"/>
        <v>0</v>
      </c>
      <c r="DY208" s="227">
        <f t="shared" si="113"/>
        <v>0</v>
      </c>
      <c r="DZ208" s="191">
        <f t="shared" si="114"/>
        <v>0</v>
      </c>
      <c r="EA208" s="193">
        <f t="shared" si="115"/>
        <v>0</v>
      </c>
    </row>
    <row r="209" spans="1:131">
      <c r="A209" s="200" t="str">
        <f t="shared" si="93"/>
        <v/>
      </c>
      <c r="B209" s="191" t="str">
        <f>IF(工资性费用预算!A211="","",工资性费用预算!B211)</f>
        <v/>
      </c>
      <c r="C209" s="195" t="str">
        <f>IF(B209="","",VLOOKUP(B209,工资性费用预算!$B$7:$C$206,2,0))</f>
        <v/>
      </c>
      <c r="D209" s="276" t="str">
        <f>IF(工资性费用预算!BH211&gt;0,IF(工资性费用预算!BE211&gt;0,工资性费用预算!$BE$6,IF(工资性费用预算!BF211&gt;0,工资性费用预算!$BF$6,工资性费用预算!$BG$6)),"")</f>
        <v/>
      </c>
      <c r="E209" s="194" t="str">
        <f>IF($B209="","",VLOOKUP($B209,工资性费用预算!$B$7:$AC$206,27,0))</f>
        <v/>
      </c>
      <c r="F209" s="519">
        <f>IF($B209="",0,VLOOKUP($B209,社保费!$B$5:$Q$15,16,0))</f>
        <v>0</v>
      </c>
      <c r="G209" s="201" t="str">
        <f>IF(OR(工资性费用预算!N271="",工资性费用预算!N271=0),"",ROUND($E209*$F209,2))</f>
        <v/>
      </c>
      <c r="H209" s="201" t="str">
        <f>IF(OR(工资性费用预算!O271="",工资性费用预算!O271=0),"",ROUND($E209*$F209,2))</f>
        <v/>
      </c>
      <c r="I209" s="201" t="str">
        <f>IF(OR(工资性费用预算!P271="",工资性费用预算!P271=0),"",ROUND($E209*$F209,2))</f>
        <v/>
      </c>
      <c r="J209" s="201" t="str">
        <f>IF(OR(工资性费用预算!Q271="",工资性费用预算!Q271=0),"",ROUND($E209*$F209,2))</f>
        <v/>
      </c>
      <c r="K209" s="201" t="str">
        <f>IF(OR(工资性费用预算!R271="",工资性费用预算!R271=0),"",ROUND($E209*$F209,2))</f>
        <v/>
      </c>
      <c r="L209" s="201" t="str">
        <f>IF(OR(工资性费用预算!S271="",工资性费用预算!S271=0),"",ROUND($E209*$F209,2))</f>
        <v/>
      </c>
      <c r="M209" s="201" t="str">
        <f>IF(OR(工资性费用预算!T271="",工资性费用预算!T271=0),"",ROUND($E209*$F209,2))</f>
        <v/>
      </c>
      <c r="N209" s="201" t="str">
        <f>IF(OR(工资性费用预算!U271="",工资性费用预算!U271=0),"",ROUND($E209*$F209,2))</f>
        <v/>
      </c>
      <c r="O209" s="201" t="str">
        <f>IF(OR(工资性费用预算!V271="",工资性费用预算!V271=0),"",ROUND($E209*$F209,2))</f>
        <v/>
      </c>
      <c r="P209" s="201" t="str">
        <f>IF(OR(工资性费用预算!W271="",工资性费用预算!W271=0),"",ROUND($E209*$F209,2))</f>
        <v/>
      </c>
      <c r="Q209" s="201" t="str">
        <f>IF(OR(工资性费用预算!X271="",工资性费用预算!X271=0),"",ROUND($E209*$F209,2))</f>
        <v/>
      </c>
      <c r="R209" s="201" t="str">
        <f>IF(OR(工资性费用预算!Y271="",工资性费用预算!Y271=0),"",ROUND($E209*$F209,2))</f>
        <v/>
      </c>
      <c r="S209" s="193">
        <f t="shared" ref="S209" si="116">SUM(G209:R209)</f>
        <v>0</v>
      </c>
      <c r="T209" s="199" t="str">
        <f>IF($B209="","",VLOOKUP($B209,工资性费用预算!$B$7:$AF$206,30,0))</f>
        <v/>
      </c>
      <c r="U209" s="197" t="str">
        <f>IF($B209="","",VLOOKUP($B209,工资性费用预算!$B$7:$AF$206,31,0))</f>
        <v/>
      </c>
      <c r="V209" s="191" t="str">
        <f>IF(OR(工资性费用预算!N271="",工资性费用预算!N271=0),"",$T209*$U209)</f>
        <v/>
      </c>
      <c r="W209" s="191" t="str">
        <f>IF(OR(工资性费用预算!O271="",工资性费用预算!O271=0),"",$T209*$U209)</f>
        <v/>
      </c>
      <c r="X209" s="191" t="str">
        <f>IF(OR(工资性费用预算!P271="",工资性费用预算!P271=0),"",$T209*$U209)</f>
        <v/>
      </c>
      <c r="Y209" s="191" t="str">
        <f>IF(OR(工资性费用预算!Q271="",工资性费用预算!Q271=0),"",$T209*$U209)</f>
        <v/>
      </c>
      <c r="Z209" s="191" t="str">
        <f>IF(OR(工资性费用预算!R271="",工资性费用预算!R271=0),"",$T209*$U209)</f>
        <v/>
      </c>
      <c r="AA209" s="191" t="str">
        <f>IF(OR(工资性费用预算!S271="",工资性费用预算!S271=0),"",$T209*$U209)</f>
        <v/>
      </c>
      <c r="AB209" s="191" t="str">
        <f>IF(OR(工资性费用预算!T271="",工资性费用预算!T271=0),"",$T209*$U209)</f>
        <v/>
      </c>
      <c r="AC209" s="191" t="str">
        <f>IF(OR(工资性费用预算!U271="",工资性费用预算!U271=0),"",$T209*$U209)</f>
        <v/>
      </c>
      <c r="AD209" s="191" t="str">
        <f>IF(OR(工资性费用预算!V271="",工资性费用预算!V271=0),"",$T209*$U209)</f>
        <v/>
      </c>
      <c r="AE209" s="191" t="str">
        <f>IF(OR(工资性费用预算!W271="",工资性费用预算!W271=0),"",$T209*$U209)</f>
        <v/>
      </c>
      <c r="AF209" s="191" t="str">
        <f>IF(OR(工资性费用预算!X271="",工资性费用预算!X271=0),"",$T209*$U209)</f>
        <v/>
      </c>
      <c r="AG209" s="191" t="str">
        <f>IF(OR(工资性费用预算!Y271="",工资性费用预算!Y271=0),"",$T209*$U209)</f>
        <v/>
      </c>
      <c r="AH209" s="193">
        <f t="shared" ref="AH209" si="117">SUM(V209:AG209)</f>
        <v>0</v>
      </c>
      <c r="AI209" s="217" t="str">
        <f>IF($B209="","",VLOOKUP($B209,工资性费用预算!$B$7:$AJ$206,33,0))</f>
        <v/>
      </c>
      <c r="AJ209" s="218" t="str">
        <f>IF($B209="","",VLOOKUP($B209,工资性费用预算!$B$7:$AJ$206,35,0))</f>
        <v/>
      </c>
      <c r="AK209" s="215" t="str">
        <f>IF($B209="","",VLOOKUP($B209,工资性费用预算!$B$7:$AL$206,37,0))</f>
        <v/>
      </c>
      <c r="AL209" s="270" t="str">
        <f>IF(OR(工资性费用预算!N271="",工资性费用预算!N271=0),"",$AK209)</f>
        <v/>
      </c>
      <c r="AM209" s="201" t="str">
        <f>IF(OR(工资性费用预算!O271="",工资性费用预算!O271=0),"",$AK209)</f>
        <v/>
      </c>
      <c r="AN209" s="201" t="str">
        <f>IF(OR(工资性费用预算!P271="",工资性费用预算!P271=0),"",$AK209)</f>
        <v/>
      </c>
      <c r="AO209" s="201" t="str">
        <f>IF(OR(工资性费用预算!Q271="",工资性费用预算!Q271=0),"",$AK209)</f>
        <v/>
      </c>
      <c r="AP209" s="201" t="str">
        <f>IF(OR(工资性费用预算!R271="",工资性费用预算!R271=0),"",$AK209)</f>
        <v/>
      </c>
      <c r="AQ209" s="201" t="str">
        <f>IF(OR(工资性费用预算!S271="",工资性费用预算!S271=0),"",$AK209)</f>
        <v/>
      </c>
      <c r="AR209" s="201" t="str">
        <f>IF(OR(工资性费用预算!T271="",工资性费用预算!T271=0),"",$AK209)</f>
        <v/>
      </c>
      <c r="AS209" s="201" t="str">
        <f>IF(OR(工资性费用预算!U271="",工资性费用预算!U271=0),"",$AK209)</f>
        <v/>
      </c>
      <c r="AT209" s="201" t="str">
        <f>IF(OR(工资性费用预算!V271="",工资性费用预算!V271=0),"",$AK209)</f>
        <v/>
      </c>
      <c r="AU209" s="201" t="str">
        <f>IF(OR(工资性费用预算!W271="",工资性费用预算!W271=0),"",$AK209)</f>
        <v/>
      </c>
      <c r="AV209" s="201" t="str">
        <f>IF(OR(工资性费用预算!X271="",工资性费用预算!X271=0),"",$AK209)</f>
        <v/>
      </c>
      <c r="AW209" s="201" t="str">
        <f>IF(OR(工资性费用预算!Y271="",工资性费用预算!Y271=0),"",$AK209)</f>
        <v/>
      </c>
      <c r="AX209" s="220">
        <f t="shared" ref="AX209" si="118">SUM(AL209:AW209)</f>
        <v>0</v>
      </c>
      <c r="AY209" s="215" t="str">
        <f>IF($B209="","",VLOOKUP($B209,工资性费用预算!$B$7:$AN$206,39,0))</f>
        <v/>
      </c>
      <c r="AZ209" s="204"/>
      <c r="BA209" s="204"/>
      <c r="BB209" s="204"/>
      <c r="BC209" s="204"/>
      <c r="BD209" s="201"/>
      <c r="BE209" s="201" t="str">
        <f>IF(OR(工资性费用预算!S271="",工资性费用预算!S271=0),"",$AY209)</f>
        <v/>
      </c>
      <c r="BF209" s="201" t="str">
        <f>IF(OR(工资性费用预算!T271="",工资性费用预算!T271=0),"",$AY209)</f>
        <v/>
      </c>
      <c r="BG209" s="201" t="str">
        <f>IF(OR(工资性费用预算!U271="",工资性费用预算!U271=0),"",$AY209)</f>
        <v/>
      </c>
      <c r="BH209" s="201" t="str">
        <f>IF(OR(工资性费用预算!V271="",工资性费用预算!V271=0),"",$AY209)</f>
        <v/>
      </c>
      <c r="BI209" s="201" t="str">
        <f>IF(OR(工资性费用预算!W271="",工资性费用预算!W271=0),"",$AY209)</f>
        <v/>
      </c>
      <c r="BJ209" s="219"/>
      <c r="BK209" s="219"/>
      <c r="BL209" s="219">
        <f t="shared" ref="BL209" si="119">SUM(AZ209:BK209)</f>
        <v>0</v>
      </c>
      <c r="BM209" s="215" t="str">
        <f>IF($B209="","",VLOOKUP($B209,工资性费用预算!$B$7:$AP$206,41,0))</f>
        <v/>
      </c>
      <c r="BN209" s="201" t="str">
        <f>IF(OR(工资性费用预算!N271="",工资性费用预算!N271=0),"",$BM209)</f>
        <v/>
      </c>
      <c r="BO209" s="201" t="str">
        <f>IF(OR(工资性费用预算!O271="",工资性费用预算!O271=0),"",$BM209)</f>
        <v/>
      </c>
      <c r="BP209" s="201" t="str">
        <f>IF(OR(工资性费用预算!P271="",工资性费用预算!P271=0),"",$BM209)</f>
        <v/>
      </c>
      <c r="BQ209" s="201"/>
      <c r="BR209" s="201" t="str">
        <f>IF(OR(工资性费用预算!Q271="",工资性费用预算!Q271=0),"",$BM209)</f>
        <v/>
      </c>
      <c r="BS209" s="201" t="str">
        <f>IF(OR(工资性费用预算!R271="",工资性费用预算!R271=0),"",$BM209)</f>
        <v/>
      </c>
      <c r="BT209" s="201" t="str">
        <f>IF(OR(工资性费用预算!S271="",工资性费用预算!S271=0),"",$BM209)</f>
        <v/>
      </c>
      <c r="BU209" s="201"/>
      <c r="BV209" s="201" t="str">
        <f>IF(OR(工资性费用预算!T271="",工资性费用预算!T271=0),"",$BM209)</f>
        <v/>
      </c>
      <c r="BW209" s="201" t="str">
        <f>IF(OR(工资性费用预算!U271="",工资性费用预算!U271=0),"",$BM209)</f>
        <v/>
      </c>
      <c r="BX209" s="201" t="str">
        <f>IF(OR(工资性费用预算!V271="",工资性费用预算!V271=0),"",$BM209)</f>
        <v/>
      </c>
      <c r="BY209" s="201"/>
      <c r="BZ209" s="201" t="str">
        <f>IF(OR(工资性费用预算!W271="",工资性费用预算!W271=0),"",$BM209)</f>
        <v/>
      </c>
      <c r="CA209" s="201" t="str">
        <f>IF(OR(工资性费用预算!X271="",工资性费用预算!X271=0),"",$BM209)</f>
        <v/>
      </c>
      <c r="CB209" s="201" t="str">
        <f>IF(OR(工资性费用预算!Y271="",工资性费用预算!Y271=0),"",$BM209)</f>
        <v/>
      </c>
      <c r="CC209" s="193">
        <f t="shared" ref="CC209" si="120">SUM(BN209:CB209)</f>
        <v>0</v>
      </c>
      <c r="CD209" s="215" t="str">
        <f>IF($B209="","",VLOOKUP($B209,工资性费用预算!$B$7:$AT$206,45,0))</f>
        <v/>
      </c>
      <c r="CE209" s="201" t="str">
        <f>IF(OR(工资性费用预算!N271="",工资性费用预算!N271=0),"",$CD209)</f>
        <v/>
      </c>
      <c r="CF209" s="201" t="str">
        <f>IF(OR(工资性费用预算!O271="",工资性费用预算!O271=0),"",$CD209)</f>
        <v/>
      </c>
      <c r="CG209" s="201" t="str">
        <f>IF(OR(工资性费用预算!P271="",工资性费用预算!P271=0),"",$CD209)</f>
        <v/>
      </c>
      <c r="CH209" s="201" t="str">
        <f>IF(OR(工资性费用预算!Q271="",工资性费用预算!Q271=0),"",$CD209)</f>
        <v/>
      </c>
      <c r="CI209" s="201" t="str">
        <f>IF(OR(工资性费用预算!R271="",工资性费用预算!R271=0),"",$CD209)</f>
        <v/>
      </c>
      <c r="CJ209" s="201" t="str">
        <f>IF(OR(工资性费用预算!S271="",工资性费用预算!S271=0),"",$CD209)</f>
        <v/>
      </c>
      <c r="CK209" s="201" t="str">
        <f>IF(OR(工资性费用预算!T271="",工资性费用预算!T271=0),"",$CD209)</f>
        <v/>
      </c>
      <c r="CL209" s="201" t="str">
        <f>IF(OR(工资性费用预算!U271="",工资性费用预算!U271=0),"",$CD209)</f>
        <v/>
      </c>
      <c r="CM209" s="201" t="str">
        <f>IF(OR(工资性费用预算!V271="",工资性费用预算!V271=0),"",$CD209)</f>
        <v/>
      </c>
      <c r="CN209" s="201" t="str">
        <f>IF(OR(工资性费用预算!W271="",工资性费用预算!W271=0),"",$CD209)</f>
        <v/>
      </c>
      <c r="CO209" s="201" t="str">
        <f>IF(OR(工资性费用预算!X271="",工资性费用预算!X271=0),"",$CD209)</f>
        <v/>
      </c>
      <c r="CP209" s="201" t="str">
        <f>IF(OR(工资性费用预算!Y271="",工资性费用预算!Y271=0),"",$CD209)</f>
        <v/>
      </c>
      <c r="CQ209" s="193">
        <f t="shared" ref="CQ209" si="121">SUM(CE209:CP209)</f>
        <v>0</v>
      </c>
      <c r="CR209" s="215" t="str">
        <f>IF($B209="","",VLOOKUP($B209,工资性费用预算!$B$7:$AV$206,47,0))</f>
        <v/>
      </c>
      <c r="CS209" s="201" t="str">
        <f>IF(OR(工资性费用预算!N271="",工资性费用预算!N271=0),"",$CR209)</f>
        <v/>
      </c>
      <c r="CT209" s="201" t="str">
        <f>IF(OR(工资性费用预算!O271="",工资性费用预算!O271=0),"",$CR209)</f>
        <v/>
      </c>
      <c r="CU209" s="201" t="str">
        <f>IF(OR(工资性费用预算!P271="",工资性费用预算!P271=0),"",$CR209)</f>
        <v/>
      </c>
      <c r="CV209" s="201" t="str">
        <f>IF(OR(工资性费用预算!Q271="",工资性费用预算!Q271=0),"",$CR209)</f>
        <v/>
      </c>
      <c r="CW209" s="201" t="str">
        <f>IF(OR(工资性费用预算!R271="",工资性费用预算!R271=0),"",$CR209)</f>
        <v/>
      </c>
      <c r="CX209" s="201" t="str">
        <f>IF(OR(工资性费用预算!S271="",工资性费用预算!S271=0),"",$CR209)</f>
        <v/>
      </c>
      <c r="CY209" s="201" t="str">
        <f>IF(OR(工资性费用预算!T271="",工资性费用预算!T271=0),"",$CR209)</f>
        <v/>
      </c>
      <c r="CZ209" s="201" t="str">
        <f>IF(OR(工资性费用预算!U271="",工资性费用预算!U271=0),"",$CR209)</f>
        <v/>
      </c>
      <c r="DA209" s="201" t="str">
        <f>IF(OR(工资性费用预算!V271="",工资性费用预算!V271=0),"",$CR209)</f>
        <v/>
      </c>
      <c r="DB209" s="201" t="str">
        <f>IF(OR(工资性费用预算!W271="",工资性费用预算!W271=0),"",$CR209)</f>
        <v/>
      </c>
      <c r="DC209" s="201" t="str">
        <f>IF(OR(工资性费用预算!X271="",工资性费用预算!X271=0),"",$CR209)</f>
        <v/>
      </c>
      <c r="DD209" s="201" t="str">
        <f>IF(OR(工资性费用预算!Y271="",工资性费用预算!Y271=0),"",$CR209)</f>
        <v/>
      </c>
      <c r="DE209" s="193">
        <f t="shared" ref="DE209" si="122">SUM(CS209:DD209)</f>
        <v>0</v>
      </c>
      <c r="DF209" s="215" t="str">
        <f>IF($B209="","",VLOOKUP($B209,工资性费用预算!$B$7:$AR$206,43,0))</f>
        <v/>
      </c>
      <c r="DG209" s="215" t="str">
        <f>IF($B209="","",VLOOKUP($B209,工资性费用预算!$B$7:$AS$206,44,0))</f>
        <v/>
      </c>
      <c r="DH209" s="215" t="str">
        <f>IF($B209="","",VLOOKUP($B209,工资性费用预算!$B$7:$AX$206,49,0))</f>
        <v/>
      </c>
      <c r="DI209" s="215" t="str">
        <f>IF($B209="","",VLOOKUP($B209,工资性费用预算!$B$7:$AY$206,50,0))</f>
        <v/>
      </c>
      <c r="DJ209" s="215" t="str">
        <f>IF($B209="","",VLOOKUP($B209,工资性费用预算!$B$7:$BB$206,51,0))</f>
        <v/>
      </c>
      <c r="DK209" s="215" t="str">
        <f>IF($B209="","",VLOOKUP($B209,工资性费用预算!$B$7:$BB$206,52,0))</f>
        <v/>
      </c>
      <c r="DL209" s="225" t="str">
        <f>IF($B209="","",VLOOKUP($B209,工资性费用预算!$B$7:$BB$206,53,0))</f>
        <v/>
      </c>
      <c r="DM209" s="222">
        <f t="shared" ref="DM209" si="123">SUM(G209,V209,AL209,BN209,CE209,CS209)</f>
        <v>0</v>
      </c>
      <c r="DN209" s="191">
        <f t="shared" ref="DN209" si="124">SUM(H209,W209,AM209,BO209,CF209,CT209)</f>
        <v>0</v>
      </c>
      <c r="DO209" s="191">
        <f t="shared" ref="DO209" si="125">SUM(I209,X209,AN209,BP209,CG209,CU209)</f>
        <v>0</v>
      </c>
      <c r="DP209" s="191">
        <f t="shared" ref="DP209" si="126">SUM(J209,Y209,AO209,BR209,CH209,CV209)</f>
        <v>0</v>
      </c>
      <c r="DQ209" s="191">
        <f t="shared" ref="DQ209" si="127">SUM(K209,Z209,AP209,BS209,BD209,CI209,CW209)</f>
        <v>0</v>
      </c>
      <c r="DR209" s="191">
        <f t="shared" ref="DR209" si="128">SUM(L209,AA209,AQ209,BT209,BE209,CJ209,CX209)</f>
        <v>0</v>
      </c>
      <c r="DS209" s="191">
        <f t="shared" ref="DS209" si="129">SUM(M209,AB209,AR209,BV209,BF209,CK209,CY209)</f>
        <v>0</v>
      </c>
      <c r="DT209" s="191">
        <f t="shared" ref="DT209" si="130">SUM(N209,AC209,AS209,BW209,BG209,CL209,CZ209)</f>
        <v>0</v>
      </c>
      <c r="DU209" s="191">
        <f t="shared" ref="DU209" si="131">SUM(O209,AD209,AT209,BX209,BH209,CM209,DA209)</f>
        <v>0</v>
      </c>
      <c r="DV209" s="191">
        <f t="shared" ref="DV209" si="132">SUM(P209,AE209,AU209,BZ209,BI209,CN209,DB209)</f>
        <v>0</v>
      </c>
      <c r="DW209" s="191">
        <f t="shared" ref="DW209" si="133">SUM(Q209,AF209,AV209,CA209,CO209,DC209)</f>
        <v>0</v>
      </c>
      <c r="DX209" s="191">
        <f t="shared" ref="DX209" si="134">SUM(R209,AG209,AW209,CB209,CP209,DD209)</f>
        <v>0</v>
      </c>
      <c r="DY209" s="227">
        <f t="shared" ref="DY209" si="135">SUM(DM209:DX209)</f>
        <v>0</v>
      </c>
      <c r="DZ209" s="191">
        <f t="shared" ref="DZ209" si="136">SUM(AI209,AJ209,DF209:DL209)</f>
        <v>0</v>
      </c>
      <c r="EA209" s="193">
        <f t="shared" ref="EA209" si="137">SUM(DY209:DZ209)</f>
        <v>0</v>
      </c>
    </row>
    <row r="210" spans="1:131" ht="13.5" thickBot="1">
      <c r="A210" s="200" t="str">
        <f t="shared" si="93"/>
        <v/>
      </c>
      <c r="B210" s="191" t="str">
        <f>IF(工资性费用预算!A212="","",工资性费用预算!B212)</f>
        <v/>
      </c>
      <c r="C210" s="195" t="str">
        <f>IF(B210="","",VLOOKUP(B210,工资性费用预算!$B$7:$C$206,2,0))</f>
        <v/>
      </c>
      <c r="D210" s="276" t="str">
        <f>IF(工资性费用预算!BH212&gt;0,IF(工资性费用预算!BE212&gt;0,工资性费用预算!$BE$6,IF(工资性费用预算!BF212&gt;0,工资性费用预算!$BF$6,工资性费用预算!$BG$6)),"")</f>
        <v/>
      </c>
      <c r="E210" s="194" t="str">
        <f>IF($B210="","",VLOOKUP($B210,工资性费用预算!$B$7:$AC$206,27,0))</f>
        <v/>
      </c>
      <c r="F210" s="519">
        <f>IF($B210="",0,VLOOKUP($B210,社保费!$B$5:$Q$15,16,0))</f>
        <v>0</v>
      </c>
      <c r="G210" s="201" t="str">
        <f>IF(OR(工资性费用预算!N166="",工资性费用预算!N166=0),"",ROUND($E210*$F210,2))</f>
        <v/>
      </c>
      <c r="H210" s="201" t="str">
        <f>IF(OR(工资性费用预算!O166="",工资性费用预算!O166=0),"",ROUND($E210*$F210,2))</f>
        <v/>
      </c>
      <c r="I210" s="201" t="str">
        <f>IF(OR(工资性费用预算!P166="",工资性费用预算!P166=0),"",ROUND($E210*$F210,2))</f>
        <v/>
      </c>
      <c r="J210" s="201" t="str">
        <f>IF(OR(工资性费用预算!Q166="",工资性费用预算!Q166=0),"",ROUND($E210*$F210,2))</f>
        <v/>
      </c>
      <c r="K210" s="201" t="str">
        <f>IF(OR(工资性费用预算!R166="",工资性费用预算!R166=0),"",ROUND($E210*$F210,2))</f>
        <v/>
      </c>
      <c r="L210" s="201" t="str">
        <f>IF(OR(工资性费用预算!S166="",工资性费用预算!S166=0),"",ROUND($E210*$F210,2))</f>
        <v/>
      </c>
      <c r="M210" s="201" t="str">
        <f>IF(OR(工资性费用预算!T166="",工资性费用预算!T166=0),"",ROUND($E210*$F210,2))</f>
        <v/>
      </c>
      <c r="N210" s="201" t="str">
        <f>IF(OR(工资性费用预算!U166="",工资性费用预算!U166=0),"",ROUND($E210*$F210,2))</f>
        <v/>
      </c>
      <c r="O210" s="201" t="str">
        <f>IF(OR(工资性费用预算!V166="",工资性费用预算!V166=0),"",ROUND($E210*$F210,2))</f>
        <v/>
      </c>
      <c r="P210" s="201" t="str">
        <f>IF(OR(工资性费用预算!W166="",工资性费用预算!W166=0),"",ROUND($E210*$F210,2))</f>
        <v/>
      </c>
      <c r="Q210" s="201" t="str">
        <f>IF(OR(工资性费用预算!X166="",工资性费用预算!X166=0),"",ROUND($E210*$F210,2))</f>
        <v/>
      </c>
      <c r="R210" s="201" t="str">
        <f>IF(OR(工资性费用预算!Y166="",工资性费用预算!Y166=0),"",ROUND($E210*$F210,2))</f>
        <v/>
      </c>
      <c r="S210" s="193">
        <f t="shared" ref="S210" si="138">SUM(G210:R210)</f>
        <v>0</v>
      </c>
      <c r="T210" s="199" t="str">
        <f>IF($B210="","",VLOOKUP($B210,工资性费用预算!$B$7:$AF$206,30,0))</f>
        <v/>
      </c>
      <c r="U210" s="197" t="str">
        <f>IF($B210="","",VLOOKUP($B210,工资性费用预算!$B$7:$AF$206,31,0))</f>
        <v/>
      </c>
      <c r="V210" s="191" t="str">
        <f>IF(OR(工资性费用预算!N166="",工资性费用预算!N166=0),"",$T210*$U210)</f>
        <v/>
      </c>
      <c r="W210" s="191" t="str">
        <f>IF(OR(工资性费用预算!O166="",工资性费用预算!O166=0),"",$T210*$U210)</f>
        <v/>
      </c>
      <c r="X210" s="191" t="str">
        <f>IF(OR(工资性费用预算!P166="",工资性费用预算!P166=0),"",$T210*$U210)</f>
        <v/>
      </c>
      <c r="Y210" s="191" t="str">
        <f>IF(OR(工资性费用预算!Q166="",工资性费用预算!Q166=0),"",$T210*$U210)</f>
        <v/>
      </c>
      <c r="Z210" s="191" t="str">
        <f>IF(OR(工资性费用预算!R166="",工资性费用预算!R166=0),"",$T210*$U210)</f>
        <v/>
      </c>
      <c r="AA210" s="191" t="str">
        <f>IF(OR(工资性费用预算!S166="",工资性费用预算!S166=0),"",$T210*$U210)</f>
        <v/>
      </c>
      <c r="AB210" s="191" t="str">
        <f>IF(OR(工资性费用预算!T166="",工资性费用预算!T166=0),"",$T210*$U210)</f>
        <v/>
      </c>
      <c r="AC210" s="191" t="str">
        <f>IF(OR(工资性费用预算!U166="",工资性费用预算!U166=0),"",$T210*$U210)</f>
        <v/>
      </c>
      <c r="AD210" s="191" t="str">
        <f>IF(OR(工资性费用预算!V166="",工资性费用预算!V166=0),"",$T210*$U210)</f>
        <v/>
      </c>
      <c r="AE210" s="191" t="str">
        <f>IF(OR(工资性费用预算!W166="",工资性费用预算!W166=0),"",$T210*$U210)</f>
        <v/>
      </c>
      <c r="AF210" s="191" t="str">
        <f>IF(OR(工资性费用预算!X166="",工资性费用预算!X166=0),"",$T210*$U210)</f>
        <v/>
      </c>
      <c r="AG210" s="191" t="str">
        <f>IF(OR(工资性费用预算!Y166="",工资性费用预算!Y166=0),"",$T210*$U210)</f>
        <v/>
      </c>
      <c r="AH210" s="193">
        <f t="shared" ref="AH210" si="139">SUM(V210:AG210)</f>
        <v>0</v>
      </c>
      <c r="AI210" s="217" t="str">
        <f>IF($B210="","",VLOOKUP($B210,工资性费用预算!$B$7:$AJ$206,33,0))</f>
        <v/>
      </c>
      <c r="AJ210" s="218" t="str">
        <f>IF($B210="","",VLOOKUP($B210,工资性费用预算!$B$7:$AJ$206,35,0))</f>
        <v/>
      </c>
      <c r="AK210" s="215" t="str">
        <f>IF($B210="","",VLOOKUP($B210,工资性费用预算!$B$7:$AL$206,37,0))</f>
        <v/>
      </c>
      <c r="AL210" s="201" t="str">
        <f>IF(OR(工资性费用预算!N166="",工资性费用预算!N166=0),"",$AK210)</f>
        <v/>
      </c>
      <c r="AM210" s="201" t="str">
        <f>IF(OR(工资性费用预算!O166="",工资性费用预算!O166=0),"",$AK210)</f>
        <v/>
      </c>
      <c r="AN210" s="201" t="str">
        <f>IF(OR(工资性费用预算!P166="",工资性费用预算!P166=0),"",$AK210)</f>
        <v/>
      </c>
      <c r="AO210" s="201" t="str">
        <f>IF(OR(工资性费用预算!Q166="",工资性费用预算!Q166=0),"",$AK210)</f>
        <v/>
      </c>
      <c r="AP210" s="201" t="str">
        <f>IF(OR(工资性费用预算!R166="",工资性费用预算!R166=0),"",$AK210)</f>
        <v/>
      </c>
      <c r="AQ210" s="201" t="str">
        <f>IF(OR(工资性费用预算!S166="",工资性费用预算!S166=0),"",$AK210)</f>
        <v/>
      </c>
      <c r="AR210" s="201" t="str">
        <f>IF(OR(工资性费用预算!T166="",工资性费用预算!T166=0),"",$AK210)</f>
        <v/>
      </c>
      <c r="AS210" s="201" t="str">
        <f>IF(OR(工资性费用预算!U166="",工资性费用预算!U166=0),"",$AK210)</f>
        <v/>
      </c>
      <c r="AT210" s="201" t="str">
        <f>IF(OR(工资性费用预算!V166="",工资性费用预算!V166=0),"",$AK210)</f>
        <v/>
      </c>
      <c r="AU210" s="201" t="str">
        <f>IF(OR(工资性费用预算!W166="",工资性费用预算!W166=0),"",$AK210)</f>
        <v/>
      </c>
      <c r="AV210" s="201" t="str">
        <f>IF(OR(工资性费用预算!X166="",工资性费用预算!X166=0),"",$AK210)</f>
        <v/>
      </c>
      <c r="AW210" s="201" t="str">
        <f>IF(OR(工资性费用预算!Y166="",工资性费用预算!Y166=0),"",$AK210)</f>
        <v/>
      </c>
      <c r="AX210" s="220">
        <f t="shared" ref="AX210" si="140">SUM(AL210:AW210)</f>
        <v>0</v>
      </c>
      <c r="AY210" s="215" t="str">
        <f>IF($B210="","",VLOOKUP($B210,工资性费用预算!$B$7:$AN$206,39,0))</f>
        <v/>
      </c>
      <c r="AZ210" s="204"/>
      <c r="BA210" s="204"/>
      <c r="BB210" s="204"/>
      <c r="BC210" s="204"/>
      <c r="BD210" s="201" t="str">
        <f>IF(OR(工资性费用预算!R166="",工资性费用预算!R166=0),"",$AY210)</f>
        <v/>
      </c>
      <c r="BE210" s="201" t="str">
        <f>IF(OR(工资性费用预算!S166="",工资性费用预算!S166=0),"",$AY210)</f>
        <v/>
      </c>
      <c r="BF210" s="201" t="str">
        <f>IF(OR(工资性费用预算!T166="",工资性费用预算!T166=0),"",$AY210)</f>
        <v/>
      </c>
      <c r="BG210" s="201" t="str">
        <f>IF(OR(工资性费用预算!U166="",工资性费用预算!U166=0),"",$AY210)</f>
        <v/>
      </c>
      <c r="BH210" s="201" t="str">
        <f>IF(OR(工资性费用预算!V166="",工资性费用预算!V166=0),"",$AY210)</f>
        <v/>
      </c>
      <c r="BI210" s="201" t="str">
        <f>IF(OR(工资性费用预算!W166="",工资性费用预算!W166=0),"",$AY210)</f>
        <v/>
      </c>
      <c r="BJ210" s="219"/>
      <c r="BK210" s="219"/>
      <c r="BL210" s="219">
        <f t="shared" ref="BL210" si="141">SUM(AZ210:BK210)</f>
        <v>0</v>
      </c>
      <c r="BM210" s="215" t="str">
        <f>IF($B210="","",VLOOKUP($B210,工资性费用预算!$B$7:$AP$206,41,0))</f>
        <v/>
      </c>
      <c r="BN210" s="201" t="str">
        <f>IF(OR(工资性费用预算!N166="",工资性费用预算!N166=0),"",$BM210)</f>
        <v/>
      </c>
      <c r="BO210" s="201" t="str">
        <f>IF(OR(工资性费用预算!O166="",工资性费用预算!O166=0),"",$BM210)</f>
        <v/>
      </c>
      <c r="BP210" s="201" t="str">
        <f>IF(OR(工资性费用预算!P166="",工资性费用预算!P166=0),"",$BM210)</f>
        <v/>
      </c>
      <c r="BQ210" s="201"/>
      <c r="BR210" s="201" t="str">
        <f>IF(OR(工资性费用预算!Q166="",工资性费用预算!Q166=0),"",$BM210)</f>
        <v/>
      </c>
      <c r="BS210" s="201" t="str">
        <f>IF(OR(工资性费用预算!R166="",工资性费用预算!R166=0),"",$BM210)</f>
        <v/>
      </c>
      <c r="BT210" s="201" t="str">
        <f>IF(OR(工资性费用预算!S166="",工资性费用预算!S166=0),"",$BM210)</f>
        <v/>
      </c>
      <c r="BU210" s="201"/>
      <c r="BV210" s="201" t="str">
        <f>IF(OR(工资性费用预算!T166="",工资性费用预算!T166=0),"",$BM210)</f>
        <v/>
      </c>
      <c r="BW210" s="201" t="str">
        <f>IF(OR(工资性费用预算!U166="",工资性费用预算!U166=0),"",$BM210)</f>
        <v/>
      </c>
      <c r="BX210" s="201" t="str">
        <f>IF(OR(工资性费用预算!V166="",工资性费用预算!V166=0),"",$BM210)</f>
        <v/>
      </c>
      <c r="BY210" s="201"/>
      <c r="BZ210" s="201" t="str">
        <f>IF(OR(工资性费用预算!W166="",工资性费用预算!W166=0),"",$BM210)</f>
        <v/>
      </c>
      <c r="CA210" s="201" t="str">
        <f>IF(OR(工资性费用预算!X166="",工资性费用预算!X166=0),"",$BM210)</f>
        <v/>
      </c>
      <c r="CB210" s="201" t="str">
        <f>IF(OR(工资性费用预算!Y166="",工资性费用预算!Y166=0),"",$BM210)</f>
        <v/>
      </c>
      <c r="CC210" s="193">
        <f t="shared" ref="CC210" si="142">SUM(BN210:CB210)</f>
        <v>0</v>
      </c>
      <c r="CD210" s="215" t="str">
        <f>IF($B210="","",VLOOKUP($B210,工资性费用预算!$B$7:$AT$206,45,0))</f>
        <v/>
      </c>
      <c r="CE210" s="201" t="str">
        <f>IF(OR(工资性费用预算!N166="",工资性费用预算!N166=0),"",$CD210)</f>
        <v/>
      </c>
      <c r="CF210" s="201" t="str">
        <f>IF(OR(工资性费用预算!O166="",工资性费用预算!O166=0),"",$CD210)</f>
        <v/>
      </c>
      <c r="CG210" s="201" t="str">
        <f>IF(OR(工资性费用预算!P166="",工资性费用预算!P166=0),"",$CD210)</f>
        <v/>
      </c>
      <c r="CH210" s="201" t="str">
        <f>IF(OR(工资性费用预算!Q166="",工资性费用预算!Q166=0),"",$CD210)</f>
        <v/>
      </c>
      <c r="CI210" s="201" t="str">
        <f>IF(OR(工资性费用预算!R166="",工资性费用预算!R166=0),"",$CD210)</f>
        <v/>
      </c>
      <c r="CJ210" s="201" t="str">
        <f>IF(OR(工资性费用预算!S166="",工资性费用预算!S166=0),"",$CD210)</f>
        <v/>
      </c>
      <c r="CK210" s="201" t="str">
        <f>IF(OR(工资性费用预算!T166="",工资性费用预算!T166=0),"",$CD210)</f>
        <v/>
      </c>
      <c r="CL210" s="201" t="str">
        <f>IF(OR(工资性费用预算!U166="",工资性费用预算!U166=0),"",$CD210)</f>
        <v/>
      </c>
      <c r="CM210" s="201" t="str">
        <f>IF(OR(工资性费用预算!V166="",工资性费用预算!V166=0),"",$CD210)</f>
        <v/>
      </c>
      <c r="CN210" s="201" t="str">
        <f>IF(OR(工资性费用预算!W166="",工资性费用预算!W166=0),"",$CD210)</f>
        <v/>
      </c>
      <c r="CO210" s="201" t="str">
        <f>IF(OR(工资性费用预算!X166="",工资性费用预算!X166=0),"",$CD210)</f>
        <v/>
      </c>
      <c r="CP210" s="201" t="str">
        <f>IF(OR(工资性费用预算!Y166="",工资性费用预算!Y166=0),"",$CD210)</f>
        <v/>
      </c>
      <c r="CQ210" s="193">
        <f t="shared" ref="CQ210" si="143">SUM(CE210:CP210)</f>
        <v>0</v>
      </c>
      <c r="CR210" s="215" t="str">
        <f>IF($B210="","",VLOOKUP($B210,工资性费用预算!$B$7:$AV$206,47,0))</f>
        <v/>
      </c>
      <c r="CS210" s="201" t="str">
        <f>IF(OR(工资性费用预算!N166="",工资性费用预算!N166=0),"",$CR210)</f>
        <v/>
      </c>
      <c r="CT210" s="201" t="str">
        <f>IF(OR(工资性费用预算!O166="",工资性费用预算!O166=0),"",$CR210)</f>
        <v/>
      </c>
      <c r="CU210" s="201" t="str">
        <f>IF(OR(工资性费用预算!P166="",工资性费用预算!P166=0),"",$CR210)</f>
        <v/>
      </c>
      <c r="CV210" s="201" t="str">
        <f>IF(OR(工资性费用预算!Q166="",工资性费用预算!Q166=0),"",$CR210)</f>
        <v/>
      </c>
      <c r="CW210" s="201" t="str">
        <f>IF(OR(工资性费用预算!R166="",工资性费用预算!R166=0),"",$CR210)</f>
        <v/>
      </c>
      <c r="CX210" s="201" t="str">
        <f>IF(OR(工资性费用预算!S166="",工资性费用预算!S166=0),"",$CR210)</f>
        <v/>
      </c>
      <c r="CY210" s="201" t="str">
        <f>IF(OR(工资性费用预算!T166="",工资性费用预算!T166=0),"",$CR210)</f>
        <v/>
      </c>
      <c r="CZ210" s="201" t="str">
        <f>IF(OR(工资性费用预算!U166="",工资性费用预算!U166=0),"",$CR210)</f>
        <v/>
      </c>
      <c r="DA210" s="201" t="str">
        <f>IF(OR(工资性费用预算!V166="",工资性费用预算!V166=0),"",$CR210)</f>
        <v/>
      </c>
      <c r="DB210" s="201" t="str">
        <f>IF(OR(工资性费用预算!W166="",工资性费用预算!W166=0),"",$CR210)</f>
        <v/>
      </c>
      <c r="DC210" s="201" t="str">
        <f>IF(OR(工资性费用预算!X166="",工资性费用预算!X166=0),"",$CR210)</f>
        <v/>
      </c>
      <c r="DD210" s="201" t="str">
        <f>IF(OR(工资性费用预算!Y166="",工资性费用预算!Y166=0),"",$CR210)</f>
        <v/>
      </c>
      <c r="DE210" s="193">
        <f t="shared" ref="DE210" si="144">SUM(CS210:DD210)</f>
        <v>0</v>
      </c>
      <c r="DF210" s="215" t="str">
        <f>IF($B210="","",VLOOKUP($B210,工资性费用预算!$B$7:$AR$206,43,0))</f>
        <v/>
      </c>
      <c r="DG210" s="215" t="str">
        <f>IF($B210="","",VLOOKUP($B210,工资性费用预算!$B$7:$AS$206,44,0))</f>
        <v/>
      </c>
      <c r="DH210" s="215" t="str">
        <f>IF($B210="","",VLOOKUP($B210,工资性费用预算!$B$7:$AX$206,49,0))</f>
        <v/>
      </c>
      <c r="DI210" s="215" t="str">
        <f>IF($B210="","",VLOOKUP($B210,工资性费用预算!$B$7:$AY$206,50,0))</f>
        <v/>
      </c>
      <c r="DJ210" s="215" t="str">
        <f>IF($B210="","",VLOOKUP($B210,工资性费用预算!$B$7:$BB$206,51,0))</f>
        <v/>
      </c>
      <c r="DK210" s="215" t="str">
        <f>IF($B210="","",VLOOKUP($B210,工资性费用预算!$B$7:$BB$206,52,0))</f>
        <v/>
      </c>
      <c r="DL210" s="225" t="str">
        <f>IF($B210="","",VLOOKUP($B210,工资性费用预算!$B$7:$BB$206,53,0))</f>
        <v/>
      </c>
      <c r="DM210" s="222">
        <f t="shared" ref="DM210" si="145">SUM(G210,V210,AL210,BN210,CE210,CS210)</f>
        <v>0</v>
      </c>
      <c r="DN210" s="191">
        <f t="shared" ref="DN210" si="146">SUM(H210,W210,AM210,BO210,CF210,CT210)</f>
        <v>0</v>
      </c>
      <c r="DO210" s="191">
        <f t="shared" ref="DO210" si="147">SUM(I210,X210,AN210,BP210,CG210,CU210)</f>
        <v>0</v>
      </c>
      <c r="DP210" s="191">
        <f t="shared" ref="DP210" si="148">SUM(J210,Y210,AO210,BR210,CH210,CV210)</f>
        <v>0</v>
      </c>
      <c r="DQ210" s="191">
        <f t="shared" ref="DQ210" si="149">SUM(K210,Z210,AP210,BS210,BD210,CI210,CW210)</f>
        <v>0</v>
      </c>
      <c r="DR210" s="191">
        <f t="shared" ref="DR210" si="150">SUM(L210,AA210,AQ210,BT210,BE210,CJ210,CX210)</f>
        <v>0</v>
      </c>
      <c r="DS210" s="191">
        <f t="shared" ref="DS210" si="151">SUM(M210,AB210,AR210,BV210,BF210,CK210,CY210)</f>
        <v>0</v>
      </c>
      <c r="DT210" s="191">
        <f t="shared" ref="DT210" si="152">SUM(N210,AC210,AS210,BW210,BG210,CL210,CZ210)</f>
        <v>0</v>
      </c>
      <c r="DU210" s="191">
        <f t="shared" ref="DU210" si="153">SUM(O210,AD210,AT210,BX210,BH210,CM210,DA210)</f>
        <v>0</v>
      </c>
      <c r="DV210" s="191">
        <f t="shared" ref="DV210" si="154">SUM(P210,AE210,AU210,BZ210,BI210,CN210,DB210)</f>
        <v>0</v>
      </c>
      <c r="DW210" s="191">
        <f t="shared" ref="DW210" si="155">SUM(Q210,AF210,AV210,CA210,CO210,DC210)</f>
        <v>0</v>
      </c>
      <c r="DX210" s="191">
        <f t="shared" ref="DX210" si="156">SUM(R210,AG210,AW210,CB210,CP210,DD210)</f>
        <v>0</v>
      </c>
      <c r="DY210" s="227">
        <f t="shared" ref="DY210" si="157">SUM(DM210:DX210)</f>
        <v>0</v>
      </c>
      <c r="DZ210" s="191">
        <f t="shared" ref="DZ210" si="158">SUM(AI210,AJ210,DF210:DL210)</f>
        <v>0</v>
      </c>
      <c r="EA210" s="193">
        <f t="shared" ref="EA210" si="159">SUM(DY210:DZ210)</f>
        <v>0</v>
      </c>
    </row>
    <row r="211" spans="1:131" ht="24.75" customHeight="1" thickTop="1" thickBot="1">
      <c r="A211" s="272"/>
      <c r="B211" s="273" t="s">
        <v>274</v>
      </c>
      <c r="C211" s="273"/>
      <c r="D211" s="273"/>
      <c r="E211" s="228"/>
      <c r="F211" s="520"/>
      <c r="G211" s="228">
        <f t="shared" ref="G211:S211" si="160">SUM(G5:G210)</f>
        <v>2896.04</v>
      </c>
      <c r="H211" s="228">
        <f t="shared" si="160"/>
        <v>2896.04</v>
      </c>
      <c r="I211" s="228">
        <f t="shared" si="160"/>
        <v>2896.04</v>
      </c>
      <c r="J211" s="228">
        <f t="shared" si="160"/>
        <v>2896.04</v>
      </c>
      <c r="K211" s="228">
        <f t="shared" si="160"/>
        <v>2896.04</v>
      </c>
      <c r="L211" s="228">
        <f t="shared" si="160"/>
        <v>2896.04</v>
      </c>
      <c r="M211" s="228">
        <f t="shared" si="160"/>
        <v>2896.04</v>
      </c>
      <c r="N211" s="228">
        <f t="shared" si="160"/>
        <v>2896.04</v>
      </c>
      <c r="O211" s="228">
        <f t="shared" si="160"/>
        <v>2896.04</v>
      </c>
      <c r="P211" s="228">
        <f t="shared" si="160"/>
        <v>2896.04</v>
      </c>
      <c r="Q211" s="228">
        <f t="shared" si="160"/>
        <v>2896.04</v>
      </c>
      <c r="R211" s="228">
        <f t="shared" si="160"/>
        <v>2896.04</v>
      </c>
      <c r="S211" s="228">
        <f t="shared" si="160"/>
        <v>34752.480000000003</v>
      </c>
      <c r="T211" s="230"/>
      <c r="U211" s="229"/>
      <c r="V211" s="228">
        <f t="shared" ref="V211:AY211" si="161">SUM(V5:V210)</f>
        <v>1000</v>
      </c>
      <c r="W211" s="228">
        <f t="shared" si="161"/>
        <v>1000</v>
      </c>
      <c r="X211" s="228">
        <f t="shared" si="161"/>
        <v>1000</v>
      </c>
      <c r="Y211" s="228">
        <f t="shared" si="161"/>
        <v>1000</v>
      </c>
      <c r="Z211" s="228">
        <f t="shared" si="161"/>
        <v>1000</v>
      </c>
      <c r="AA211" s="228">
        <f t="shared" si="161"/>
        <v>1000</v>
      </c>
      <c r="AB211" s="228">
        <f t="shared" si="161"/>
        <v>1000</v>
      </c>
      <c r="AC211" s="228">
        <f t="shared" si="161"/>
        <v>1000</v>
      </c>
      <c r="AD211" s="228">
        <f t="shared" si="161"/>
        <v>1000</v>
      </c>
      <c r="AE211" s="228">
        <f t="shared" si="161"/>
        <v>1000</v>
      </c>
      <c r="AF211" s="228">
        <f t="shared" si="161"/>
        <v>1000</v>
      </c>
      <c r="AG211" s="228">
        <f t="shared" si="161"/>
        <v>1000</v>
      </c>
      <c r="AH211" s="228">
        <f t="shared" si="161"/>
        <v>12000</v>
      </c>
      <c r="AI211" s="228">
        <f t="shared" si="161"/>
        <v>0</v>
      </c>
      <c r="AJ211" s="228">
        <f t="shared" si="161"/>
        <v>20000</v>
      </c>
      <c r="AK211" s="228">
        <f t="shared" si="161"/>
        <v>800</v>
      </c>
      <c r="AL211" s="228">
        <f t="shared" si="161"/>
        <v>800</v>
      </c>
      <c r="AM211" s="228">
        <f t="shared" si="161"/>
        <v>800</v>
      </c>
      <c r="AN211" s="228">
        <f t="shared" si="161"/>
        <v>800</v>
      </c>
      <c r="AO211" s="228">
        <f t="shared" si="161"/>
        <v>800</v>
      </c>
      <c r="AP211" s="228">
        <f t="shared" si="161"/>
        <v>800</v>
      </c>
      <c r="AQ211" s="228">
        <f t="shared" si="161"/>
        <v>800</v>
      </c>
      <c r="AR211" s="228">
        <f t="shared" si="161"/>
        <v>800</v>
      </c>
      <c r="AS211" s="228">
        <f t="shared" si="161"/>
        <v>800</v>
      </c>
      <c r="AT211" s="228">
        <f t="shared" si="161"/>
        <v>800</v>
      </c>
      <c r="AU211" s="228">
        <f t="shared" si="161"/>
        <v>800</v>
      </c>
      <c r="AV211" s="228">
        <f t="shared" si="161"/>
        <v>800</v>
      </c>
      <c r="AW211" s="228">
        <f t="shared" si="161"/>
        <v>800</v>
      </c>
      <c r="AX211" s="228">
        <f t="shared" si="161"/>
        <v>9600</v>
      </c>
      <c r="AY211" s="228">
        <f t="shared" si="161"/>
        <v>200</v>
      </c>
      <c r="AZ211" s="228"/>
      <c r="BA211" s="228"/>
      <c r="BB211" s="228"/>
      <c r="BC211" s="228"/>
      <c r="BD211" s="228">
        <f t="shared" ref="BD211:BI211" si="162">SUM(BD5:BD210)</f>
        <v>0</v>
      </c>
      <c r="BE211" s="228">
        <f t="shared" si="162"/>
        <v>200</v>
      </c>
      <c r="BF211" s="228">
        <f t="shared" si="162"/>
        <v>200</v>
      </c>
      <c r="BG211" s="228">
        <f t="shared" si="162"/>
        <v>200</v>
      </c>
      <c r="BH211" s="228">
        <f t="shared" si="162"/>
        <v>200</v>
      </c>
      <c r="BI211" s="228">
        <f t="shared" si="162"/>
        <v>200</v>
      </c>
      <c r="BJ211" s="228"/>
      <c r="BK211" s="228"/>
      <c r="BL211" s="228">
        <f>SUM(BL5:BL210)</f>
        <v>1000</v>
      </c>
      <c r="BM211" s="230"/>
      <c r="BN211" s="228">
        <f>SUM(BN5:BN210)</f>
        <v>1500</v>
      </c>
      <c r="BO211" s="228">
        <f>SUM(BO5:BO210)</f>
        <v>1500</v>
      </c>
      <c r="BP211" s="228">
        <f>SUM(BP5:BP210)</f>
        <v>1500</v>
      </c>
      <c r="BQ211" s="228"/>
      <c r="BR211" s="228">
        <f>SUM(BR5:BR210)</f>
        <v>1500</v>
      </c>
      <c r="BS211" s="228">
        <f>SUM(BS5:BS210)</f>
        <v>1500</v>
      </c>
      <c r="BT211" s="228">
        <f>SUM(BT5:BT210)</f>
        <v>1500</v>
      </c>
      <c r="BU211" s="228"/>
      <c r="BV211" s="228">
        <f>SUM(BV5:BV210)</f>
        <v>1500</v>
      </c>
      <c r="BW211" s="228">
        <f>SUM(BW5:BW210)</f>
        <v>1500</v>
      </c>
      <c r="BX211" s="228">
        <f>SUM(BX5:BX210)</f>
        <v>1500</v>
      </c>
      <c r="BY211" s="228"/>
      <c r="BZ211" s="228">
        <f>SUM(BZ5:BZ210)</f>
        <v>1500</v>
      </c>
      <c r="CA211" s="228">
        <f>SUM(CA5:CA210)</f>
        <v>1500</v>
      </c>
      <c r="CB211" s="228">
        <f>SUM(CB5:CB210)</f>
        <v>1500</v>
      </c>
      <c r="CC211" s="228">
        <f>SUM(CC5:CC210)</f>
        <v>18000</v>
      </c>
      <c r="CD211" s="230"/>
      <c r="CE211" s="228">
        <f t="shared" ref="CE211:CQ211" si="163">SUM(CE5:CE210)</f>
        <v>2500</v>
      </c>
      <c r="CF211" s="228">
        <f t="shared" si="163"/>
        <v>2500</v>
      </c>
      <c r="CG211" s="228">
        <f t="shared" si="163"/>
        <v>2500</v>
      </c>
      <c r="CH211" s="228">
        <f t="shared" si="163"/>
        <v>2500</v>
      </c>
      <c r="CI211" s="228">
        <f t="shared" si="163"/>
        <v>2500</v>
      </c>
      <c r="CJ211" s="228">
        <f t="shared" si="163"/>
        <v>2500</v>
      </c>
      <c r="CK211" s="228">
        <f t="shared" si="163"/>
        <v>2500</v>
      </c>
      <c r="CL211" s="228">
        <f t="shared" si="163"/>
        <v>2500</v>
      </c>
      <c r="CM211" s="228">
        <f t="shared" si="163"/>
        <v>2500</v>
      </c>
      <c r="CN211" s="228">
        <f t="shared" si="163"/>
        <v>2500</v>
      </c>
      <c r="CO211" s="228">
        <f t="shared" si="163"/>
        <v>2500</v>
      </c>
      <c r="CP211" s="228">
        <f t="shared" si="163"/>
        <v>2500</v>
      </c>
      <c r="CQ211" s="228">
        <f t="shared" si="163"/>
        <v>30000</v>
      </c>
      <c r="CR211" s="230"/>
      <c r="CS211" s="228">
        <f t="shared" ref="CS211:EA211" si="164">SUM(CS5:CS210)</f>
        <v>300</v>
      </c>
      <c r="CT211" s="228">
        <f t="shared" si="164"/>
        <v>300</v>
      </c>
      <c r="CU211" s="228">
        <f t="shared" si="164"/>
        <v>300</v>
      </c>
      <c r="CV211" s="228">
        <f t="shared" si="164"/>
        <v>300</v>
      </c>
      <c r="CW211" s="228">
        <f t="shared" si="164"/>
        <v>300</v>
      </c>
      <c r="CX211" s="228">
        <f t="shared" si="164"/>
        <v>300</v>
      </c>
      <c r="CY211" s="228">
        <f t="shared" si="164"/>
        <v>300</v>
      </c>
      <c r="CZ211" s="228">
        <f t="shared" si="164"/>
        <v>300</v>
      </c>
      <c r="DA211" s="228">
        <f t="shared" si="164"/>
        <v>300</v>
      </c>
      <c r="DB211" s="228">
        <f t="shared" si="164"/>
        <v>300</v>
      </c>
      <c r="DC211" s="228">
        <f t="shared" si="164"/>
        <v>300</v>
      </c>
      <c r="DD211" s="228">
        <f t="shared" si="164"/>
        <v>300</v>
      </c>
      <c r="DE211" s="228">
        <f t="shared" si="164"/>
        <v>3600</v>
      </c>
      <c r="DF211" s="228">
        <f t="shared" si="164"/>
        <v>1500</v>
      </c>
      <c r="DG211" s="228">
        <f t="shared" si="164"/>
        <v>8000</v>
      </c>
      <c r="DH211" s="228">
        <f t="shared" si="164"/>
        <v>3000</v>
      </c>
      <c r="DI211" s="228">
        <f t="shared" si="164"/>
        <v>0</v>
      </c>
      <c r="DJ211" s="228">
        <f t="shared" si="164"/>
        <v>300</v>
      </c>
      <c r="DK211" s="228">
        <f t="shared" si="164"/>
        <v>25000</v>
      </c>
      <c r="DL211" s="228">
        <f t="shared" si="164"/>
        <v>2000</v>
      </c>
      <c r="DM211" s="228">
        <f t="shared" si="164"/>
        <v>8996.0400000000009</v>
      </c>
      <c r="DN211" s="228">
        <f t="shared" si="164"/>
        <v>8996.0400000000009</v>
      </c>
      <c r="DO211" s="228">
        <f t="shared" si="164"/>
        <v>8996.0400000000009</v>
      </c>
      <c r="DP211" s="228">
        <f t="shared" si="164"/>
        <v>7496.04</v>
      </c>
      <c r="DQ211" s="228">
        <f t="shared" si="164"/>
        <v>8996.0400000000009</v>
      </c>
      <c r="DR211" s="228">
        <f t="shared" si="164"/>
        <v>9196.0400000000009</v>
      </c>
      <c r="DS211" s="228">
        <f t="shared" si="164"/>
        <v>9196.0400000000009</v>
      </c>
      <c r="DT211" s="228">
        <f t="shared" si="164"/>
        <v>7696.04</v>
      </c>
      <c r="DU211" s="228">
        <f t="shared" si="164"/>
        <v>9196.0400000000009</v>
      </c>
      <c r="DV211" s="228">
        <f t="shared" si="164"/>
        <v>9196.0400000000009</v>
      </c>
      <c r="DW211" s="228">
        <f t="shared" si="164"/>
        <v>8996.0400000000009</v>
      </c>
      <c r="DX211" s="228">
        <f t="shared" si="164"/>
        <v>7496.04</v>
      </c>
      <c r="DY211" s="228">
        <f t="shared" si="164"/>
        <v>104452.48000000003</v>
      </c>
      <c r="DZ211" s="228">
        <f t="shared" si="164"/>
        <v>59800</v>
      </c>
      <c r="EA211" s="231">
        <f t="shared" si="164"/>
        <v>164252.48000000004</v>
      </c>
    </row>
    <row r="212" spans="1:131" ht="13.5" thickTop="1"/>
  </sheetData>
  <autoFilter ref="A4:EA211" xr:uid="{00000000-0009-0000-0000-000005000000}"/>
  <mergeCells count="21">
    <mergeCell ref="DG3:DG4"/>
    <mergeCell ref="DH3:DH4"/>
    <mergeCell ref="DI3:DI4"/>
    <mergeCell ref="DJ3:DJ4"/>
    <mergeCell ref="DK3:DK4"/>
    <mergeCell ref="A2:EA2"/>
    <mergeCell ref="T3:AH3"/>
    <mergeCell ref="AI3:AI4"/>
    <mergeCell ref="AJ3:AJ4"/>
    <mergeCell ref="AK3:AX3"/>
    <mergeCell ref="AY3:BL3"/>
    <mergeCell ref="BM3:CC3"/>
    <mergeCell ref="CD3:CQ3"/>
    <mergeCell ref="CR3:DE3"/>
    <mergeCell ref="DF3:DF4"/>
    <mergeCell ref="DL3:DL4"/>
    <mergeCell ref="A3:D3"/>
    <mergeCell ref="E3:S3"/>
    <mergeCell ref="DM3:DY3"/>
    <mergeCell ref="DZ3:DZ4"/>
    <mergeCell ref="EA3:EA4"/>
  </mergeCells>
  <phoneticPr fontId="3" type="noConversion"/>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00B0F0"/>
    <outlinePr summaryBelow="0" summaryRight="0"/>
  </sheetPr>
  <dimension ref="A1:Y109"/>
  <sheetViews>
    <sheetView showZeros="0" workbookViewId="0">
      <pane xSplit="2" ySplit="7" topLeftCell="D14" activePane="bottomRight" state="frozen"/>
      <selection pane="topRight" activeCell="C1" sqref="C1"/>
      <selection pane="bottomLeft" activeCell="A9" sqref="A9"/>
      <selection pane="bottomRight" activeCell="A5" sqref="A5:A6"/>
    </sheetView>
  </sheetViews>
  <sheetFormatPr defaultColWidth="9" defaultRowHeight="15" outlineLevelRow="3" outlineLevelCol="1"/>
  <cols>
    <col min="1" max="1" width="7.75" style="235" customWidth="1"/>
    <col min="2" max="2" width="15.25" style="235" customWidth="1"/>
    <col min="3" max="3" width="9.33203125" style="279" hidden="1" customWidth="1"/>
    <col min="4" max="4" width="13" style="279" bestFit="1" customWidth="1"/>
    <col min="5" max="5" width="10.5" style="235" bestFit="1" customWidth="1"/>
    <col min="6" max="8" width="10.5" style="235" customWidth="1" outlineLevel="1"/>
    <col min="9" max="9" width="10.5" style="235" bestFit="1" customWidth="1"/>
    <col min="10" max="12" width="10.5" style="235" customWidth="1" outlineLevel="1"/>
    <col min="13" max="13" width="10.5" style="235" bestFit="1" customWidth="1"/>
    <col min="14" max="16" width="10.5" style="235" customWidth="1" outlineLevel="1"/>
    <col min="17" max="17" width="10" style="235" customWidth="1"/>
    <col min="18" max="20" width="10.5" style="235" customWidth="1" outlineLevel="1"/>
    <col min="21" max="21" width="13.08203125" style="243" customWidth="1"/>
    <col min="22" max="22" width="15" style="243" bestFit="1" customWidth="1"/>
    <col min="23" max="23" width="16.08203125" style="243" bestFit="1" customWidth="1"/>
    <col min="24" max="24" width="10.08203125" style="235" customWidth="1"/>
    <col min="25" max="25" width="8.83203125" style="235" customWidth="1"/>
    <col min="26" max="16384" width="9" style="235"/>
  </cols>
  <sheetData>
    <row r="1" spans="1:25">
      <c r="A1" s="671" t="s">
        <v>91</v>
      </c>
      <c r="B1" s="671"/>
      <c r="C1" s="278"/>
      <c r="D1" s="278"/>
      <c r="E1" s="369" t="s">
        <v>248</v>
      </c>
    </row>
    <row r="2" spans="1:25">
      <c r="A2" s="244" t="s">
        <v>92</v>
      </c>
      <c r="E2" s="245"/>
      <c r="F2" s="245"/>
      <c r="G2" s="245"/>
      <c r="H2" s="245"/>
      <c r="I2" s="245"/>
      <c r="J2" s="245"/>
      <c r="K2" s="245"/>
      <c r="L2" s="245"/>
      <c r="M2" s="245"/>
      <c r="N2" s="245"/>
      <c r="O2" s="245"/>
      <c r="P2" s="245"/>
      <c r="Q2" s="245"/>
      <c r="R2" s="245"/>
      <c r="S2" s="245"/>
      <c r="T2" s="245"/>
      <c r="U2" s="246"/>
      <c r="V2" s="246"/>
      <c r="W2" s="246"/>
      <c r="X2" s="245"/>
    </row>
    <row r="3" spans="1:25" ht="23">
      <c r="B3" s="672" t="s">
        <v>335</v>
      </c>
      <c r="C3" s="672"/>
      <c r="D3" s="672"/>
      <c r="E3" s="672"/>
      <c r="F3" s="672"/>
      <c r="G3" s="672"/>
      <c r="H3" s="672"/>
      <c r="I3" s="672"/>
      <c r="J3" s="672"/>
      <c r="K3" s="672"/>
      <c r="L3" s="672"/>
      <c r="M3" s="672"/>
      <c r="N3" s="672"/>
      <c r="O3" s="672"/>
      <c r="P3" s="672"/>
      <c r="Q3" s="672"/>
      <c r="R3" s="672"/>
      <c r="S3" s="672"/>
      <c r="T3" s="672"/>
      <c r="U3" s="672"/>
      <c r="V3" s="672"/>
      <c r="W3" s="672"/>
      <c r="X3" s="672"/>
      <c r="Y3" s="672"/>
    </row>
    <row r="4" spans="1:25" ht="21" customHeight="1">
      <c r="A4" s="673" t="str">
        <f>营销人员薪酬!A4</f>
        <v>编制单位：广东******有限公司</v>
      </c>
      <c r="B4" s="673"/>
      <c r="C4" s="673"/>
      <c r="D4" s="673"/>
      <c r="E4" s="673"/>
      <c r="F4" s="673"/>
      <c r="G4" s="673"/>
      <c r="H4" s="673"/>
      <c r="I4" s="673"/>
      <c r="J4" s="247"/>
      <c r="K4" s="247"/>
      <c r="L4" s="247"/>
      <c r="Q4" s="248" t="s">
        <v>610</v>
      </c>
      <c r="R4" s="248"/>
      <c r="S4" s="248"/>
      <c r="T4" s="248"/>
      <c r="U4" s="249"/>
      <c r="V4" s="674" t="s">
        <v>93</v>
      </c>
      <c r="W4" s="674"/>
      <c r="X4" s="674"/>
      <c r="Y4" s="674"/>
    </row>
    <row r="5" spans="1:25" ht="18.75" customHeight="1">
      <c r="A5" s="675" t="s">
        <v>94</v>
      </c>
      <c r="B5" s="676" t="s">
        <v>95</v>
      </c>
      <c r="C5" s="280"/>
      <c r="D5" s="280"/>
      <c r="E5" s="677"/>
      <c r="F5" s="677"/>
      <c r="G5" s="677"/>
      <c r="H5" s="677"/>
      <c r="I5" s="677"/>
      <c r="J5" s="677"/>
      <c r="K5" s="677"/>
      <c r="L5" s="677"/>
      <c r="M5" s="677"/>
      <c r="N5" s="677"/>
      <c r="O5" s="677"/>
      <c r="P5" s="677"/>
      <c r="Q5" s="677"/>
      <c r="R5" s="677"/>
      <c r="S5" s="677"/>
      <c r="T5" s="677"/>
      <c r="U5" s="677"/>
      <c r="V5" s="678" t="s">
        <v>96</v>
      </c>
      <c r="W5" s="678" t="s">
        <v>97</v>
      </c>
      <c r="X5" s="676" t="s">
        <v>98</v>
      </c>
      <c r="Y5" s="668" t="s">
        <v>99</v>
      </c>
    </row>
    <row r="6" spans="1:25" ht="21.75" customHeight="1">
      <c r="A6" s="675"/>
      <c r="B6" s="676"/>
      <c r="C6" s="280" t="s">
        <v>347</v>
      </c>
      <c r="D6" s="280">
        <v>41244</v>
      </c>
      <c r="E6" s="256" t="s">
        <v>100</v>
      </c>
      <c r="F6" s="283">
        <v>41275</v>
      </c>
      <c r="G6" s="283">
        <v>41306</v>
      </c>
      <c r="H6" s="283">
        <v>41334</v>
      </c>
      <c r="I6" s="256" t="s">
        <v>101</v>
      </c>
      <c r="J6" s="283">
        <v>41365</v>
      </c>
      <c r="K6" s="283">
        <v>41395</v>
      </c>
      <c r="L6" s="283">
        <v>41426</v>
      </c>
      <c r="M6" s="256" t="s">
        <v>102</v>
      </c>
      <c r="N6" s="283">
        <v>41456</v>
      </c>
      <c r="O6" s="283">
        <v>41487</v>
      </c>
      <c r="P6" s="283">
        <v>41518</v>
      </c>
      <c r="Q6" s="256" t="s">
        <v>103</v>
      </c>
      <c r="R6" s="283">
        <v>41548</v>
      </c>
      <c r="S6" s="283">
        <v>41579</v>
      </c>
      <c r="T6" s="283">
        <v>41609</v>
      </c>
      <c r="U6" s="257" t="s">
        <v>104</v>
      </c>
      <c r="V6" s="678"/>
      <c r="W6" s="678"/>
      <c r="X6" s="676"/>
      <c r="Y6" s="668"/>
    </row>
    <row r="7" spans="1:25" s="260" customFormat="1" ht="13">
      <c r="A7" s="240" t="s">
        <v>105</v>
      </c>
      <c r="B7" s="370" t="s">
        <v>106</v>
      </c>
      <c r="C7" s="371"/>
      <c r="D7" s="371"/>
      <c r="E7" s="372"/>
      <c r="F7" s="372"/>
      <c r="G7" s="372"/>
      <c r="H7" s="372"/>
      <c r="I7" s="372"/>
      <c r="J7" s="372"/>
      <c r="K7" s="372"/>
      <c r="L7" s="372"/>
      <c r="M7" s="372"/>
      <c r="N7" s="372"/>
      <c r="O7" s="372"/>
      <c r="P7" s="372"/>
      <c r="Q7" s="372"/>
      <c r="R7" s="372"/>
      <c r="S7" s="372"/>
      <c r="T7" s="372"/>
      <c r="U7" s="373"/>
      <c r="V7" s="373"/>
      <c r="W7" s="373"/>
      <c r="X7" s="374"/>
      <c r="Y7" s="240"/>
    </row>
    <row r="8" spans="1:25" s="260" customFormat="1" ht="13" outlineLevel="1">
      <c r="A8" s="375">
        <v>1</v>
      </c>
      <c r="B8" s="277" t="s">
        <v>5</v>
      </c>
      <c r="C8" s="376"/>
      <c r="D8" s="376"/>
      <c r="E8" s="377">
        <f t="shared" ref="E8:E79" si="0">SUM(F8:H8)</f>
        <v>136863.12</v>
      </c>
      <c r="F8" s="377">
        <f>SUM(F9:F11,F23:F33)</f>
        <v>42854.373333333329</v>
      </c>
      <c r="G8" s="377">
        <f t="shared" ref="G8:H8" si="1">SUM(G9:G11,G23:G33)</f>
        <v>42854.373333333329</v>
      </c>
      <c r="H8" s="377">
        <f t="shared" si="1"/>
        <v>51154.373333333329</v>
      </c>
      <c r="I8" s="377">
        <f>SUM(J8:L8)</f>
        <v>144663.12</v>
      </c>
      <c r="J8" s="377">
        <f>SUM(J9:J11,J23:J33)</f>
        <v>48154.373333333329</v>
      </c>
      <c r="K8" s="377">
        <f t="shared" ref="K8" si="2">SUM(K9:K11,K23:K33)</f>
        <v>48154.373333333329</v>
      </c>
      <c r="L8" s="377">
        <f t="shared" ref="L8" si="3">SUM(L9:L11,L23:L33)</f>
        <v>48354.373333333329</v>
      </c>
      <c r="M8" s="377">
        <f>SUM(N8:P8)</f>
        <v>171563.11999999997</v>
      </c>
      <c r="N8" s="377">
        <f>SUM(N9:N11,N23:N33)</f>
        <v>48354.373333333329</v>
      </c>
      <c r="O8" s="377">
        <f t="shared" ref="O8" si="4">SUM(O9:O11,O23:O33)</f>
        <v>74854.373333333322</v>
      </c>
      <c r="P8" s="377">
        <f t="shared" ref="P8" si="5">SUM(P9:P11,P23:P33)</f>
        <v>48354.373333333329</v>
      </c>
      <c r="Q8" s="377">
        <f>SUM(R8:T8)</f>
        <v>294663.12</v>
      </c>
      <c r="R8" s="377">
        <f>SUM(R9:R11,R23:R33)</f>
        <v>48354.373333333329</v>
      </c>
      <c r="S8" s="377">
        <f t="shared" ref="S8" si="6">SUM(S9:S11,S23:S33)</f>
        <v>48154.373333333329</v>
      </c>
      <c r="T8" s="377">
        <f t="shared" ref="T8:V8" si="7">SUM(T9:T11,T23:T33)</f>
        <v>198154.37333333332</v>
      </c>
      <c r="U8" s="377">
        <f>U9+U10+U11+U23+U24+U25+U26+U27+U28+U29+U30+U33</f>
        <v>722752.48</v>
      </c>
      <c r="V8" s="377">
        <f t="shared" si="7"/>
        <v>0</v>
      </c>
      <c r="W8" s="377">
        <f>W9+W10+W11+W23+W24+W25+W26+W27+W28+W29+W30+W33</f>
        <v>722752.48</v>
      </c>
      <c r="X8" s="378" t="str">
        <f t="shared" ref="X8:X12" si="8">IF(ISNUMBER((U8-V8)/V8),(U8-V8)/V8,"")</f>
        <v/>
      </c>
      <c r="Y8" s="240"/>
    </row>
    <row r="9" spans="1:25" s="260" customFormat="1" ht="14.25" customHeight="1" outlineLevel="2">
      <c r="A9" s="379" t="s">
        <v>107</v>
      </c>
      <c r="B9" s="277" t="s">
        <v>108</v>
      </c>
      <c r="C9" s="345" t="e">
        <f>VLOOKUP('12管理费用'!$B$9:$B$81,参数!$B$3:$C$13,2,0)</f>
        <v>#N/A</v>
      </c>
      <c r="D9" s="364">
        <f>SUMIF(工资性费用预算!$BE$7:$BE$206,"&gt;0",工资性费用预算!N$7:N$206)</f>
        <v>32000</v>
      </c>
      <c r="E9" s="377">
        <f t="shared" si="0"/>
        <v>101300</v>
      </c>
      <c r="F9" s="364">
        <f>SUMIF(工资性费用预算!$BE$7:$BE$206,"&gt;0",工资性费用预算!N$7:N$206)</f>
        <v>32000</v>
      </c>
      <c r="G9" s="364">
        <f>SUMIF(工资性费用预算!$BE$7:$BE$206,"&gt;0",工资性费用预算!O7:O206)</f>
        <v>32000</v>
      </c>
      <c r="H9" s="364">
        <f>SUMIF(工资性费用预算!$BE$7:$BE$206,"&gt;0",工资性费用预算!P7:P206)</f>
        <v>37300</v>
      </c>
      <c r="I9" s="377">
        <f t="shared" ref="I9:I40" si="9">SUM(J9:L9)</f>
        <v>111900</v>
      </c>
      <c r="J9" s="364">
        <f>SUMIF(工资性费用预算!$BE$7:$BE$206,"&gt;0",工资性费用预算!Q7:Q206)</f>
        <v>37300</v>
      </c>
      <c r="K9" s="364">
        <f>SUMIF(工资性费用预算!$BE$7:$BE$206,"&gt;0",工资性费用预算!R7:R206)</f>
        <v>37300</v>
      </c>
      <c r="L9" s="364">
        <f>SUMIF(工资性费用预算!$BE$7:$BE$206,"&gt;0",工资性费用预算!S7:S206)</f>
        <v>37300</v>
      </c>
      <c r="M9" s="377">
        <f t="shared" ref="M9:M40" si="10">SUM(N9:P9)</f>
        <v>111900</v>
      </c>
      <c r="N9" s="364">
        <f>SUMIF(工资性费用预算!$BE$7:$BE$206,"&gt;0",工资性费用预算!T7:T206)</f>
        <v>37300</v>
      </c>
      <c r="O9" s="364">
        <f>SUMIF(工资性费用预算!$BE$7:$BE$206,"&gt;0",工资性费用预算!U7:U206)</f>
        <v>37300</v>
      </c>
      <c r="P9" s="364">
        <f>SUMIF(工资性费用预算!$BE$7:$BE$206,"&gt;0",工资性费用预算!V7:V206)</f>
        <v>37300</v>
      </c>
      <c r="Q9" s="377">
        <f t="shared" ref="Q9:Q40" si="11">SUM(R9:T9)</f>
        <v>111900</v>
      </c>
      <c r="R9" s="364">
        <f>SUMIF(工资性费用预算!$BE$7:$BE$206,"&gt;0",工资性费用预算!W7:W206)</f>
        <v>37300</v>
      </c>
      <c r="S9" s="364">
        <f>SUMIF(工资性费用预算!$BE$7:$BE$206,"&gt;0",工资性费用预算!X7:X206)</f>
        <v>37300</v>
      </c>
      <c r="T9" s="364">
        <f>SUMIF(工资性费用预算!$BE$7:$BE$206,"&gt;0",工资性费用预算!Y7:Y206)</f>
        <v>37300</v>
      </c>
      <c r="U9" s="377">
        <f>Q9+M9+I9+E9</f>
        <v>437000</v>
      </c>
      <c r="V9" s="265"/>
      <c r="W9" s="364">
        <f>U9-V9</f>
        <v>437000</v>
      </c>
      <c r="X9" s="378" t="str">
        <f t="shared" si="8"/>
        <v/>
      </c>
      <c r="Y9" s="240"/>
    </row>
    <row r="10" spans="1:25" s="260" customFormat="1" ht="14.25" customHeight="1" outlineLevel="2">
      <c r="A10" s="379" t="s">
        <v>281</v>
      </c>
      <c r="B10" s="277" t="s">
        <v>109</v>
      </c>
      <c r="C10" s="345" t="e">
        <f>VLOOKUP('12管理费用'!$B$9:$B$81,参数!$B$3:$C$13,2,0)</f>
        <v>#N/A</v>
      </c>
      <c r="D10" s="345"/>
      <c r="E10" s="377">
        <f t="shared" si="0"/>
        <v>0</v>
      </c>
      <c r="F10" s="380" t="s">
        <v>336</v>
      </c>
      <c r="G10" s="380" t="s">
        <v>336</v>
      </c>
      <c r="H10" s="380" t="s">
        <v>336</v>
      </c>
      <c r="I10" s="377">
        <f t="shared" si="9"/>
        <v>0</v>
      </c>
      <c r="J10" s="380" t="s">
        <v>336</v>
      </c>
      <c r="K10" s="380" t="s">
        <v>336</v>
      </c>
      <c r="L10" s="380" t="s">
        <v>336</v>
      </c>
      <c r="M10" s="377">
        <f t="shared" si="10"/>
        <v>0</v>
      </c>
      <c r="N10" s="380" t="s">
        <v>336</v>
      </c>
      <c r="O10" s="380" t="s">
        <v>336</v>
      </c>
      <c r="P10" s="380" t="s">
        <v>336</v>
      </c>
      <c r="Q10" s="377">
        <f t="shared" si="11"/>
        <v>150000</v>
      </c>
      <c r="R10" s="380" t="s">
        <v>336</v>
      </c>
      <c r="S10" s="380" t="s">
        <v>336</v>
      </c>
      <c r="T10" s="364">
        <f>SUMIF(工资性费用预算!$BE$7:$BE$206,"&gt;0",工资性费用预算!AA7:AA215)</f>
        <v>150000</v>
      </c>
      <c r="U10" s="377">
        <f>Q10+M10+I10+E10</f>
        <v>150000</v>
      </c>
      <c r="V10" s="265"/>
      <c r="W10" s="364">
        <f>U10-V10</f>
        <v>150000</v>
      </c>
      <c r="X10" s="378" t="str">
        <f t="shared" si="8"/>
        <v/>
      </c>
      <c r="Y10" s="240"/>
    </row>
    <row r="11" spans="1:25" s="260" customFormat="1" ht="14.25" customHeight="1" outlineLevel="2">
      <c r="A11" s="381">
        <v>1.3</v>
      </c>
      <c r="B11" s="277" t="s">
        <v>8</v>
      </c>
      <c r="C11" s="345" t="e">
        <f>VLOOKUP('12管理费用'!$B$9:$B$81,参数!$B$3:$C$13,2,0)</f>
        <v>#N/A</v>
      </c>
      <c r="D11" s="345"/>
      <c r="E11" s="377">
        <f t="shared" si="0"/>
        <v>15875</v>
      </c>
      <c r="F11" s="377">
        <f>SUM(F12:F17,F21:F22)</f>
        <v>5291.666666666667</v>
      </c>
      <c r="G11" s="377">
        <f t="shared" ref="G11:H11" si="12">SUM(G12:G17,G21:G22)</f>
        <v>5291.666666666667</v>
      </c>
      <c r="H11" s="377">
        <f t="shared" si="12"/>
        <v>5291.666666666667</v>
      </c>
      <c r="I11" s="377">
        <f t="shared" ref="I11" si="13">SUM(J11:L11)</f>
        <v>16075</v>
      </c>
      <c r="J11" s="377">
        <f>SUM(J12:J17,J21:J22)</f>
        <v>5291.666666666667</v>
      </c>
      <c r="K11" s="377">
        <f t="shared" ref="K11" si="14">SUM(K12:K17,K21:K22)</f>
        <v>5291.666666666667</v>
      </c>
      <c r="L11" s="377">
        <f t="shared" ref="L11" si="15">SUM(L12:L17,L21:L22)</f>
        <v>5491.666666666667</v>
      </c>
      <c r="M11" s="377">
        <f t="shared" ref="M11" si="16">SUM(N11:P11)</f>
        <v>17975</v>
      </c>
      <c r="N11" s="377">
        <f>SUM(N12:N17,N21:N22)</f>
        <v>5491.666666666667</v>
      </c>
      <c r="O11" s="377">
        <f t="shared" ref="O11" si="17">SUM(O12:O17,O21:O22)</f>
        <v>6991.666666666667</v>
      </c>
      <c r="P11" s="377">
        <f t="shared" ref="P11" si="18">SUM(P12:P17,P21:P22)</f>
        <v>5491.666666666667</v>
      </c>
      <c r="Q11" s="377">
        <f t="shared" ref="Q11" si="19">SUM(R11:T11)</f>
        <v>16075</v>
      </c>
      <c r="R11" s="377">
        <f>SUM(R12:R17,R21:R22)</f>
        <v>5491.666666666667</v>
      </c>
      <c r="S11" s="377">
        <f t="shared" ref="S11" si="20">SUM(S12:S17,S21:S22)</f>
        <v>5291.666666666667</v>
      </c>
      <c r="T11" s="377">
        <f t="shared" ref="T11" si="21">SUM(T12:T17,T21:T22)</f>
        <v>5291.666666666667</v>
      </c>
      <c r="U11" s="377">
        <f>Q11+M11+I11+E11</f>
        <v>66000</v>
      </c>
      <c r="V11" s="364">
        <f>SUM(V12:V22)</f>
        <v>0</v>
      </c>
      <c r="W11" s="364">
        <f>U11-V11</f>
        <v>66000</v>
      </c>
      <c r="X11" s="378" t="str">
        <f t="shared" si="8"/>
        <v/>
      </c>
      <c r="Y11" s="240"/>
    </row>
    <row r="12" spans="1:25" s="260" customFormat="1" ht="13" outlineLevel="3">
      <c r="A12" s="379" t="s">
        <v>9</v>
      </c>
      <c r="B12" s="277" t="s">
        <v>10</v>
      </c>
      <c r="C12" s="345" t="e">
        <f>VLOOKUP('12管理费用'!$B$9:$B$81,参数!$B$3:$C$13,2,0)</f>
        <v>#N/A</v>
      </c>
      <c r="D12" s="345"/>
      <c r="E12" s="377">
        <f t="shared" si="0"/>
        <v>2400</v>
      </c>
      <c r="F12" s="364">
        <f>SUMIF(福利费明细!$D$5:$D$210,"管理费用",福利费明细!AL$5:AL$210)</f>
        <v>800</v>
      </c>
      <c r="G12" s="364">
        <f>SUMIF(福利费明细!$D$5:$D$210,"管理费用",福利费明细!AM$5:AM$210)</f>
        <v>800</v>
      </c>
      <c r="H12" s="364">
        <f>SUMIF(福利费明细!$D$5:$D$210,"管理费用",福利费明细!AN$5:AN$210)</f>
        <v>800</v>
      </c>
      <c r="I12" s="377">
        <f t="shared" si="9"/>
        <v>2400</v>
      </c>
      <c r="J12" s="364">
        <f>SUMIF(福利费明细!$D$5:$D$210,"管理费用",福利费明细!AO$5:AO$210)</f>
        <v>800</v>
      </c>
      <c r="K12" s="364">
        <f>SUMIF(福利费明细!$D$5:$D$210,"管理费用",福利费明细!AP$5:AP$210)</f>
        <v>800</v>
      </c>
      <c r="L12" s="364">
        <f>SUMIF(福利费明细!$D$5:$D$210,"管理费用",福利费明细!AQ$5:AQ$210)</f>
        <v>800</v>
      </c>
      <c r="M12" s="377">
        <f t="shared" si="10"/>
        <v>2400</v>
      </c>
      <c r="N12" s="364">
        <f>SUMIF(福利费明细!$D$5:$D$210,"管理费用",福利费明细!AR$5:AR$210)</f>
        <v>800</v>
      </c>
      <c r="O12" s="364">
        <f>SUMIF(福利费明细!$D$5:$D$210,"管理费用",福利费明细!AS$5:AS$210)</f>
        <v>800</v>
      </c>
      <c r="P12" s="364">
        <f>SUMIF(福利费明细!$D$5:$D$210,"管理费用",福利费明细!AT$5:AT$210)</f>
        <v>800</v>
      </c>
      <c r="Q12" s="377">
        <f t="shared" si="11"/>
        <v>2400</v>
      </c>
      <c r="R12" s="364">
        <f>SUMIF(福利费明细!$D$5:$D$210,"管理费用",福利费明细!AU$5:AU$210)</f>
        <v>800</v>
      </c>
      <c r="S12" s="364">
        <f>SUMIF(福利费明细!$D$5:$D$210,"管理费用",福利费明细!AV$5:AV$210)</f>
        <v>800</v>
      </c>
      <c r="T12" s="364">
        <f>SUMIF(福利费明细!$D$5:$D$210,"管理费用",福利费明细!AW$5:AW$210)</f>
        <v>800</v>
      </c>
      <c r="U12" s="377">
        <f t="shared" ref="U12:U45" si="22">Q12+M12+I12+E12</f>
        <v>9600</v>
      </c>
      <c r="V12" s="265"/>
      <c r="W12" s="364">
        <f t="shared" ref="W12:W45" si="23">U12-V12</f>
        <v>9600</v>
      </c>
      <c r="X12" s="378" t="str">
        <f t="shared" si="8"/>
        <v/>
      </c>
      <c r="Y12" s="240"/>
    </row>
    <row r="13" spans="1:25" s="260" customFormat="1" ht="13" outlineLevel="3">
      <c r="A13" s="379" t="s">
        <v>11</v>
      </c>
      <c r="B13" s="277" t="s">
        <v>110</v>
      </c>
      <c r="C13" s="345" t="e">
        <f>VLOOKUP('12管理费用'!$B$9:$B$81,参数!$B$3:$C$13,2,0)</f>
        <v>#N/A</v>
      </c>
      <c r="D13" s="345"/>
      <c r="E13" s="377">
        <f t="shared" si="0"/>
        <v>0</v>
      </c>
      <c r="F13" s="364">
        <f>SUMIF(福利费明细!$D$5:$D$210,"管理费用",福利费明细!AZ$5:AZ$210)</f>
        <v>0</v>
      </c>
      <c r="G13" s="364">
        <f>SUMIF(福利费明细!$D$5:$D$210,"管理费用",福利费明细!BA$5:BA$210)</f>
        <v>0</v>
      </c>
      <c r="H13" s="364">
        <f>SUMIF(福利费明细!$D$5:$D$210,"管理费用",福利费明细!BB$5:BB$210)</f>
        <v>0</v>
      </c>
      <c r="I13" s="377">
        <f t="shared" si="9"/>
        <v>200</v>
      </c>
      <c r="J13" s="364">
        <f>SUMIF(福利费明细!$D$5:$D$210,"管理费用",福利费明细!BC$5:BC$210)</f>
        <v>0</v>
      </c>
      <c r="K13" s="364">
        <f>SUMIF(福利费明细!$D$5:$D$210,"管理费用",福利费明细!BD$5:BD$210)</f>
        <v>0</v>
      </c>
      <c r="L13" s="364">
        <f>SUMIF(福利费明细!$D$5:$D$210,"管理费用",福利费明细!BE$5:BE$210)</f>
        <v>200</v>
      </c>
      <c r="M13" s="377">
        <f t="shared" si="10"/>
        <v>600</v>
      </c>
      <c r="N13" s="364">
        <f>SUMIF(福利费明细!$D$5:$D$210,"管理费用",福利费明细!BF$5:BF$210)</f>
        <v>200</v>
      </c>
      <c r="O13" s="364">
        <f>SUMIF(福利费明细!$D$5:$D$210,"管理费用",福利费明细!BG$5:BG$210)</f>
        <v>200</v>
      </c>
      <c r="P13" s="364">
        <f>SUMIF(福利费明细!$D$5:$D$210,"管理费用",福利费明细!BH$5:BH$210)</f>
        <v>200</v>
      </c>
      <c r="Q13" s="377">
        <f t="shared" si="11"/>
        <v>200</v>
      </c>
      <c r="R13" s="364">
        <f>SUMIF(福利费明细!$D$5:$D$210,"管理费用",福利费明细!BI$5:BI$210)</f>
        <v>200</v>
      </c>
      <c r="S13" s="364">
        <f>SUMIF(福利费明细!$D$5:$D$210,"管理费用",福利费明细!BJ$5:BJ$210)</f>
        <v>0</v>
      </c>
      <c r="T13" s="364">
        <f>SUMIF(福利费明细!$D$5:$D$210,"管理费用",福利费明细!BK$5:BK$210)</f>
        <v>0</v>
      </c>
      <c r="U13" s="377">
        <f t="shared" si="22"/>
        <v>1000</v>
      </c>
      <c r="V13" s="265"/>
      <c r="W13" s="364">
        <f t="shared" si="23"/>
        <v>1000</v>
      </c>
      <c r="X13" s="378" t="str">
        <f>IF(ISNUMBER((U13-V13)/V13),(U13-V13)/V13,"")</f>
        <v/>
      </c>
      <c r="Y13" s="240"/>
    </row>
    <row r="14" spans="1:25" s="260" customFormat="1" ht="13" outlineLevel="3">
      <c r="A14" s="379" t="s">
        <v>13</v>
      </c>
      <c r="B14" s="277" t="s">
        <v>14</v>
      </c>
      <c r="C14" s="345" t="e">
        <f>VLOOKUP('12管理费用'!$B$9:$B$81,参数!$B$3:$C$13,2,0)</f>
        <v>#N/A</v>
      </c>
      <c r="D14" s="345"/>
      <c r="E14" s="377">
        <f t="shared" si="0"/>
        <v>0</v>
      </c>
      <c r="F14" s="364">
        <f>其他管理费用预算!E3</f>
        <v>0</v>
      </c>
      <c r="G14" s="364">
        <f>其他管理费用预算!F3</f>
        <v>0</v>
      </c>
      <c r="H14" s="364">
        <f>其他管理费用预算!G3</f>
        <v>0</v>
      </c>
      <c r="I14" s="377">
        <f t="shared" ref="I14" si="24">SUM(J14:L14)</f>
        <v>0</v>
      </c>
      <c r="J14" s="364">
        <f>其他管理费用预算!I3</f>
        <v>0</v>
      </c>
      <c r="K14" s="364">
        <f>其他管理费用预算!J3</f>
        <v>0</v>
      </c>
      <c r="L14" s="364">
        <f>其他管理费用预算!K3</f>
        <v>0</v>
      </c>
      <c r="M14" s="377">
        <f t="shared" ref="M14" si="25">SUM(N14:P14)</f>
        <v>0</v>
      </c>
      <c r="N14" s="364">
        <f>其他管理费用预算!M3</f>
        <v>0</v>
      </c>
      <c r="O14" s="364">
        <f>其他管理费用预算!N3</f>
        <v>0</v>
      </c>
      <c r="P14" s="364">
        <f>其他管理费用预算!O3</f>
        <v>0</v>
      </c>
      <c r="Q14" s="377">
        <f t="shared" ref="Q14" si="26">SUM(R14:T14)</f>
        <v>0</v>
      </c>
      <c r="R14" s="364">
        <f>其他管理费用预算!Q3</f>
        <v>0</v>
      </c>
      <c r="S14" s="364">
        <f>其他管理费用预算!R3</f>
        <v>0</v>
      </c>
      <c r="T14" s="364">
        <f>其他管理费用预算!S3</f>
        <v>0</v>
      </c>
      <c r="U14" s="377">
        <f t="shared" si="22"/>
        <v>0</v>
      </c>
      <c r="V14" s="265"/>
      <c r="W14" s="364">
        <f t="shared" si="23"/>
        <v>0</v>
      </c>
      <c r="X14" s="378" t="str">
        <f t="shared" ref="X14:X45" si="27">IF(ISNUMBER((U14-V14)/V14),(U14-V14)/V14,"")</f>
        <v/>
      </c>
      <c r="Y14" s="240"/>
    </row>
    <row r="15" spans="1:25" s="260" customFormat="1" ht="13" outlineLevel="3">
      <c r="A15" s="379" t="s">
        <v>15</v>
      </c>
      <c r="B15" s="277" t="s">
        <v>16</v>
      </c>
      <c r="C15" s="345">
        <f>VLOOKUP('12管理费用'!$B$9:$B$81,参数!$B$3:$C$13,2,0)</f>
        <v>41487</v>
      </c>
      <c r="D15" s="345"/>
      <c r="E15" s="377">
        <f t="shared" si="0"/>
        <v>0</v>
      </c>
      <c r="F15" s="364">
        <f>IF($C$15=F$6,SUMIF(福利费明细!$D$5:$D$210,"管理费用",福利费明细!$DF$5:$DF$210),0)</f>
        <v>0</v>
      </c>
      <c r="G15" s="364">
        <f>IF($C$15=G$6,SUMIF(福利费明细!$D$5:$D$210,"管理费用",福利费明细!$DF$5:$DF$210),0)</f>
        <v>0</v>
      </c>
      <c r="H15" s="364">
        <f>IF($C$15=H$6,SUMIF(福利费明细!$D$5:$D$210,"管理费用",福利费明细!$DF$5:$DF$210),0)</f>
        <v>0</v>
      </c>
      <c r="I15" s="377">
        <f t="shared" si="9"/>
        <v>0</v>
      </c>
      <c r="J15" s="364">
        <f>IF($C$15=J$6,SUMIF(福利费明细!$D$5:$D$210,"管理费用",福利费明细!$DF$5:$DF$210),0)</f>
        <v>0</v>
      </c>
      <c r="K15" s="364">
        <f>IF($C$15=K$6,SUMIF(福利费明细!$D$5:$D$210,"管理费用",福利费明细!$DF$5:$DF$210),0)</f>
        <v>0</v>
      </c>
      <c r="L15" s="364">
        <f>IF($C$15=L$6,SUMIF(福利费明细!$D$5:$D$210,"管理费用",福利费明细!$DF$5:$DF$210),0)</f>
        <v>0</v>
      </c>
      <c r="M15" s="377">
        <f t="shared" si="10"/>
        <v>1500</v>
      </c>
      <c r="N15" s="364">
        <f>IF($C$15=N$6,SUMIF(福利费明细!$D$5:$D$210,"管理费用",福利费明细!$DF$5:$DF$210),0)</f>
        <v>0</v>
      </c>
      <c r="O15" s="364">
        <f>IF($C$15=O$6,SUMIF(福利费明细!$D$5:$D$210,"管理费用",福利费明细!$DF$5:$DF$210),0)</f>
        <v>1500</v>
      </c>
      <c r="P15" s="364">
        <f>IF($C$15=P$6,SUMIF(福利费明细!$D$5:$D$210,"管理费用",福利费明细!$DF$5:$DF$210),0)</f>
        <v>0</v>
      </c>
      <c r="Q15" s="377">
        <f t="shared" si="11"/>
        <v>0</v>
      </c>
      <c r="R15" s="364">
        <f>IF($C$15=R$6,SUMIF(福利费明细!$D$5:$D$210,"管理费用",福利费明细!$DF$5:$DF$210),0)</f>
        <v>0</v>
      </c>
      <c r="S15" s="364">
        <f>IF($C$15=S$6,SUMIF(福利费明细!$D$5:$D$210,"管理费用",福利费明细!$DF$5:$DF$210),0)</f>
        <v>0</v>
      </c>
      <c r="T15" s="364">
        <f>IF($C$15=T$6,SUMIF(福利费明细!$D$5:$D$210,"管理费用",福利费明细!$DF$5:$DF$210),0)</f>
        <v>0</v>
      </c>
      <c r="U15" s="377">
        <f t="shared" si="22"/>
        <v>1500</v>
      </c>
      <c r="V15" s="265"/>
      <c r="W15" s="364">
        <f t="shared" si="23"/>
        <v>1500</v>
      </c>
      <c r="X15" s="378" t="str">
        <f t="shared" si="27"/>
        <v/>
      </c>
      <c r="Y15" s="240"/>
    </row>
    <row r="16" spans="1:25" s="260" customFormat="1" ht="13" outlineLevel="3">
      <c r="A16" s="379" t="s">
        <v>17</v>
      </c>
      <c r="B16" s="277" t="s">
        <v>18</v>
      </c>
      <c r="C16" s="345" t="e">
        <f>VLOOKUP('12管理费用'!$B$9:$B$81,参数!$B$3:$C$13,2,0)</f>
        <v>#N/A</v>
      </c>
      <c r="D16" s="345"/>
      <c r="E16" s="377">
        <f t="shared" si="0"/>
        <v>0</v>
      </c>
      <c r="F16" s="364">
        <f>其他管理费用预算!E5</f>
        <v>0</v>
      </c>
      <c r="G16" s="364">
        <f>其他管理费用预算!F5</f>
        <v>0</v>
      </c>
      <c r="H16" s="364">
        <f>其他管理费用预算!G5</f>
        <v>0</v>
      </c>
      <c r="I16" s="377">
        <f t="shared" ref="I16" si="28">SUM(J16:L16)</f>
        <v>0</v>
      </c>
      <c r="J16" s="364">
        <f>其他管理费用预算!I5</f>
        <v>0</v>
      </c>
      <c r="K16" s="364">
        <f>其他管理费用预算!J5</f>
        <v>0</v>
      </c>
      <c r="L16" s="364">
        <f>其他管理费用预算!K5</f>
        <v>0</v>
      </c>
      <c r="M16" s="377">
        <f t="shared" ref="M16" si="29">SUM(N16:P16)</f>
        <v>0</v>
      </c>
      <c r="N16" s="364">
        <f>其他管理费用预算!M5</f>
        <v>0</v>
      </c>
      <c r="O16" s="364">
        <f>其他管理费用预算!N5</f>
        <v>0</v>
      </c>
      <c r="P16" s="364">
        <f>其他管理费用预算!O5</f>
        <v>0</v>
      </c>
      <c r="Q16" s="377">
        <f t="shared" ref="Q16" si="30">SUM(R16:T16)</f>
        <v>0</v>
      </c>
      <c r="R16" s="364">
        <f>其他管理费用预算!Q5</f>
        <v>0</v>
      </c>
      <c r="S16" s="364">
        <f>其他管理费用预算!R5</f>
        <v>0</v>
      </c>
      <c r="T16" s="364">
        <f>其他管理费用预算!S5</f>
        <v>0</v>
      </c>
      <c r="U16" s="377">
        <f t="shared" si="22"/>
        <v>0</v>
      </c>
      <c r="V16" s="265"/>
      <c r="W16" s="364">
        <f t="shared" si="23"/>
        <v>0</v>
      </c>
      <c r="X16" s="378" t="str">
        <f t="shared" si="27"/>
        <v/>
      </c>
      <c r="Y16" s="240"/>
    </row>
    <row r="17" spans="1:25" s="260" customFormat="1" ht="13" outlineLevel="3">
      <c r="A17" s="379" t="s">
        <v>19</v>
      </c>
      <c r="B17" s="277" t="s">
        <v>20</v>
      </c>
      <c r="C17" s="345" t="e">
        <f>VLOOKUP('12管理费用'!$B$9:$B$81,参数!$B$3:$C$13,2,0)</f>
        <v>#N/A</v>
      </c>
      <c r="D17" s="345"/>
      <c r="E17" s="377">
        <f t="shared" si="0"/>
        <v>12900</v>
      </c>
      <c r="F17" s="364">
        <f>SUM(F18:F20)</f>
        <v>4300</v>
      </c>
      <c r="G17" s="364">
        <f t="shared" ref="G17:H17" si="31">SUM(G18:G20)</f>
        <v>4300</v>
      </c>
      <c r="H17" s="364">
        <f t="shared" si="31"/>
        <v>4300</v>
      </c>
      <c r="I17" s="377">
        <f t="shared" si="9"/>
        <v>12900</v>
      </c>
      <c r="J17" s="364">
        <f>SUM(J18:J20)</f>
        <v>4300</v>
      </c>
      <c r="K17" s="364">
        <f t="shared" ref="K17" si="32">SUM(K18:K20)</f>
        <v>4300</v>
      </c>
      <c r="L17" s="364">
        <f t="shared" ref="L17" si="33">SUM(L18:L20)</f>
        <v>4300</v>
      </c>
      <c r="M17" s="377">
        <f t="shared" si="10"/>
        <v>12900</v>
      </c>
      <c r="N17" s="364">
        <f>SUM(N18:N20)</f>
        <v>4300</v>
      </c>
      <c r="O17" s="364">
        <f t="shared" ref="O17" si="34">SUM(O18:O20)</f>
        <v>4300</v>
      </c>
      <c r="P17" s="364">
        <f t="shared" ref="P17" si="35">SUM(P18:P20)</f>
        <v>4300</v>
      </c>
      <c r="Q17" s="377">
        <f t="shared" si="11"/>
        <v>12900</v>
      </c>
      <c r="R17" s="364">
        <f>SUM(R18:R20)</f>
        <v>4300</v>
      </c>
      <c r="S17" s="364">
        <f t="shared" ref="S17" si="36">SUM(S18:S20)</f>
        <v>4300</v>
      </c>
      <c r="T17" s="364">
        <f t="shared" ref="T17:V17" si="37">SUM(T18:T20)</f>
        <v>4300</v>
      </c>
      <c r="U17" s="377">
        <f t="shared" si="22"/>
        <v>51600</v>
      </c>
      <c r="V17" s="364">
        <f t="shared" si="37"/>
        <v>0</v>
      </c>
      <c r="W17" s="364">
        <f t="shared" si="23"/>
        <v>51600</v>
      </c>
      <c r="X17" s="378" t="str">
        <f t="shared" si="27"/>
        <v/>
      </c>
      <c r="Y17" s="240"/>
    </row>
    <row r="18" spans="1:25" s="260" customFormat="1" ht="13" outlineLevel="3">
      <c r="A18" s="238" t="s">
        <v>300</v>
      </c>
      <c r="B18" s="239" t="s">
        <v>298</v>
      </c>
      <c r="C18" s="345" t="e">
        <f>VLOOKUP('12管理费用'!$B$9:$B$81,参数!$B$3:$C$13,2,0)</f>
        <v>#N/A</v>
      </c>
      <c r="D18" s="345"/>
      <c r="E18" s="377">
        <f t="shared" si="0"/>
        <v>4500</v>
      </c>
      <c r="F18" s="364">
        <f>SUMIF(福利费明细!$D$5:$D$210,"管理费用",福利费明细!BN$5:BN$210)</f>
        <v>1500</v>
      </c>
      <c r="G18" s="364">
        <f>SUMIF(福利费明细!$D$5:$D$210,"管理费用",福利费明细!BO$5:BO$210)</f>
        <v>1500</v>
      </c>
      <c r="H18" s="364">
        <f>SUMIF(福利费明细!$D$5:$D$210,"管理费用",福利费明细!BP$5:BP$210)</f>
        <v>1500</v>
      </c>
      <c r="I18" s="377">
        <f t="shared" si="9"/>
        <v>4500</v>
      </c>
      <c r="J18" s="364">
        <f>SUMIF(福利费明细!$D$5:$D$210,"管理费用",福利费明细!BR$5:BR$210)</f>
        <v>1500</v>
      </c>
      <c r="K18" s="364">
        <f>SUMIF(福利费明细!$D$5:$D$210,"管理费用",福利费明细!BS$5:BS$210)</f>
        <v>1500</v>
      </c>
      <c r="L18" s="364">
        <f>SUMIF(福利费明细!$D$5:$D$210,"管理费用",福利费明细!BT$5:BT$210)</f>
        <v>1500</v>
      </c>
      <c r="M18" s="377">
        <f t="shared" si="10"/>
        <v>4500</v>
      </c>
      <c r="N18" s="364">
        <f>SUMIF(福利费明细!$D$5:$D$210,"管理费用",福利费明细!BV$5:BV$210)</f>
        <v>1500</v>
      </c>
      <c r="O18" s="364">
        <f>SUMIF(福利费明细!$D$5:$D$210,"管理费用",福利费明细!BW$5:BW$210)</f>
        <v>1500</v>
      </c>
      <c r="P18" s="364">
        <f>SUMIF(福利费明细!$D$5:$D$210,"管理费用",福利费明细!BX$5:BX$210)</f>
        <v>1500</v>
      </c>
      <c r="Q18" s="377">
        <f t="shared" si="11"/>
        <v>4500</v>
      </c>
      <c r="R18" s="364">
        <f>SUMIF(福利费明细!$D$5:$D$210,"管理费用",福利费明细!BZ$5:BZ$210)</f>
        <v>1500</v>
      </c>
      <c r="S18" s="364">
        <f>SUMIF(福利费明细!$D$5:$D$210,"管理费用",福利费明细!CA$5:CA$210)</f>
        <v>1500</v>
      </c>
      <c r="T18" s="364">
        <f>SUMIF(福利费明细!$D$5:$D$210,"管理费用",福利费明细!CB$5:CB$210)</f>
        <v>1500</v>
      </c>
      <c r="U18" s="377">
        <f t="shared" si="22"/>
        <v>18000</v>
      </c>
      <c r="V18" s="265"/>
      <c r="W18" s="364">
        <f t="shared" si="23"/>
        <v>18000</v>
      </c>
      <c r="X18" s="378" t="str">
        <f t="shared" si="27"/>
        <v/>
      </c>
      <c r="Y18" s="240"/>
    </row>
    <row r="19" spans="1:25" s="260" customFormat="1" ht="13" outlineLevel="3">
      <c r="A19" s="238" t="s">
        <v>301</v>
      </c>
      <c r="B19" s="239" t="s">
        <v>170</v>
      </c>
      <c r="C19" s="345" t="e">
        <f>VLOOKUP('12管理费用'!$B$9:$B$81,参数!$B$3:$C$13,2,0)</f>
        <v>#N/A</v>
      </c>
      <c r="D19" s="345"/>
      <c r="E19" s="377">
        <f t="shared" si="0"/>
        <v>7500</v>
      </c>
      <c r="F19" s="364">
        <f>SUMIF(福利费明细!$D$5:$D$210,"管理费用",福利费明细!CE$5:CE$210)</f>
        <v>2500</v>
      </c>
      <c r="G19" s="364">
        <f>SUMIF(福利费明细!$D$5:$D$210,"管理费用",福利费明细!CF$5:CF$210)</f>
        <v>2500</v>
      </c>
      <c r="H19" s="364">
        <f>SUMIF(福利费明细!$D$5:$D$210,"管理费用",福利费明细!CG$5:CG$210)</f>
        <v>2500</v>
      </c>
      <c r="I19" s="377">
        <f t="shared" si="9"/>
        <v>7500</v>
      </c>
      <c r="J19" s="364">
        <f>SUMIF(福利费明细!$D$5:$D$210,"管理费用",福利费明细!CH$5:CH$210)</f>
        <v>2500</v>
      </c>
      <c r="K19" s="364">
        <f>SUMIF(福利费明细!$D$5:$D$210,"管理费用",福利费明细!CI$5:CI$210)</f>
        <v>2500</v>
      </c>
      <c r="L19" s="364">
        <f>SUMIF(福利费明细!$D$5:$D$210,"管理费用",福利费明细!CJ$5:CJ$210)</f>
        <v>2500</v>
      </c>
      <c r="M19" s="377">
        <f t="shared" si="10"/>
        <v>7500</v>
      </c>
      <c r="N19" s="364">
        <f>SUMIF(福利费明细!$D$5:$D$210,"管理费用",福利费明细!CK$5:CK$210)</f>
        <v>2500</v>
      </c>
      <c r="O19" s="364">
        <f>SUMIF(福利费明细!$D$5:$D$210,"管理费用",福利费明细!CL$5:CL$210)</f>
        <v>2500</v>
      </c>
      <c r="P19" s="364">
        <f>SUMIF(福利费明细!$D$5:$D$210,"管理费用",福利费明细!CM$5:CM$210)</f>
        <v>2500</v>
      </c>
      <c r="Q19" s="377">
        <f t="shared" si="11"/>
        <v>7500</v>
      </c>
      <c r="R19" s="364">
        <f>SUMIF(福利费明细!$D$5:$D$210,"管理费用",福利费明细!CN$5:CN$210)</f>
        <v>2500</v>
      </c>
      <c r="S19" s="364">
        <f>SUMIF(福利费明细!$D$5:$D$210,"管理费用",福利费明细!CO$5:CO$210)</f>
        <v>2500</v>
      </c>
      <c r="T19" s="364">
        <f>SUMIF(福利费明细!$D$5:$D$210,"管理费用",福利费明细!CP$5:CP$210)</f>
        <v>2500</v>
      </c>
      <c r="U19" s="377">
        <f t="shared" si="22"/>
        <v>30000</v>
      </c>
      <c r="V19" s="265"/>
      <c r="W19" s="364">
        <f t="shared" si="23"/>
        <v>30000</v>
      </c>
      <c r="X19" s="378" t="str">
        <f t="shared" si="27"/>
        <v/>
      </c>
      <c r="Y19" s="240"/>
    </row>
    <row r="20" spans="1:25" s="260" customFormat="1" ht="13" outlineLevel="3">
      <c r="A20" s="238" t="s">
        <v>302</v>
      </c>
      <c r="B20" s="239" t="s">
        <v>267</v>
      </c>
      <c r="C20" s="345" t="e">
        <f>VLOOKUP('12管理费用'!$B$9:$B$81,参数!$B$3:$C$13,2,0)</f>
        <v>#N/A</v>
      </c>
      <c r="D20" s="345"/>
      <c r="E20" s="377">
        <f t="shared" si="0"/>
        <v>900</v>
      </c>
      <c r="F20" s="364">
        <f>SUMIF(福利费明细!$D$5:$D$210,"管理费用",福利费明细!CS$5:CS$210)</f>
        <v>300</v>
      </c>
      <c r="G20" s="364">
        <f>SUMIF(福利费明细!$D$5:$D$210,"管理费用",福利费明细!CT$5:CT$210)</f>
        <v>300</v>
      </c>
      <c r="H20" s="364">
        <f>SUMIF(福利费明细!$D$5:$D$210,"管理费用",福利费明细!CU$5:CU$210)</f>
        <v>300</v>
      </c>
      <c r="I20" s="377">
        <f t="shared" si="9"/>
        <v>900</v>
      </c>
      <c r="J20" s="364">
        <f>SUMIF(福利费明细!$D$5:$D$210,"管理费用",福利费明细!CV$5:CV$210)</f>
        <v>300</v>
      </c>
      <c r="K20" s="364">
        <f>SUMIF(福利费明细!$D$5:$D$210,"管理费用",福利费明细!CW$5:CW$210)</f>
        <v>300</v>
      </c>
      <c r="L20" s="364">
        <f>SUMIF(福利费明细!$D$5:$D$210,"管理费用",福利费明细!CX$5:CX$210)</f>
        <v>300</v>
      </c>
      <c r="M20" s="377">
        <f t="shared" si="10"/>
        <v>900</v>
      </c>
      <c r="N20" s="364">
        <f>SUMIF(福利费明细!$D$5:$D$210,"管理费用",福利费明细!CY$5:CY$210)</f>
        <v>300</v>
      </c>
      <c r="O20" s="364">
        <f>SUMIF(福利费明细!$D$5:$D$210,"管理费用",福利费明细!CZ$5:CZ$210)</f>
        <v>300</v>
      </c>
      <c r="P20" s="364">
        <f>SUMIF(福利费明细!$D$5:$D$210,"管理费用",福利费明细!DA$5:DA$210)</f>
        <v>300</v>
      </c>
      <c r="Q20" s="377">
        <f t="shared" si="11"/>
        <v>900</v>
      </c>
      <c r="R20" s="364">
        <f>SUMIF(福利费明细!$D$5:$D$210,"管理费用",福利费明细!DB$5:DB$210)</f>
        <v>300</v>
      </c>
      <c r="S20" s="364">
        <f>SUMIF(福利费明细!$D$5:$D$210,"管理费用",福利费明细!DC$5:DC$210)</f>
        <v>300</v>
      </c>
      <c r="T20" s="364">
        <f>SUMIF(福利费明细!$D$5:$D$210,"管理费用",福利费明细!DD$5:DD$210)</f>
        <v>300</v>
      </c>
      <c r="U20" s="377">
        <f t="shared" si="22"/>
        <v>3600</v>
      </c>
      <c r="V20" s="265"/>
      <c r="W20" s="364">
        <f t="shared" si="23"/>
        <v>3600</v>
      </c>
      <c r="X20" s="378" t="str">
        <f t="shared" si="27"/>
        <v/>
      </c>
      <c r="Y20" s="240"/>
    </row>
    <row r="21" spans="1:25" s="260" customFormat="1" ht="13" outlineLevel="3">
      <c r="A21" s="379" t="s">
        <v>21</v>
      </c>
      <c r="B21" s="277" t="s">
        <v>22</v>
      </c>
      <c r="C21" s="345" t="e">
        <f>VLOOKUP('12管理费用'!$B$9:$B$81,参数!$B$3:$C$13,2,0)</f>
        <v>#N/A</v>
      </c>
      <c r="D21" s="345"/>
      <c r="E21" s="377">
        <f t="shared" si="0"/>
        <v>0</v>
      </c>
      <c r="F21" s="364">
        <f>其他管理费用预算!E8</f>
        <v>0</v>
      </c>
      <c r="G21" s="364">
        <f>其他管理费用预算!F8</f>
        <v>0</v>
      </c>
      <c r="H21" s="364">
        <f>其他管理费用预算!G8</f>
        <v>0</v>
      </c>
      <c r="I21" s="377">
        <f t="shared" ref="I21" si="38">SUM(J21:L21)</f>
        <v>0</v>
      </c>
      <c r="J21" s="364">
        <f>其他管理费用预算!I8</f>
        <v>0</v>
      </c>
      <c r="K21" s="364">
        <f>其他管理费用预算!J8</f>
        <v>0</v>
      </c>
      <c r="L21" s="364">
        <f>其他管理费用预算!K8</f>
        <v>0</v>
      </c>
      <c r="M21" s="377">
        <f t="shared" ref="M21" si="39">SUM(N21:P21)</f>
        <v>0</v>
      </c>
      <c r="N21" s="364">
        <f>其他管理费用预算!M8</f>
        <v>0</v>
      </c>
      <c r="O21" s="364">
        <f>其他管理费用预算!N8</f>
        <v>0</v>
      </c>
      <c r="P21" s="364">
        <f>其他管理费用预算!O8</f>
        <v>0</v>
      </c>
      <c r="Q21" s="377">
        <f t="shared" ref="Q21" si="40">SUM(R21:T21)</f>
        <v>0</v>
      </c>
      <c r="R21" s="364">
        <f>其他管理费用预算!Q8</f>
        <v>0</v>
      </c>
      <c r="S21" s="364">
        <f>其他管理费用预算!R8</f>
        <v>0</v>
      </c>
      <c r="T21" s="364">
        <f>其他管理费用预算!S8</f>
        <v>0</v>
      </c>
      <c r="U21" s="377">
        <f t="shared" si="22"/>
        <v>0</v>
      </c>
      <c r="V21" s="265"/>
      <c r="W21" s="364">
        <f t="shared" si="23"/>
        <v>0</v>
      </c>
      <c r="X21" s="378" t="str">
        <f t="shared" si="27"/>
        <v/>
      </c>
      <c r="Y21" s="240"/>
    </row>
    <row r="22" spans="1:25" s="260" customFormat="1" ht="13" outlineLevel="3">
      <c r="A22" s="379" t="s">
        <v>23</v>
      </c>
      <c r="B22" s="277" t="s">
        <v>24</v>
      </c>
      <c r="C22" s="345" t="e">
        <f>VLOOKUP('12管理费用'!$B$9:$B$81,参数!$B$3:$C$13,2,0)</f>
        <v>#N/A</v>
      </c>
      <c r="D22" s="345"/>
      <c r="E22" s="377">
        <f t="shared" si="0"/>
        <v>575</v>
      </c>
      <c r="F22" s="364">
        <f>SUMIF(福利费明细!$D$5:$D$210,"管理费用",福利费明细!$DL$5:$DL$210)/12+SUMIF(福利费明细!$D$5:$D$210,"管理费用",福利费明细!$DJ$5:$DJ$210)/12</f>
        <v>191.66666666666666</v>
      </c>
      <c r="G22" s="364">
        <f>SUMIF(福利费明细!$D$5:$D$210,"管理费用",福利费明细!$DL$5:$DL$210)/12+SUMIF(福利费明细!$D$5:$D$210,"管理费用",福利费明细!$DJ$5:$DJ$210)/12</f>
        <v>191.66666666666666</v>
      </c>
      <c r="H22" s="364">
        <f>SUMIF(福利费明细!$D$5:$D$210,"管理费用",福利费明细!$DL$5:$DL$210)/12+SUMIF(福利费明细!$D$5:$D$210,"管理费用",福利费明细!$DJ$5:$DJ$210)/12</f>
        <v>191.66666666666666</v>
      </c>
      <c r="I22" s="377">
        <f t="shared" si="9"/>
        <v>575</v>
      </c>
      <c r="J22" s="364">
        <f>SUMIF(福利费明细!$D$5:$D$210,"管理费用",福利费明细!$DL$5:$DL$210)/12+SUMIF(福利费明细!$D$5:$D$210,"管理费用",福利费明细!$DJ$5:$DJ$210)/12</f>
        <v>191.66666666666666</v>
      </c>
      <c r="K22" s="364">
        <f>SUMIF(福利费明细!$D$5:$D$210,"管理费用",福利费明细!$DL$5:$DL$210)/12+SUMIF(福利费明细!$D$5:$D$210,"管理费用",福利费明细!$DJ$5:$DJ$210)/12</f>
        <v>191.66666666666666</v>
      </c>
      <c r="L22" s="364">
        <f>SUMIF(福利费明细!$D$5:$D$210,"管理费用",福利费明细!$DL$5:$DL$210)/12+SUMIF(福利费明细!$D$5:$D$210,"管理费用",福利费明细!$DJ$5:$DJ$210)/12</f>
        <v>191.66666666666666</v>
      </c>
      <c r="M22" s="377">
        <f t="shared" si="10"/>
        <v>575</v>
      </c>
      <c r="N22" s="364">
        <f>SUMIF(福利费明细!$D$5:$D$210,"管理费用",福利费明细!$DL$5:$DL$210)/12+SUMIF(福利费明细!$D$5:$D$210,"管理费用",福利费明细!$DJ$5:$DJ$210)/12</f>
        <v>191.66666666666666</v>
      </c>
      <c r="O22" s="364">
        <f>SUMIF(福利费明细!$D$5:$D$210,"管理费用",福利费明细!$DL$5:$DL$210)/12+SUMIF(福利费明细!$D$5:$D$210,"管理费用",福利费明细!$DJ$5:$DJ$210)/12</f>
        <v>191.66666666666666</v>
      </c>
      <c r="P22" s="364">
        <f>SUMIF(福利费明细!$D$5:$D$210,"管理费用",福利费明细!$DL$5:$DL$210)/12+SUMIF(福利费明细!$D$5:$D$210,"管理费用",福利费明细!$DJ$5:$DJ$210)/12</f>
        <v>191.66666666666666</v>
      </c>
      <c r="Q22" s="377">
        <f t="shared" si="11"/>
        <v>575</v>
      </c>
      <c r="R22" s="364">
        <f>SUMIF(福利费明细!$D$5:$D$210,"管理费用",福利费明细!$DL$5:$DL$210)/12+SUMIF(福利费明细!$D$5:$D$210,"管理费用",福利费明细!$DJ$5:$DJ$210)/12</f>
        <v>191.66666666666666</v>
      </c>
      <c r="S22" s="364">
        <f>SUMIF(福利费明细!$D$5:$D$210,"管理费用",福利费明细!$DL$5:$DL$210)/12+SUMIF(福利费明细!$D$5:$D$210,"管理费用",福利费明细!$DJ$5:$DJ$210)/12</f>
        <v>191.66666666666666</v>
      </c>
      <c r="T22" s="364">
        <f>SUMIF(福利费明细!$D$5:$D$210,"管理费用",福利费明细!$DL$5:$DL$210)/12+SUMIF(福利费明细!$D$5:$D$210,"管理费用",福利费明细!$DJ$5:$DJ$210)/12</f>
        <v>191.66666666666666</v>
      </c>
      <c r="U22" s="377">
        <f t="shared" si="22"/>
        <v>2300</v>
      </c>
      <c r="V22" s="265"/>
      <c r="W22" s="364">
        <f t="shared" si="23"/>
        <v>2300</v>
      </c>
      <c r="X22" s="378" t="str">
        <f t="shared" si="27"/>
        <v/>
      </c>
      <c r="Y22" s="240"/>
    </row>
    <row r="23" spans="1:25" s="260" customFormat="1" ht="13" outlineLevel="2">
      <c r="A23" s="379" t="s">
        <v>307</v>
      </c>
      <c r="B23" s="277" t="s">
        <v>25</v>
      </c>
      <c r="C23" s="345" t="e">
        <f>VLOOKUP('12管理费用'!$B$9:$B$81,参数!$B$3:$C$13,2,0)</f>
        <v>#N/A</v>
      </c>
      <c r="D23" s="345"/>
      <c r="E23" s="377">
        <f t="shared" si="0"/>
        <v>0</v>
      </c>
      <c r="F23" s="364">
        <f>SUMIF(福利费明细!$D$5:$D$210,"管理费用",福利费明细!$AI$5:$AI$210)/12</f>
        <v>0</v>
      </c>
      <c r="G23" s="364">
        <f>SUMIF(福利费明细!$D$5:$D$210,"管理费用",福利费明细!$AI$5:$AI$210)/12</f>
        <v>0</v>
      </c>
      <c r="H23" s="364">
        <f>SUMIF(福利费明细!$D$5:$D$210,"管理费用",福利费明细!$AI$5:$AI$210)/12</f>
        <v>0</v>
      </c>
      <c r="I23" s="377">
        <f t="shared" si="9"/>
        <v>0</v>
      </c>
      <c r="J23" s="364">
        <f>SUMIF(福利费明细!$D$5:$D$210,"管理费用",福利费明细!$AI$5:$AI$210)/12</f>
        <v>0</v>
      </c>
      <c r="K23" s="364">
        <f>SUMIF(福利费明细!$D$5:$D$210,"管理费用",福利费明细!$AI$5:$AI$210)/12</f>
        <v>0</v>
      </c>
      <c r="L23" s="364">
        <f>SUMIF(福利费明细!$D$5:$D$210,"管理费用",福利费明细!$AI$5:$AI$210)/12</f>
        <v>0</v>
      </c>
      <c r="M23" s="377">
        <f t="shared" si="10"/>
        <v>0</v>
      </c>
      <c r="N23" s="364">
        <f>SUMIF(福利费明细!$D$5:$D$210,"管理费用",福利费明细!$AI$5:$AI$210)/12</f>
        <v>0</v>
      </c>
      <c r="O23" s="364">
        <f>SUMIF(福利费明细!$D$5:$D$210,"管理费用",福利费明细!$AI$5:$AI$210)/12</f>
        <v>0</v>
      </c>
      <c r="P23" s="364">
        <f>SUMIF(福利费明细!$D$5:$D$210,"管理费用",福利费明细!$AI$5:$AI$210)/12</f>
        <v>0</v>
      </c>
      <c r="Q23" s="377">
        <f t="shared" si="11"/>
        <v>0</v>
      </c>
      <c r="R23" s="364">
        <f>SUMIF(福利费明细!$D$5:$D$210,"管理费用",福利费明细!$AI$5:$AI$210)/12</f>
        <v>0</v>
      </c>
      <c r="S23" s="364">
        <f>SUMIF(福利费明细!$D$5:$D$210,"管理费用",福利费明细!$AI$5:$AI$210)/12</f>
        <v>0</v>
      </c>
      <c r="T23" s="364">
        <f>SUMIF(福利费明细!$D$5:$D$210,"管理费用",福利费明细!$AI$5:$AI$210)/12</f>
        <v>0</v>
      </c>
      <c r="U23" s="377">
        <f t="shared" si="22"/>
        <v>0</v>
      </c>
      <c r="V23" s="265"/>
      <c r="W23" s="364">
        <f t="shared" si="23"/>
        <v>0</v>
      </c>
      <c r="X23" s="378" t="str">
        <f t="shared" si="27"/>
        <v/>
      </c>
      <c r="Y23" s="240"/>
    </row>
    <row r="24" spans="1:25" s="260" customFormat="1" outlineLevel="2">
      <c r="A24" s="379" t="s">
        <v>283</v>
      </c>
      <c r="B24" s="277" t="s">
        <v>26</v>
      </c>
      <c r="C24" s="345" t="e">
        <f>VLOOKUP('12管理费用'!$B$9:$B$81,参数!$B$3:$C$13,2,0)</f>
        <v>#N/A</v>
      </c>
      <c r="D24" s="345"/>
      <c r="E24" s="377">
        <f t="shared" si="0"/>
        <v>5000</v>
      </c>
      <c r="F24" s="364">
        <f>SUMIF(福利费明细!$D$5:$D$210,"管理费用",福利费明细!$AJ$5:$AJ$210)/12</f>
        <v>1666.6666666666667</v>
      </c>
      <c r="G24" s="364">
        <f>SUMIF(福利费明细!$D$5:$D$210,"管理费用",福利费明细!$AJ$5:$AJ$210)/12</f>
        <v>1666.6666666666667</v>
      </c>
      <c r="H24" s="364">
        <f>SUMIF(福利费明细!$D$5:$D$210,"管理费用",福利费明细!$AJ$5:$AJ$210)/12</f>
        <v>1666.6666666666667</v>
      </c>
      <c r="I24" s="377">
        <f t="shared" si="9"/>
        <v>5000</v>
      </c>
      <c r="J24" s="364">
        <f>SUMIF(福利费明细!$D$5:$D$210,"管理费用",福利费明细!$AJ$5:$AJ$210)/12</f>
        <v>1666.6666666666667</v>
      </c>
      <c r="K24" s="364">
        <f>SUMIF(福利费明细!$D$5:$D$210,"管理费用",福利费明细!$AJ$5:$AJ$210)/12</f>
        <v>1666.6666666666667</v>
      </c>
      <c r="L24" s="364">
        <f>SUMIF(福利费明细!$D$5:$D$210,"管理费用",福利费明细!$AJ$5:$AJ$210)/12</f>
        <v>1666.6666666666667</v>
      </c>
      <c r="M24" s="377">
        <f t="shared" si="10"/>
        <v>5000</v>
      </c>
      <c r="N24" s="364">
        <f>SUMIF(福利费明细!$D$5:$D$210,"管理费用",福利费明细!$AJ$5:$AJ$210)/12</f>
        <v>1666.6666666666667</v>
      </c>
      <c r="O24" s="364">
        <f>SUMIF(福利费明细!$D$5:$D$210,"管理费用",福利费明细!$AJ$5:$AJ$210)/12</f>
        <v>1666.6666666666667</v>
      </c>
      <c r="P24" s="364">
        <f>SUMIF(福利费明细!$D$5:$D$210,"管理费用",福利费明细!$AJ$5:$AJ$210)/12</f>
        <v>1666.6666666666667</v>
      </c>
      <c r="Q24" s="377">
        <f t="shared" si="11"/>
        <v>5000</v>
      </c>
      <c r="R24" s="364">
        <f>SUMIF(福利费明细!$D$5:$D$210,"管理费用",福利费明细!$AJ$5:$AJ$210)/12</f>
        <v>1666.6666666666667</v>
      </c>
      <c r="S24" s="364">
        <f>SUMIF(福利费明细!$D$5:$D$210,"管理费用",福利费明细!$AJ$5:$AJ$210)/12</f>
        <v>1666.6666666666667</v>
      </c>
      <c r="T24" s="364">
        <f>SUMIF(福利费明细!$D$5:$D$210,"管理费用",福利费明细!$AJ$5:$AJ$210)/12</f>
        <v>1666.6666666666667</v>
      </c>
      <c r="U24" s="377">
        <f t="shared" si="22"/>
        <v>20000</v>
      </c>
      <c r="V24" s="266"/>
      <c r="W24" s="364">
        <f t="shared" si="23"/>
        <v>20000</v>
      </c>
      <c r="X24" s="378" t="str">
        <f t="shared" si="27"/>
        <v/>
      </c>
      <c r="Y24" s="240"/>
    </row>
    <row r="25" spans="1:25" s="260" customFormat="1" outlineLevel="2">
      <c r="A25" s="379" t="s">
        <v>284</v>
      </c>
      <c r="B25" s="277" t="s">
        <v>27</v>
      </c>
      <c r="C25" s="345" t="e">
        <f>VLOOKUP('12管理费用'!$B$9:$B$81,参数!$B$3:$C$13,2,0)</f>
        <v>#N/A</v>
      </c>
      <c r="D25" s="345"/>
      <c r="E25" s="377">
        <f t="shared" si="0"/>
        <v>8688.119999999999</v>
      </c>
      <c r="F25" s="364">
        <f>SUMIF(福利费明细!$D$5:$D$210,"管理费用",福利费明细!G$5:G$210)</f>
        <v>2896.04</v>
      </c>
      <c r="G25" s="364">
        <f>SUMIF(福利费明细!$D$5:$D$210,"管理费用",福利费明细!H$5:H$210)</f>
        <v>2896.04</v>
      </c>
      <c r="H25" s="364">
        <f>SUMIF(福利费明细!$D$5:$D$210,"管理费用",福利费明细!I$5:I$210)</f>
        <v>2896.04</v>
      </c>
      <c r="I25" s="377">
        <f t="shared" ref="I25" si="41">SUM(J25:L25)</f>
        <v>8688.119999999999</v>
      </c>
      <c r="J25" s="364">
        <f>SUMIF(福利费明细!$D$5:$D$210,"管理费用",福利费明细!J$5:J$210)</f>
        <v>2896.04</v>
      </c>
      <c r="K25" s="364">
        <f>SUMIF(福利费明细!$D$5:$D$210,"管理费用",福利费明细!K$5:K$210)</f>
        <v>2896.04</v>
      </c>
      <c r="L25" s="364">
        <f>SUMIF(福利费明细!$D$5:$D$210,"管理费用",福利费明细!L$5:L$210)</f>
        <v>2896.04</v>
      </c>
      <c r="M25" s="377">
        <f t="shared" ref="M25" si="42">SUM(N25:P25)</f>
        <v>8688.119999999999</v>
      </c>
      <c r="N25" s="364">
        <f>SUMIF(福利费明细!$D$5:$D$210,"管理费用",福利费明细!M$5:M$210)</f>
        <v>2896.04</v>
      </c>
      <c r="O25" s="364">
        <f>SUMIF(福利费明细!$D$5:$D$210,"管理费用",福利费明细!N$5:N$210)</f>
        <v>2896.04</v>
      </c>
      <c r="P25" s="364">
        <f>SUMIF(福利费明细!$D$5:$D$210,"管理费用",福利费明细!O$5:O$210)</f>
        <v>2896.04</v>
      </c>
      <c r="Q25" s="377">
        <f t="shared" ref="Q25" si="43">SUM(R25:T25)</f>
        <v>8688.119999999999</v>
      </c>
      <c r="R25" s="364">
        <f>SUMIF(福利费明细!$D$5:$D$210,"管理费用",福利费明细!P$5:P$210)</f>
        <v>2896.04</v>
      </c>
      <c r="S25" s="364">
        <f>SUMIF(福利费明细!$D$5:$D$210,"管理费用",福利费明细!Q$5:Q$210)</f>
        <v>2896.04</v>
      </c>
      <c r="T25" s="364">
        <f>SUMIF(福利费明细!$D$5:$D$210,"管理费用",福利费明细!R$5:R$210)</f>
        <v>2896.04</v>
      </c>
      <c r="U25" s="377">
        <f t="shared" ref="U25" si="44">Q25+M25+I25+E25</f>
        <v>34752.479999999996</v>
      </c>
      <c r="V25" s="266"/>
      <c r="W25" s="364">
        <f t="shared" si="23"/>
        <v>34752.479999999996</v>
      </c>
      <c r="X25" s="378" t="str">
        <f t="shared" si="27"/>
        <v/>
      </c>
      <c r="Y25" s="240"/>
    </row>
    <row r="26" spans="1:25" s="260" customFormat="1" outlineLevel="2">
      <c r="A26" s="379" t="s">
        <v>285</v>
      </c>
      <c r="B26" s="277" t="s">
        <v>28</v>
      </c>
      <c r="C26" s="345" t="e">
        <f>VLOOKUP('12管理费用'!$B$9:$B$81,参数!$B$3:$C$13,2,0)</f>
        <v>#N/A</v>
      </c>
      <c r="D26" s="345"/>
      <c r="E26" s="377">
        <f t="shared" si="0"/>
        <v>3000</v>
      </c>
      <c r="F26" s="364">
        <f>SUMIF(福利费明细!$D$5:$D$210,"管理费用",福利费明细!V$5:V$210)</f>
        <v>1000</v>
      </c>
      <c r="G26" s="364">
        <f>SUMIF(福利费明细!$D$5:$D$210,"管理费用",福利费明细!W$5:W$210)</f>
        <v>1000</v>
      </c>
      <c r="H26" s="364">
        <f>SUMIF(福利费明细!$D$5:$D$210,"管理费用",福利费明细!X$5:X$210)</f>
        <v>1000</v>
      </c>
      <c r="I26" s="377">
        <f t="shared" si="9"/>
        <v>3000</v>
      </c>
      <c r="J26" s="364">
        <f>SUMIF(福利费明细!$D$5:$D$210,"管理费用",福利费明细!Y$5:Y$210)</f>
        <v>1000</v>
      </c>
      <c r="K26" s="364">
        <f>SUMIF(福利费明细!$D$5:$D$210,"管理费用",福利费明细!Z$5:Z$210)</f>
        <v>1000</v>
      </c>
      <c r="L26" s="364">
        <f>SUMIF(福利费明细!$D$5:$D$210,"管理费用",福利费明细!AA$5:AA$210)</f>
        <v>1000</v>
      </c>
      <c r="M26" s="377">
        <f t="shared" si="10"/>
        <v>3000</v>
      </c>
      <c r="N26" s="364">
        <f>SUMIF(福利费明细!$D$5:$D$210,"管理费用",福利费明细!AB$5:AB$210)</f>
        <v>1000</v>
      </c>
      <c r="O26" s="364">
        <f>SUMIF(福利费明细!$D$5:$D$210,"管理费用",福利费明细!AC$5:AC$210)</f>
        <v>1000</v>
      </c>
      <c r="P26" s="364">
        <f>SUMIF(福利费明细!$D$5:$D$210,"管理费用",福利费明细!AD$5:AD$210)</f>
        <v>1000</v>
      </c>
      <c r="Q26" s="377">
        <f t="shared" si="11"/>
        <v>3000</v>
      </c>
      <c r="R26" s="364">
        <f>SUMIF(福利费明细!$D$5:$D$210,"管理费用",福利费明细!AE$5:AE$210)</f>
        <v>1000</v>
      </c>
      <c r="S26" s="364">
        <f>SUMIF(福利费明细!$D$5:$D$210,"管理费用",福利费明细!AF$5:AF$210)</f>
        <v>1000</v>
      </c>
      <c r="T26" s="364">
        <f>SUMIF(福利费明细!$D$5:$D$210,"管理费用",福利费明细!AG$5:AG$210)</f>
        <v>1000</v>
      </c>
      <c r="U26" s="377">
        <f t="shared" si="22"/>
        <v>12000</v>
      </c>
      <c r="V26" s="265"/>
      <c r="W26" s="364">
        <f t="shared" si="23"/>
        <v>12000</v>
      </c>
      <c r="X26" s="378" t="str">
        <f t="shared" si="27"/>
        <v/>
      </c>
      <c r="Y26" s="240"/>
    </row>
    <row r="27" spans="1:25" s="260" customFormat="1" outlineLevel="2">
      <c r="A27" s="379" t="s">
        <v>286</v>
      </c>
      <c r="B27" s="277" t="s">
        <v>29</v>
      </c>
      <c r="C27" s="345" t="e">
        <f>VLOOKUP('12管理费用'!$B$9:$B$81,参数!$B$3:$C$13,2,0)</f>
        <v>#N/A</v>
      </c>
      <c r="D27" s="345"/>
      <c r="E27" s="377">
        <f t="shared" si="0"/>
        <v>0</v>
      </c>
      <c r="F27" s="380" t="s">
        <v>435</v>
      </c>
      <c r="G27" s="380" t="s">
        <v>435</v>
      </c>
      <c r="H27" s="380" t="s">
        <v>435</v>
      </c>
      <c r="I27" s="377">
        <f>SUM(J27:L27)</f>
        <v>0</v>
      </c>
      <c r="J27" s="380" t="s">
        <v>435</v>
      </c>
      <c r="K27" s="380" t="s">
        <v>435</v>
      </c>
      <c r="L27" s="380" t="s">
        <v>435</v>
      </c>
      <c r="M27" s="377">
        <f t="shared" si="10"/>
        <v>0</v>
      </c>
      <c r="N27" s="380" t="s">
        <v>435</v>
      </c>
      <c r="O27" s="380" t="s">
        <v>435</v>
      </c>
      <c r="P27" s="380" t="s">
        <v>435</v>
      </c>
      <c r="Q27" s="377">
        <f t="shared" si="11"/>
        <v>0</v>
      </c>
      <c r="R27" s="380" t="s">
        <v>435</v>
      </c>
      <c r="S27" s="380" t="s">
        <v>435</v>
      </c>
      <c r="T27" s="380" t="s">
        <v>435</v>
      </c>
      <c r="U27" s="377">
        <f t="shared" si="22"/>
        <v>0</v>
      </c>
      <c r="V27" s="265"/>
      <c r="W27" s="364">
        <f t="shared" si="23"/>
        <v>0</v>
      </c>
      <c r="X27" s="378" t="str">
        <f t="shared" si="27"/>
        <v/>
      </c>
      <c r="Y27" s="240"/>
    </row>
    <row r="28" spans="1:25" s="260" customFormat="1" outlineLevel="2">
      <c r="A28" s="379" t="s">
        <v>287</v>
      </c>
      <c r="B28" s="277" t="s">
        <v>30</v>
      </c>
      <c r="C28" s="345">
        <f>VLOOKUP('12管理费用'!$B$9:$B$81,参数!$B$3:$C$13,2,0)</f>
        <v>41334</v>
      </c>
      <c r="D28" s="345"/>
      <c r="E28" s="377">
        <f t="shared" si="0"/>
        <v>3000</v>
      </c>
      <c r="F28" s="364">
        <f>IF($C$28=F$6,SUMIF(福利费明细!$D$5:$D$210,"管理费用",福利费明细!$DH$5:$DH$210),0)</f>
        <v>0</v>
      </c>
      <c r="G28" s="364">
        <f>IF($C$28=G$6,SUMIF(福利费明细!$D$5:$D$210,"管理费用",福利费明细!$DH$5:$DH$210),0)</f>
        <v>0</v>
      </c>
      <c r="H28" s="364">
        <f>IF($C$28=H$6,SUMIF(福利费明细!$D$5:$D$210,"管理费用",福利费明细!$DH$5:$DH$210),0)</f>
        <v>3000</v>
      </c>
      <c r="I28" s="377">
        <f t="shared" si="9"/>
        <v>0</v>
      </c>
      <c r="J28" s="364">
        <f>IF($C$28=J$6,SUMIF(福利费明细!$D$5:$D$210,"管理费用",福利费明细!$DH$5:$DH$210),0)</f>
        <v>0</v>
      </c>
      <c r="K28" s="364">
        <f>IF($C$28=K$6,SUMIF(福利费明细!$D$5:$D$210,"管理费用",福利费明细!$DH$5:$DH$210),0)</f>
        <v>0</v>
      </c>
      <c r="L28" s="364">
        <f>IF($C$28=L$6,SUMIF(福利费明细!$D$5:$D$210,"管理费用",福利费明细!$DH$5:$DH$210),0)</f>
        <v>0</v>
      </c>
      <c r="M28" s="377">
        <f t="shared" si="10"/>
        <v>0</v>
      </c>
      <c r="N28" s="364">
        <f>IF($C$28=N$6,SUMIF(福利费明细!$D$5:$D$210,"管理费用",福利费明细!$DH$5:$DH$210),0)</f>
        <v>0</v>
      </c>
      <c r="O28" s="364">
        <f>IF($C$28=O$6,SUMIF(福利费明细!$D$5:$D$210,"管理费用",福利费明细!$DH$5:$DH$210),0)</f>
        <v>0</v>
      </c>
      <c r="P28" s="364">
        <f>IF($C$28=P$6,SUMIF(福利费明细!$D$5:$D$210,"管理费用",福利费明细!$DH$5:$DH$210),0)</f>
        <v>0</v>
      </c>
      <c r="Q28" s="377">
        <f t="shared" si="11"/>
        <v>0</v>
      </c>
      <c r="R28" s="364">
        <f>IF($C$28=R$6,SUMIF(福利费明细!$D$5:$D$210,"管理费用",福利费明细!$DH$5:$DH$210),0)</f>
        <v>0</v>
      </c>
      <c r="S28" s="364">
        <f>IF($C$28=S$6,SUMIF(福利费明细!$D$5:$D$210,"管理费用",福利费明细!$DH$5:$DH$210),0)</f>
        <v>0</v>
      </c>
      <c r="T28" s="364">
        <f>IF($C$28=T$6,SUMIF(福利费明细!$D$5:$D$210,"管理费用",福利费明细!$DH$5:$DH$210),0)</f>
        <v>0</v>
      </c>
      <c r="U28" s="377">
        <f t="shared" si="22"/>
        <v>3000</v>
      </c>
      <c r="V28" s="265"/>
      <c r="W28" s="364">
        <f t="shared" si="23"/>
        <v>3000</v>
      </c>
      <c r="X28" s="378" t="str">
        <f t="shared" si="27"/>
        <v/>
      </c>
      <c r="Y28" s="240"/>
    </row>
    <row r="29" spans="1:25" s="260" customFormat="1" outlineLevel="2">
      <c r="A29" s="379" t="s">
        <v>288</v>
      </c>
      <c r="B29" s="277" t="s">
        <v>437</v>
      </c>
      <c r="C29" s="345" t="e">
        <f>VLOOKUP('12管理费用'!$B$9:$B$81,参数!$B$3:$C$13,2,0)</f>
        <v>#N/A</v>
      </c>
      <c r="D29" s="345"/>
      <c r="E29" s="377">
        <f t="shared" si="0"/>
        <v>0</v>
      </c>
      <c r="F29" s="364">
        <f>其他管理费用预算!E9</f>
        <v>0</v>
      </c>
      <c r="G29" s="364">
        <f>其他管理费用预算!F9</f>
        <v>0</v>
      </c>
      <c r="H29" s="364">
        <f>其他管理费用预算!G9</f>
        <v>0</v>
      </c>
      <c r="I29" s="377">
        <f t="shared" ref="I29:I30" si="45">SUM(J29:L29)</f>
        <v>0</v>
      </c>
      <c r="J29" s="364">
        <f>其他管理费用预算!I9</f>
        <v>0</v>
      </c>
      <c r="K29" s="364">
        <f>其他管理费用预算!J9</f>
        <v>0</v>
      </c>
      <c r="L29" s="364">
        <f>其他管理费用预算!K9</f>
        <v>0</v>
      </c>
      <c r="M29" s="377">
        <f t="shared" ref="M29:M30" si="46">SUM(N29:P29)</f>
        <v>0</v>
      </c>
      <c r="N29" s="364">
        <f>其他管理费用预算!M9</f>
        <v>0</v>
      </c>
      <c r="O29" s="364">
        <f>其他管理费用预算!N9</f>
        <v>0</v>
      </c>
      <c r="P29" s="364">
        <f>其他管理费用预算!O9</f>
        <v>0</v>
      </c>
      <c r="Q29" s="377">
        <f t="shared" ref="Q29:Q30" si="47">SUM(R29:T29)</f>
        <v>0</v>
      </c>
      <c r="R29" s="364">
        <f>其他管理费用预算!Q9</f>
        <v>0</v>
      </c>
      <c r="S29" s="364">
        <f>其他管理费用预算!R9</f>
        <v>0</v>
      </c>
      <c r="T29" s="364">
        <f>其他管理费用预算!S9</f>
        <v>0</v>
      </c>
      <c r="U29" s="377">
        <f t="shared" si="22"/>
        <v>0</v>
      </c>
      <c r="V29" s="265"/>
      <c r="W29" s="364">
        <f t="shared" si="23"/>
        <v>0</v>
      </c>
      <c r="X29" s="378" t="str">
        <f t="shared" si="27"/>
        <v/>
      </c>
      <c r="Y29" s="240"/>
    </row>
    <row r="30" spans="1:25" s="260" customFormat="1" outlineLevel="2">
      <c r="A30" s="379" t="s">
        <v>289</v>
      </c>
      <c r="B30" s="277" t="s">
        <v>32</v>
      </c>
      <c r="C30" s="345" t="e">
        <f>VLOOKUP('12管理费用'!$B$9:$B$81,参数!$B$3:$C$13,2,0)</f>
        <v>#N/A</v>
      </c>
      <c r="D30" s="345"/>
      <c r="E30" s="377">
        <f t="shared" si="0"/>
        <v>0</v>
      </c>
      <c r="F30" s="364">
        <f>其他管理费用预算!E10</f>
        <v>0</v>
      </c>
      <c r="G30" s="364">
        <f>其他管理费用预算!F10</f>
        <v>0</v>
      </c>
      <c r="H30" s="364">
        <f>其他管理费用预算!G10</f>
        <v>0</v>
      </c>
      <c r="I30" s="377">
        <f t="shared" si="45"/>
        <v>0</v>
      </c>
      <c r="J30" s="364">
        <f>其他管理费用预算!I10</f>
        <v>0</v>
      </c>
      <c r="K30" s="364">
        <f>其他管理费用预算!J10</f>
        <v>0</v>
      </c>
      <c r="L30" s="364">
        <f>其他管理费用预算!K10</f>
        <v>0</v>
      </c>
      <c r="M30" s="377">
        <f t="shared" si="46"/>
        <v>0</v>
      </c>
      <c r="N30" s="364">
        <f>其他管理费用预算!M10</f>
        <v>0</v>
      </c>
      <c r="O30" s="364">
        <f>其他管理费用预算!N10</f>
        <v>0</v>
      </c>
      <c r="P30" s="364">
        <f>其他管理费用预算!O10</f>
        <v>0</v>
      </c>
      <c r="Q30" s="377">
        <f t="shared" si="47"/>
        <v>0</v>
      </c>
      <c r="R30" s="364">
        <f>其他管理费用预算!Q10</f>
        <v>0</v>
      </c>
      <c r="S30" s="364">
        <f>其他管理费用预算!R10</f>
        <v>0</v>
      </c>
      <c r="T30" s="364">
        <f>其他管理费用预算!S10</f>
        <v>0</v>
      </c>
      <c r="U30" s="377">
        <f t="shared" si="22"/>
        <v>0</v>
      </c>
      <c r="V30" s="265"/>
      <c r="W30" s="364">
        <f t="shared" si="23"/>
        <v>0</v>
      </c>
      <c r="X30" s="378" t="str">
        <f t="shared" si="27"/>
        <v/>
      </c>
      <c r="Y30" s="240"/>
    </row>
    <row r="31" spans="1:25" s="260" customFormat="1" outlineLevel="2">
      <c r="A31" s="379" t="s">
        <v>290</v>
      </c>
      <c r="B31" s="277" t="s">
        <v>343</v>
      </c>
      <c r="C31" s="345" t="e">
        <f>VLOOKUP('12管理费用'!$B$9:$B$81,参数!$B$3:$C$13,2,0)</f>
        <v>#N/A</v>
      </c>
      <c r="D31" s="345"/>
      <c r="E31" s="377">
        <f t="shared" si="0"/>
        <v>0</v>
      </c>
      <c r="F31" s="364">
        <f>SUMIF(福利费明细!$D$5:$D$210,"管理费用",福利费明细!$DI$5:$DI$210)/12</f>
        <v>0</v>
      </c>
      <c r="G31" s="364">
        <f>SUMIF(福利费明细!$D$5:$D$210,"管理费用",福利费明细!$DI$5:$DI$210)/12</f>
        <v>0</v>
      </c>
      <c r="H31" s="364">
        <f>SUMIF(福利费明细!$D$5:$D$210,"管理费用",福利费明细!$DI$5:$DI$210)/12</f>
        <v>0</v>
      </c>
      <c r="I31" s="377">
        <f t="shared" si="9"/>
        <v>0</v>
      </c>
      <c r="J31" s="364">
        <f>SUMIF(福利费明细!$D$5:$D$210,"管理费用",福利费明细!$DI$5:$DI$210)/12</f>
        <v>0</v>
      </c>
      <c r="K31" s="364">
        <f>SUMIF(福利费明细!$D$5:$D$210,"管理费用",福利费明细!$DI$5:$DI$210)/12</f>
        <v>0</v>
      </c>
      <c r="L31" s="364">
        <f>SUMIF(福利费明细!$D$5:$D$210,"管理费用",福利费明细!$DI$5:$DI$210)/12</f>
        <v>0</v>
      </c>
      <c r="M31" s="377">
        <f t="shared" si="10"/>
        <v>0</v>
      </c>
      <c r="N31" s="364">
        <f>SUMIF(福利费明细!$D$5:$D$210,"管理费用",福利费明细!$DI$5:$DI$210)/12</f>
        <v>0</v>
      </c>
      <c r="O31" s="364">
        <f>SUMIF(福利费明细!$D$5:$D$210,"管理费用",福利费明细!$DI$5:$DI$210)/12</f>
        <v>0</v>
      </c>
      <c r="P31" s="364">
        <f>SUMIF(福利费明细!$D$5:$D$210,"管理费用",福利费明细!$DI$5:$DI$210)/12</f>
        <v>0</v>
      </c>
      <c r="Q31" s="377">
        <f t="shared" si="11"/>
        <v>0</v>
      </c>
      <c r="R31" s="364">
        <f>SUMIF(福利费明细!$D$5:$D$210,"管理费用",福利费明细!$DI$5:$DI$210)/12</f>
        <v>0</v>
      </c>
      <c r="S31" s="364">
        <f>SUMIF(福利费明细!$D$5:$D$210,"管理费用",福利费明细!$DI$5:$DI$210)/12</f>
        <v>0</v>
      </c>
      <c r="T31" s="364">
        <f>SUMIF(福利费明细!$D$5:$D$210,"管理费用",福利费明细!$DI$5:$DI$210)/12</f>
        <v>0</v>
      </c>
      <c r="U31" s="377">
        <f t="shared" si="22"/>
        <v>0</v>
      </c>
      <c r="V31" s="265"/>
      <c r="W31" s="364">
        <f t="shared" si="23"/>
        <v>0</v>
      </c>
      <c r="X31" s="378" t="str">
        <f t="shared" si="27"/>
        <v/>
      </c>
      <c r="Y31" s="240"/>
    </row>
    <row r="32" spans="1:25" s="260" customFormat="1" outlineLevel="2">
      <c r="A32" s="379" t="s">
        <v>344</v>
      </c>
      <c r="B32" s="277" t="s">
        <v>342</v>
      </c>
      <c r="C32" s="345">
        <f>VLOOKUP('12管理费用'!$B$9:$B$81,参数!$B$3:$C$13,2,0)</f>
        <v>41487</v>
      </c>
      <c r="D32" s="345"/>
      <c r="E32" s="377">
        <f t="shared" si="0"/>
        <v>0</v>
      </c>
      <c r="F32" s="364">
        <f>IF($C$32=F$6,SUMIF(福利费明细!$D$5:$D$210,"管理费用",福利费明细!$DK$5:$DK$210),0)</f>
        <v>0</v>
      </c>
      <c r="G32" s="364">
        <f>IF($C$32=G$6,SUMIF(福利费明细!$D$5:$D$210,"管理费用",福利费明细!$DK$5:$DK$210),0)</f>
        <v>0</v>
      </c>
      <c r="H32" s="364">
        <f>IF($C$32=H$6,SUMIF(福利费明细!$D$5:$D$210,"管理费用",福利费明细!$DK$5:$DK$210),0)</f>
        <v>0</v>
      </c>
      <c r="I32" s="377">
        <f t="shared" si="9"/>
        <v>0</v>
      </c>
      <c r="J32" s="364">
        <f>IF($C$32=J$6,SUMIF(福利费明细!$D$5:$D$210,"管理费用",福利费明细!$DK$5:$DK$210),0)</f>
        <v>0</v>
      </c>
      <c r="K32" s="364">
        <f>IF($C$32=K$6,SUMIF(福利费明细!$D$5:$D$210,"管理费用",福利费明细!$DK$5:$DK$210),0)</f>
        <v>0</v>
      </c>
      <c r="L32" s="364">
        <f>IF($C$32=L$6,SUMIF(福利费明细!$D$5:$D$210,"管理费用",福利费明细!$DK$5:$DK$210),0)</f>
        <v>0</v>
      </c>
      <c r="M32" s="377">
        <f t="shared" si="10"/>
        <v>25000</v>
      </c>
      <c r="N32" s="364">
        <f>IF($C$32=N$6,SUMIF(福利费明细!$D$5:$D$210,"管理费用",福利费明细!$DK$5:$DK$210),0)</f>
        <v>0</v>
      </c>
      <c r="O32" s="364">
        <f>IF($C$32=O$6,SUMIF(福利费明细!$D$5:$D$210,"管理费用",福利费明细!$DK$5:$DK$210),0)</f>
        <v>25000</v>
      </c>
      <c r="P32" s="364">
        <f>IF($C$32=P$6,SUMIF(福利费明细!$D$5:$D$210,"管理费用",福利费明细!$DK$5:$DK$210),0)</f>
        <v>0</v>
      </c>
      <c r="Q32" s="377">
        <f t="shared" si="11"/>
        <v>0</v>
      </c>
      <c r="R32" s="364">
        <f>IF($C$32=R$6,SUMIF(福利费明细!$D$5:$D$210,"管理费用",福利费明细!$DK$5:$DK$210),0)</f>
        <v>0</v>
      </c>
      <c r="S32" s="364">
        <f>IF($C$32=S$6,SUMIF(福利费明细!$D$5:$D$210,"管理费用",福利费明细!$DK$5:$DK$210),0)</f>
        <v>0</v>
      </c>
      <c r="T32" s="364">
        <f>IF($C$32=T$6,SUMIF(福利费明细!$D$5:$D$210,"管理费用",福利费明细!$DK$5:$DK$210),0)</f>
        <v>0</v>
      </c>
      <c r="U32" s="377">
        <f t="shared" si="22"/>
        <v>25000</v>
      </c>
      <c r="V32" s="265"/>
      <c r="W32" s="364">
        <f t="shared" si="23"/>
        <v>25000</v>
      </c>
      <c r="X32" s="378" t="str">
        <f t="shared" si="27"/>
        <v/>
      </c>
      <c r="Y32" s="240"/>
    </row>
    <row r="33" spans="1:25" s="260" customFormat="1" outlineLevel="2">
      <c r="A33" s="379" t="s">
        <v>345</v>
      </c>
      <c r="B33" s="277" t="s">
        <v>24</v>
      </c>
      <c r="C33" s="345" t="e">
        <f>VLOOKUP('12管理费用'!$B$9:$B$81,参数!$B$3:$C$13,2,0)</f>
        <v>#N/A</v>
      </c>
      <c r="D33" s="345"/>
      <c r="E33" s="377">
        <f t="shared" si="0"/>
        <v>0</v>
      </c>
      <c r="F33" s="364">
        <f>其他管理费用预算!E11</f>
        <v>0</v>
      </c>
      <c r="G33" s="364">
        <f>其他管理费用预算!F11</f>
        <v>0</v>
      </c>
      <c r="H33" s="364">
        <f>其他管理费用预算!G11</f>
        <v>0</v>
      </c>
      <c r="I33" s="377">
        <f t="shared" ref="I33:I39" si="48">SUM(J33:L33)</f>
        <v>0</v>
      </c>
      <c r="J33" s="364">
        <f>其他管理费用预算!I11</f>
        <v>0</v>
      </c>
      <c r="K33" s="364">
        <f>其他管理费用预算!J11</f>
        <v>0</v>
      </c>
      <c r="L33" s="364">
        <f>其他管理费用预算!K11</f>
        <v>0</v>
      </c>
      <c r="M33" s="377">
        <f t="shared" ref="M33:M39" si="49">SUM(N33:P33)</f>
        <v>0</v>
      </c>
      <c r="N33" s="364">
        <f>其他管理费用预算!M11</f>
        <v>0</v>
      </c>
      <c r="O33" s="364">
        <f>其他管理费用预算!N11</f>
        <v>0</v>
      </c>
      <c r="P33" s="364">
        <f>其他管理费用预算!O11</f>
        <v>0</v>
      </c>
      <c r="Q33" s="377">
        <f t="shared" ref="Q33:Q39" si="50">SUM(R33:T33)</f>
        <v>0</v>
      </c>
      <c r="R33" s="364">
        <f>其他管理费用预算!Q11</f>
        <v>0</v>
      </c>
      <c r="S33" s="364">
        <f>其他管理费用预算!R11</f>
        <v>0</v>
      </c>
      <c r="T33" s="364">
        <f>其他管理费用预算!S11</f>
        <v>0</v>
      </c>
      <c r="U33" s="377">
        <f t="shared" si="22"/>
        <v>0</v>
      </c>
      <c r="V33" s="265"/>
      <c r="W33" s="364">
        <f t="shared" si="23"/>
        <v>0</v>
      </c>
      <c r="X33" s="378" t="str">
        <f t="shared" si="27"/>
        <v/>
      </c>
      <c r="Y33" s="240"/>
    </row>
    <row r="34" spans="1:25" s="260" customFormat="1" ht="13" outlineLevel="1">
      <c r="A34" s="379" t="s">
        <v>111</v>
      </c>
      <c r="B34" s="277" t="s">
        <v>34</v>
      </c>
      <c r="C34" s="345" t="e">
        <f>VLOOKUP('12管理费用'!$B$9:$B$81,参数!$B$3:$C$13,2,0)</f>
        <v>#N/A</v>
      </c>
      <c r="D34" s="345"/>
      <c r="E34" s="377">
        <f t="shared" si="0"/>
        <v>0</v>
      </c>
      <c r="F34" s="364">
        <f>其他管理费用预算!E14</f>
        <v>0</v>
      </c>
      <c r="G34" s="364">
        <f>其他管理费用预算!F14</f>
        <v>0</v>
      </c>
      <c r="H34" s="364">
        <f>其他管理费用预算!G14</f>
        <v>0</v>
      </c>
      <c r="I34" s="377">
        <f t="shared" si="48"/>
        <v>0</v>
      </c>
      <c r="J34" s="364">
        <f>其他管理费用预算!I14</f>
        <v>0</v>
      </c>
      <c r="K34" s="364">
        <f>其他管理费用预算!J14</f>
        <v>0</v>
      </c>
      <c r="L34" s="364">
        <f>其他管理费用预算!K14</f>
        <v>0</v>
      </c>
      <c r="M34" s="377">
        <f t="shared" si="49"/>
        <v>0</v>
      </c>
      <c r="N34" s="364">
        <f>其他管理费用预算!M14</f>
        <v>0</v>
      </c>
      <c r="O34" s="364">
        <f>其他管理费用预算!N14</f>
        <v>0</v>
      </c>
      <c r="P34" s="364">
        <f>其他管理费用预算!O14</f>
        <v>0</v>
      </c>
      <c r="Q34" s="377">
        <f t="shared" si="50"/>
        <v>0</v>
      </c>
      <c r="R34" s="364">
        <f>其他管理费用预算!Q14</f>
        <v>0</v>
      </c>
      <c r="S34" s="364">
        <f>其他管理费用预算!R14</f>
        <v>0</v>
      </c>
      <c r="T34" s="364">
        <f>其他管理费用预算!S14</f>
        <v>0</v>
      </c>
      <c r="U34" s="377">
        <f t="shared" si="22"/>
        <v>0</v>
      </c>
      <c r="V34" s="265"/>
      <c r="W34" s="364">
        <f t="shared" si="23"/>
        <v>0</v>
      </c>
      <c r="X34" s="378" t="str">
        <f t="shared" si="27"/>
        <v/>
      </c>
      <c r="Y34" s="240"/>
    </row>
    <row r="35" spans="1:25" s="260" customFormat="1" ht="13" outlineLevel="1">
      <c r="A35" s="379" t="s">
        <v>35</v>
      </c>
      <c r="B35" s="277" t="s">
        <v>36</v>
      </c>
      <c r="C35" s="345" t="e">
        <f>VLOOKUP('12管理费用'!$B$9:$B$81,参数!$B$3:$C$13,2,0)</f>
        <v>#N/A</v>
      </c>
      <c r="D35" s="345"/>
      <c r="E35" s="377">
        <f t="shared" si="0"/>
        <v>0</v>
      </c>
      <c r="F35" s="364">
        <f>其他管理费用预算!E13</f>
        <v>0</v>
      </c>
      <c r="G35" s="364">
        <f>其他管理费用预算!F13</f>
        <v>0</v>
      </c>
      <c r="H35" s="364">
        <f>其他管理费用预算!G13</f>
        <v>0</v>
      </c>
      <c r="I35" s="377">
        <f t="shared" si="48"/>
        <v>0</v>
      </c>
      <c r="J35" s="364">
        <f>其他管理费用预算!I13</f>
        <v>0</v>
      </c>
      <c r="K35" s="364">
        <f>其他管理费用预算!J13</f>
        <v>0</v>
      </c>
      <c r="L35" s="364">
        <f>其他管理费用预算!K13</f>
        <v>0</v>
      </c>
      <c r="M35" s="377">
        <f t="shared" si="49"/>
        <v>0</v>
      </c>
      <c r="N35" s="364">
        <f>其他管理费用预算!M13</f>
        <v>0</v>
      </c>
      <c r="O35" s="364">
        <f>其他管理费用预算!N13</f>
        <v>0</v>
      </c>
      <c r="P35" s="364">
        <f>其他管理费用预算!O13</f>
        <v>0</v>
      </c>
      <c r="Q35" s="377">
        <f t="shared" si="50"/>
        <v>0</v>
      </c>
      <c r="R35" s="364">
        <f>其他管理费用预算!Q13</f>
        <v>0</v>
      </c>
      <c r="S35" s="364">
        <f>其他管理费用预算!R13</f>
        <v>0</v>
      </c>
      <c r="T35" s="364">
        <f>其他管理费用预算!S13</f>
        <v>0</v>
      </c>
      <c r="U35" s="377">
        <f t="shared" si="22"/>
        <v>0</v>
      </c>
      <c r="V35" s="265"/>
      <c r="W35" s="364">
        <f t="shared" si="23"/>
        <v>0</v>
      </c>
      <c r="X35" s="378" t="str">
        <f t="shared" si="27"/>
        <v/>
      </c>
      <c r="Y35" s="240"/>
    </row>
    <row r="36" spans="1:25" s="260" customFormat="1" ht="13" outlineLevel="1">
      <c r="A36" s="379" t="s">
        <v>37</v>
      </c>
      <c r="B36" s="277" t="s">
        <v>38</v>
      </c>
      <c r="C36" s="345" t="e">
        <f>VLOOKUP('12管理费用'!$B$9:$B$81,参数!$B$3:$C$13,2,0)</f>
        <v>#N/A</v>
      </c>
      <c r="D36" s="345"/>
      <c r="E36" s="377">
        <f t="shared" si="0"/>
        <v>0</v>
      </c>
      <c r="F36" s="364">
        <f>其他管理费用预算!E14</f>
        <v>0</v>
      </c>
      <c r="G36" s="364">
        <f>其他管理费用预算!F14</f>
        <v>0</v>
      </c>
      <c r="H36" s="364">
        <f>其他管理费用预算!G14</f>
        <v>0</v>
      </c>
      <c r="I36" s="377">
        <f t="shared" si="48"/>
        <v>0</v>
      </c>
      <c r="J36" s="364">
        <f>其他管理费用预算!I14</f>
        <v>0</v>
      </c>
      <c r="K36" s="364">
        <f>其他管理费用预算!J14</f>
        <v>0</v>
      </c>
      <c r="L36" s="364">
        <f>其他管理费用预算!K14</f>
        <v>0</v>
      </c>
      <c r="M36" s="377">
        <f t="shared" si="49"/>
        <v>0</v>
      </c>
      <c r="N36" s="364">
        <f>其他管理费用预算!M14</f>
        <v>0</v>
      </c>
      <c r="O36" s="364">
        <f>其他管理费用预算!N14</f>
        <v>0</v>
      </c>
      <c r="P36" s="364">
        <f>其他管理费用预算!O14</f>
        <v>0</v>
      </c>
      <c r="Q36" s="377">
        <f t="shared" si="50"/>
        <v>0</v>
      </c>
      <c r="R36" s="364">
        <f>其他管理费用预算!Q14</f>
        <v>0</v>
      </c>
      <c r="S36" s="364">
        <f>其他管理费用预算!R14</f>
        <v>0</v>
      </c>
      <c r="T36" s="364">
        <f>其他管理费用预算!S14</f>
        <v>0</v>
      </c>
      <c r="U36" s="377">
        <f t="shared" si="22"/>
        <v>0</v>
      </c>
      <c r="V36" s="265"/>
      <c r="W36" s="364">
        <f t="shared" si="23"/>
        <v>0</v>
      </c>
      <c r="X36" s="378" t="str">
        <f t="shared" si="27"/>
        <v/>
      </c>
      <c r="Y36" s="240"/>
    </row>
    <row r="37" spans="1:25" s="260" customFormat="1" ht="13" outlineLevel="1">
      <c r="A37" s="379" t="s">
        <v>39</v>
      </c>
      <c r="B37" s="277" t="s">
        <v>40</v>
      </c>
      <c r="C37" s="345" t="e">
        <f>VLOOKUP('12管理费用'!$B$9:$B$81,参数!$B$3:$C$13,2,0)</f>
        <v>#N/A</v>
      </c>
      <c r="D37" s="345"/>
      <c r="E37" s="377">
        <f t="shared" si="0"/>
        <v>0</v>
      </c>
      <c r="F37" s="364">
        <f>其他管理费用预算!E15</f>
        <v>0</v>
      </c>
      <c r="G37" s="364">
        <f>其他管理费用预算!F15</f>
        <v>0</v>
      </c>
      <c r="H37" s="364">
        <f>其他管理费用预算!G15</f>
        <v>0</v>
      </c>
      <c r="I37" s="377">
        <f t="shared" si="48"/>
        <v>0</v>
      </c>
      <c r="J37" s="364">
        <f>其他管理费用预算!I15</f>
        <v>0</v>
      </c>
      <c r="K37" s="364">
        <f>其他管理费用预算!J15</f>
        <v>0</v>
      </c>
      <c r="L37" s="364">
        <f>其他管理费用预算!K15</f>
        <v>0</v>
      </c>
      <c r="M37" s="377">
        <f t="shared" si="49"/>
        <v>0</v>
      </c>
      <c r="N37" s="364">
        <f>其他管理费用预算!M15</f>
        <v>0</v>
      </c>
      <c r="O37" s="364">
        <f>其他管理费用预算!N15</f>
        <v>0</v>
      </c>
      <c r="P37" s="364">
        <f>其他管理费用预算!O15</f>
        <v>0</v>
      </c>
      <c r="Q37" s="377">
        <f t="shared" si="50"/>
        <v>0</v>
      </c>
      <c r="R37" s="364">
        <f>其他管理费用预算!Q15</f>
        <v>0</v>
      </c>
      <c r="S37" s="364">
        <f>其他管理费用预算!R15</f>
        <v>0</v>
      </c>
      <c r="T37" s="364">
        <f>其他管理费用预算!S15</f>
        <v>0</v>
      </c>
      <c r="U37" s="377">
        <f t="shared" si="22"/>
        <v>0</v>
      </c>
      <c r="V37" s="265"/>
      <c r="W37" s="364">
        <f t="shared" si="23"/>
        <v>0</v>
      </c>
      <c r="X37" s="378" t="str">
        <f t="shared" si="27"/>
        <v/>
      </c>
      <c r="Y37" s="240"/>
    </row>
    <row r="38" spans="1:25" s="260" customFormat="1" ht="13" outlineLevel="1">
      <c r="A38" s="379" t="s">
        <v>41</v>
      </c>
      <c r="B38" s="277" t="s">
        <v>42</v>
      </c>
      <c r="C38" s="345" t="e">
        <f>VLOOKUP('12管理费用'!$B$9:$B$81,参数!$B$3:$C$13,2,0)</f>
        <v>#N/A</v>
      </c>
      <c r="D38" s="345"/>
      <c r="E38" s="377">
        <f t="shared" si="0"/>
        <v>0</v>
      </c>
      <c r="F38" s="364">
        <f>其他管理费用预算!E16</f>
        <v>0</v>
      </c>
      <c r="G38" s="364">
        <f>其他管理费用预算!F16</f>
        <v>0</v>
      </c>
      <c r="H38" s="364">
        <f>其他管理费用预算!G16</f>
        <v>0</v>
      </c>
      <c r="I38" s="377">
        <f t="shared" si="48"/>
        <v>0</v>
      </c>
      <c r="J38" s="364">
        <f>其他管理费用预算!I16</f>
        <v>0</v>
      </c>
      <c r="K38" s="364">
        <f>其他管理费用预算!J16</f>
        <v>0</v>
      </c>
      <c r="L38" s="364">
        <f>其他管理费用预算!K16</f>
        <v>0</v>
      </c>
      <c r="M38" s="377">
        <f t="shared" si="49"/>
        <v>0</v>
      </c>
      <c r="N38" s="364">
        <f>其他管理费用预算!M16</f>
        <v>0</v>
      </c>
      <c r="O38" s="364">
        <f>其他管理费用预算!N16</f>
        <v>0</v>
      </c>
      <c r="P38" s="364">
        <f>其他管理费用预算!O16</f>
        <v>0</v>
      </c>
      <c r="Q38" s="377">
        <f t="shared" si="50"/>
        <v>0</v>
      </c>
      <c r="R38" s="364">
        <f>其他管理费用预算!Q16</f>
        <v>0</v>
      </c>
      <c r="S38" s="364">
        <f>其他管理费用预算!R16</f>
        <v>0</v>
      </c>
      <c r="T38" s="364">
        <f>其他管理费用预算!S16</f>
        <v>0</v>
      </c>
      <c r="U38" s="377">
        <f t="shared" si="22"/>
        <v>0</v>
      </c>
      <c r="V38" s="265"/>
      <c r="W38" s="364">
        <f t="shared" si="23"/>
        <v>0</v>
      </c>
      <c r="X38" s="378" t="str">
        <f t="shared" si="27"/>
        <v/>
      </c>
      <c r="Y38" s="240"/>
    </row>
    <row r="39" spans="1:25" s="260" customFormat="1" ht="13" outlineLevel="1">
      <c r="A39" s="379" t="s">
        <v>43</v>
      </c>
      <c r="B39" s="277" t="s">
        <v>44</v>
      </c>
      <c r="C39" s="345" t="e">
        <f>VLOOKUP('12管理费用'!$B$9:$B$81,参数!$B$3:$C$13,2,0)</f>
        <v>#N/A</v>
      </c>
      <c r="D39" s="345"/>
      <c r="E39" s="377">
        <f t="shared" si="0"/>
        <v>0</v>
      </c>
      <c r="F39" s="364">
        <f>其他管理费用预算!E29</f>
        <v>0</v>
      </c>
      <c r="G39" s="364">
        <f>其他管理费用预算!F29</f>
        <v>0</v>
      </c>
      <c r="H39" s="364">
        <f>其他管理费用预算!G29</f>
        <v>0</v>
      </c>
      <c r="I39" s="377">
        <f t="shared" si="48"/>
        <v>0</v>
      </c>
      <c r="J39" s="364">
        <f>其他管理费用预算!I29</f>
        <v>0</v>
      </c>
      <c r="K39" s="364">
        <f>其他管理费用预算!J29</f>
        <v>0</v>
      </c>
      <c r="L39" s="364">
        <f>其他管理费用预算!K29</f>
        <v>0</v>
      </c>
      <c r="M39" s="377">
        <f t="shared" si="49"/>
        <v>0</v>
      </c>
      <c r="N39" s="364">
        <f>其他管理费用预算!M29</f>
        <v>0</v>
      </c>
      <c r="O39" s="364">
        <f>其他管理费用预算!N29</f>
        <v>0</v>
      </c>
      <c r="P39" s="364">
        <f>其他管理费用预算!O29</f>
        <v>0</v>
      </c>
      <c r="Q39" s="377">
        <f t="shared" si="50"/>
        <v>0</v>
      </c>
      <c r="R39" s="364">
        <f>其他管理费用预算!Q29</f>
        <v>0</v>
      </c>
      <c r="S39" s="364">
        <f>其他管理费用预算!R29</f>
        <v>0</v>
      </c>
      <c r="T39" s="364">
        <f>其他管理费用预算!S29</f>
        <v>0</v>
      </c>
      <c r="U39" s="377">
        <f t="shared" si="22"/>
        <v>0</v>
      </c>
      <c r="V39" s="265"/>
      <c r="W39" s="364">
        <f t="shared" si="23"/>
        <v>0</v>
      </c>
      <c r="X39" s="378" t="str">
        <f t="shared" si="27"/>
        <v/>
      </c>
      <c r="Y39" s="240"/>
    </row>
    <row r="40" spans="1:25" s="260" customFormat="1" ht="13" outlineLevel="1">
      <c r="A40" s="379" t="s">
        <v>45</v>
      </c>
      <c r="B40" s="277" t="s">
        <v>46</v>
      </c>
      <c r="C40" s="345" t="e">
        <f>VLOOKUP('12管理费用'!$B$9:$B$81,参数!$B$3:$C$13,2,0)</f>
        <v>#N/A</v>
      </c>
      <c r="D40" s="345"/>
      <c r="E40" s="377">
        <f t="shared" si="0"/>
        <v>0</v>
      </c>
      <c r="F40" s="364">
        <f>其他管理费用预算!E30</f>
        <v>0</v>
      </c>
      <c r="G40" s="364">
        <f>其他管理费用预算!F30</f>
        <v>0</v>
      </c>
      <c r="H40" s="364">
        <f>其他管理费用预算!G30</f>
        <v>0</v>
      </c>
      <c r="I40" s="377">
        <f t="shared" si="9"/>
        <v>0</v>
      </c>
      <c r="J40" s="364">
        <f>其他管理费用预算!I30</f>
        <v>0</v>
      </c>
      <c r="K40" s="364">
        <f>其他管理费用预算!J30</f>
        <v>0</v>
      </c>
      <c r="L40" s="364">
        <f>其他管理费用预算!K30</f>
        <v>0</v>
      </c>
      <c r="M40" s="377">
        <f t="shared" si="10"/>
        <v>0</v>
      </c>
      <c r="N40" s="364">
        <f>其他管理费用预算!M30</f>
        <v>0</v>
      </c>
      <c r="O40" s="364">
        <f>其他管理费用预算!N30</f>
        <v>0</v>
      </c>
      <c r="P40" s="364">
        <f>其他管理费用预算!O30</f>
        <v>0</v>
      </c>
      <c r="Q40" s="377">
        <f t="shared" si="11"/>
        <v>0</v>
      </c>
      <c r="R40" s="364">
        <f>其他管理费用预算!Q30</f>
        <v>0</v>
      </c>
      <c r="S40" s="364">
        <f>其他管理费用预算!R30</f>
        <v>0</v>
      </c>
      <c r="T40" s="364">
        <f>其他管理费用预算!S30</f>
        <v>0</v>
      </c>
      <c r="U40" s="377">
        <f t="shared" si="22"/>
        <v>0</v>
      </c>
      <c r="V40" s="265"/>
      <c r="W40" s="364">
        <f t="shared" si="23"/>
        <v>0</v>
      </c>
      <c r="X40" s="378" t="str">
        <f t="shared" si="27"/>
        <v/>
      </c>
      <c r="Y40" s="240"/>
    </row>
    <row r="41" spans="1:25" s="260" customFormat="1" ht="13" outlineLevel="1">
      <c r="A41" s="379" t="s">
        <v>47</v>
      </c>
      <c r="B41" s="277" t="s">
        <v>48</v>
      </c>
      <c r="C41" s="345" t="e">
        <f>VLOOKUP('12管理费用'!$B$9:$B$81,参数!$B$3:$C$13,2,0)</f>
        <v>#N/A</v>
      </c>
      <c r="D41" s="345"/>
      <c r="E41" s="377">
        <f t="shared" si="0"/>
        <v>0</v>
      </c>
      <c r="F41" s="364">
        <f>其他管理费用预算!E43</f>
        <v>0</v>
      </c>
      <c r="G41" s="364">
        <f>其他管理费用预算!F43</f>
        <v>0</v>
      </c>
      <c r="H41" s="364">
        <f>其他管理费用预算!G43</f>
        <v>0</v>
      </c>
      <c r="I41" s="377">
        <f t="shared" ref="I41:I45" si="51">SUM(J41:L41)</f>
        <v>0</v>
      </c>
      <c r="J41" s="364">
        <f>其他管理费用预算!I43</f>
        <v>0</v>
      </c>
      <c r="K41" s="364">
        <f>其他管理费用预算!J43</f>
        <v>0</v>
      </c>
      <c r="L41" s="364">
        <f>其他管理费用预算!K43</f>
        <v>0</v>
      </c>
      <c r="M41" s="377">
        <f t="shared" ref="M41:M45" si="52">SUM(N41:P41)</f>
        <v>0</v>
      </c>
      <c r="N41" s="364">
        <f>其他管理费用预算!M43</f>
        <v>0</v>
      </c>
      <c r="O41" s="364">
        <f>其他管理费用预算!N43</f>
        <v>0</v>
      </c>
      <c r="P41" s="364">
        <f>其他管理费用预算!O43</f>
        <v>0</v>
      </c>
      <c r="Q41" s="377">
        <f t="shared" ref="Q41:Q45" si="53">SUM(R41:T41)</f>
        <v>0</v>
      </c>
      <c r="R41" s="364">
        <f>其他管理费用预算!Q43</f>
        <v>0</v>
      </c>
      <c r="S41" s="364">
        <f>其他管理费用预算!R43</f>
        <v>0</v>
      </c>
      <c r="T41" s="364">
        <f>其他管理费用预算!S43</f>
        <v>0</v>
      </c>
      <c r="U41" s="377">
        <f t="shared" si="22"/>
        <v>0</v>
      </c>
      <c r="V41" s="265"/>
      <c r="W41" s="364">
        <f t="shared" si="23"/>
        <v>0</v>
      </c>
      <c r="X41" s="378" t="str">
        <f t="shared" si="27"/>
        <v/>
      </c>
      <c r="Y41" s="240"/>
    </row>
    <row r="42" spans="1:25" s="260" customFormat="1" ht="13" outlineLevel="1">
      <c r="A42" s="379" t="s">
        <v>49</v>
      </c>
      <c r="B42" s="277" t="s">
        <v>112</v>
      </c>
      <c r="C42" s="345" t="e">
        <f>VLOOKUP('12管理费用'!$B$9:$B$81,参数!$B$3:$C$13,2,0)</f>
        <v>#N/A</v>
      </c>
      <c r="D42" s="345"/>
      <c r="E42" s="377">
        <f t="shared" si="0"/>
        <v>0</v>
      </c>
      <c r="F42" s="364">
        <f>其他管理费用预算!E44</f>
        <v>0</v>
      </c>
      <c r="G42" s="364">
        <f>其他管理费用预算!F44</f>
        <v>0</v>
      </c>
      <c r="H42" s="364">
        <f>其他管理费用预算!G44</f>
        <v>0</v>
      </c>
      <c r="I42" s="377">
        <f t="shared" si="51"/>
        <v>0</v>
      </c>
      <c r="J42" s="364">
        <f>其他管理费用预算!I44</f>
        <v>0</v>
      </c>
      <c r="K42" s="364">
        <f>其他管理费用预算!J44</f>
        <v>0</v>
      </c>
      <c r="L42" s="364">
        <f>其他管理费用预算!K44</f>
        <v>0</v>
      </c>
      <c r="M42" s="377">
        <f t="shared" si="52"/>
        <v>0</v>
      </c>
      <c r="N42" s="364">
        <f>其他管理费用预算!M44</f>
        <v>0</v>
      </c>
      <c r="O42" s="364">
        <f>其他管理费用预算!N44</f>
        <v>0</v>
      </c>
      <c r="P42" s="364">
        <f>其他管理费用预算!O44</f>
        <v>0</v>
      </c>
      <c r="Q42" s="377">
        <f t="shared" si="53"/>
        <v>0</v>
      </c>
      <c r="R42" s="364">
        <f>其他管理费用预算!Q44</f>
        <v>0</v>
      </c>
      <c r="S42" s="364">
        <f>其他管理费用预算!R44</f>
        <v>0</v>
      </c>
      <c r="T42" s="364">
        <f>其他管理费用预算!S44</f>
        <v>0</v>
      </c>
      <c r="U42" s="377">
        <f t="shared" si="22"/>
        <v>0</v>
      </c>
      <c r="V42" s="265"/>
      <c r="W42" s="364">
        <f t="shared" si="23"/>
        <v>0</v>
      </c>
      <c r="X42" s="378" t="str">
        <f t="shared" si="27"/>
        <v/>
      </c>
      <c r="Y42" s="240"/>
    </row>
    <row r="43" spans="1:25" s="260" customFormat="1" ht="13" outlineLevel="1">
      <c r="A43" s="379" t="s">
        <v>51</v>
      </c>
      <c r="B43" s="277" t="s">
        <v>52</v>
      </c>
      <c r="C43" s="345" t="e">
        <f>VLOOKUP('12管理费用'!$B$9:$B$81,参数!$B$3:$C$13,2,0)</f>
        <v>#N/A</v>
      </c>
      <c r="D43" s="345"/>
      <c r="E43" s="377">
        <f t="shared" si="0"/>
        <v>0</v>
      </c>
      <c r="F43" s="364">
        <f>其他管理费用预算!E45</f>
        <v>0</v>
      </c>
      <c r="G43" s="364">
        <f>其他管理费用预算!F45</f>
        <v>0</v>
      </c>
      <c r="H43" s="364">
        <f>其他管理费用预算!G45</f>
        <v>0</v>
      </c>
      <c r="I43" s="377">
        <f t="shared" si="51"/>
        <v>0</v>
      </c>
      <c r="J43" s="364">
        <f>其他管理费用预算!I45</f>
        <v>0</v>
      </c>
      <c r="K43" s="364">
        <f>其他管理费用预算!J45</f>
        <v>0</v>
      </c>
      <c r="L43" s="364">
        <f>其他管理费用预算!K45</f>
        <v>0</v>
      </c>
      <c r="M43" s="377">
        <f t="shared" si="52"/>
        <v>0</v>
      </c>
      <c r="N43" s="364">
        <f>其他管理费用预算!M45</f>
        <v>0</v>
      </c>
      <c r="O43" s="364">
        <f>其他管理费用预算!N45</f>
        <v>0</v>
      </c>
      <c r="P43" s="364">
        <f>其他管理费用预算!O45</f>
        <v>0</v>
      </c>
      <c r="Q43" s="377">
        <f t="shared" si="53"/>
        <v>0</v>
      </c>
      <c r="R43" s="364">
        <f>其他管理费用预算!Q45</f>
        <v>0</v>
      </c>
      <c r="S43" s="364">
        <f>其他管理费用预算!R45</f>
        <v>0</v>
      </c>
      <c r="T43" s="364">
        <f>其他管理费用预算!S45</f>
        <v>0</v>
      </c>
      <c r="U43" s="377">
        <f t="shared" si="22"/>
        <v>0</v>
      </c>
      <c r="V43" s="265"/>
      <c r="W43" s="364">
        <f t="shared" si="23"/>
        <v>0</v>
      </c>
      <c r="X43" s="378" t="str">
        <f t="shared" si="27"/>
        <v/>
      </c>
      <c r="Y43" s="240"/>
    </row>
    <row r="44" spans="1:25" s="260" customFormat="1" ht="13" outlineLevel="1">
      <c r="A44" s="393" t="s">
        <v>590</v>
      </c>
      <c r="B44" s="277" t="s">
        <v>81</v>
      </c>
      <c r="C44" s="345" t="e">
        <f>VLOOKUP('12管理费用'!$B$9:$B$81,参数!$B$3:$C$13,2,0)</f>
        <v>#N/A</v>
      </c>
      <c r="D44" s="345"/>
      <c r="E44" s="377">
        <f>SUM(F44:H44)</f>
        <v>0</v>
      </c>
      <c r="F44" s="364">
        <f>其他管理费用预算!E46</f>
        <v>0</v>
      </c>
      <c r="G44" s="364">
        <f>其他管理费用预算!F46</f>
        <v>0</v>
      </c>
      <c r="H44" s="364">
        <f>其他管理费用预算!G46</f>
        <v>0</v>
      </c>
      <c r="I44" s="377">
        <f>SUM(J44:L44)</f>
        <v>0</v>
      </c>
      <c r="J44" s="364">
        <f>其他管理费用预算!I46</f>
        <v>0</v>
      </c>
      <c r="K44" s="364">
        <f>其他管理费用预算!J46</f>
        <v>0</v>
      </c>
      <c r="L44" s="364">
        <f>其他管理费用预算!K46</f>
        <v>0</v>
      </c>
      <c r="M44" s="377">
        <f>SUM(N44:P44)</f>
        <v>0</v>
      </c>
      <c r="N44" s="364">
        <f>其他管理费用预算!M46</f>
        <v>0</v>
      </c>
      <c r="O44" s="364">
        <f>其他管理费用预算!N46</f>
        <v>0</v>
      </c>
      <c r="P44" s="364">
        <f>其他管理费用预算!O46</f>
        <v>0</v>
      </c>
      <c r="Q44" s="377">
        <f>SUM(R44:T44)</f>
        <v>0</v>
      </c>
      <c r="R44" s="364">
        <f>其他管理费用预算!Q46</f>
        <v>0</v>
      </c>
      <c r="S44" s="364">
        <f>其他管理费用预算!R46</f>
        <v>0</v>
      </c>
      <c r="T44" s="364">
        <f>其他管理费用预算!S46</f>
        <v>0</v>
      </c>
      <c r="U44" s="377">
        <f>Q44+M44+I44+E44</f>
        <v>0</v>
      </c>
      <c r="V44" s="265"/>
      <c r="W44" s="364">
        <f>U44-V44</f>
        <v>0</v>
      </c>
      <c r="X44" s="378" t="str">
        <f>IF(ISNUMBER((U44-V44)/V44),(U44-V44)/V44,"")</f>
        <v/>
      </c>
      <c r="Y44" s="240"/>
    </row>
    <row r="45" spans="1:25" s="260" customFormat="1" ht="13" outlineLevel="1">
      <c r="A45" s="393" t="s">
        <v>591</v>
      </c>
      <c r="B45" s="277" t="s">
        <v>113</v>
      </c>
      <c r="C45" s="345" t="e">
        <f>VLOOKUP('12管理费用'!$B$9:$B$81,参数!$B$3:$C$13,2,0)</f>
        <v>#N/A</v>
      </c>
      <c r="D45" s="345"/>
      <c r="E45" s="377">
        <f t="shared" si="0"/>
        <v>0</v>
      </c>
      <c r="F45" s="364">
        <f>其他管理费用预算!E47</f>
        <v>0</v>
      </c>
      <c r="G45" s="364">
        <f>其他管理费用预算!F47</f>
        <v>0</v>
      </c>
      <c r="H45" s="364">
        <f>其他管理费用预算!G47</f>
        <v>0</v>
      </c>
      <c r="I45" s="377">
        <f t="shared" si="51"/>
        <v>0</v>
      </c>
      <c r="J45" s="364">
        <f>其他管理费用预算!I47</f>
        <v>0</v>
      </c>
      <c r="K45" s="364">
        <f>其他管理费用预算!J47</f>
        <v>0</v>
      </c>
      <c r="L45" s="364">
        <f>其他管理费用预算!K47</f>
        <v>0</v>
      </c>
      <c r="M45" s="377">
        <f t="shared" si="52"/>
        <v>0</v>
      </c>
      <c r="N45" s="364">
        <f>其他管理费用预算!M47</f>
        <v>0</v>
      </c>
      <c r="O45" s="364">
        <f>其他管理费用预算!N47</f>
        <v>0</v>
      </c>
      <c r="P45" s="364">
        <f>其他管理费用预算!O47</f>
        <v>0</v>
      </c>
      <c r="Q45" s="377">
        <f t="shared" si="53"/>
        <v>0</v>
      </c>
      <c r="R45" s="364">
        <f>其他管理费用预算!Q47</f>
        <v>0</v>
      </c>
      <c r="S45" s="364">
        <f>其他管理费用预算!R47</f>
        <v>0</v>
      </c>
      <c r="T45" s="364">
        <f>其他管理费用预算!S47</f>
        <v>0</v>
      </c>
      <c r="U45" s="377">
        <f t="shared" si="22"/>
        <v>0</v>
      </c>
      <c r="V45" s="265"/>
      <c r="W45" s="364">
        <f t="shared" si="23"/>
        <v>0</v>
      </c>
      <c r="X45" s="378" t="str">
        <f t="shared" si="27"/>
        <v/>
      </c>
      <c r="Y45" s="240"/>
    </row>
    <row r="46" spans="1:25" s="260" customFormat="1" ht="13" outlineLevel="1" collapsed="1">
      <c r="A46" s="393" t="s">
        <v>592</v>
      </c>
      <c r="B46" s="277" t="s">
        <v>114</v>
      </c>
      <c r="C46" s="345" t="e">
        <f>VLOOKUP('12管理费用'!$B$9:$B$81,参数!$B$3:$C$13,2,0)</f>
        <v>#N/A</v>
      </c>
      <c r="D46" s="345"/>
      <c r="E46" s="377">
        <f>SUM(F46:H46)</f>
        <v>0</v>
      </c>
      <c r="F46" s="377">
        <f>SUM(F47:F52)</f>
        <v>0</v>
      </c>
      <c r="G46" s="377">
        <f>SUM(G47:G52)</f>
        <v>0</v>
      </c>
      <c r="H46" s="377">
        <f t="shared" ref="H46:T46" si="54">SUM(H47:H52)</f>
        <v>0</v>
      </c>
      <c r="I46" s="377">
        <f t="shared" ref="I46:I61" si="55">SUM(J46:L46)</f>
        <v>0</v>
      </c>
      <c r="J46" s="377">
        <f t="shared" si="54"/>
        <v>0</v>
      </c>
      <c r="K46" s="377">
        <f t="shared" si="54"/>
        <v>0</v>
      </c>
      <c r="L46" s="377">
        <f t="shared" si="54"/>
        <v>0</v>
      </c>
      <c r="M46" s="377">
        <f t="shared" ref="M46:M61" si="56">SUM(N46:P46)</f>
        <v>0</v>
      </c>
      <c r="N46" s="377">
        <f t="shared" si="54"/>
        <v>0</v>
      </c>
      <c r="O46" s="377">
        <f t="shared" si="54"/>
        <v>0</v>
      </c>
      <c r="P46" s="377">
        <f t="shared" si="54"/>
        <v>0</v>
      </c>
      <c r="Q46" s="377">
        <f t="shared" ref="Q46:Q61" si="57">SUM(R46:T46)</f>
        <v>0</v>
      </c>
      <c r="R46" s="377">
        <f t="shared" si="54"/>
        <v>0</v>
      </c>
      <c r="S46" s="377">
        <f t="shared" si="54"/>
        <v>0</v>
      </c>
      <c r="T46" s="377">
        <f t="shared" si="54"/>
        <v>0</v>
      </c>
      <c r="U46" s="377">
        <f>SUM(U47:U52)</f>
        <v>0</v>
      </c>
      <c r="V46" s="377">
        <f>SUM(V47:V52)</f>
        <v>0</v>
      </c>
      <c r="W46" s="377">
        <f>SUM(W47:W52)</f>
        <v>0</v>
      </c>
      <c r="X46" s="378" t="str">
        <f>IF(ISNUMBER((U46-V46)/V46),(U46-V46)/V46,"")</f>
        <v/>
      </c>
      <c r="Y46" s="240"/>
    </row>
    <row r="47" spans="1:25" s="260" customFormat="1" ht="13" hidden="1" outlineLevel="2">
      <c r="A47" s="393" t="s">
        <v>115</v>
      </c>
      <c r="B47" s="277" t="s">
        <v>56</v>
      </c>
      <c r="C47" s="345" t="e">
        <f>VLOOKUP('12管理费用'!$B$9:$B$81,参数!$B$3:$C$13,2,0)</f>
        <v>#N/A</v>
      </c>
      <c r="D47" s="345"/>
      <c r="E47" s="377">
        <f t="shared" ref="E47:E61" si="58">SUM(F47:H47)</f>
        <v>0</v>
      </c>
      <c r="F47" s="364">
        <f>其他管理费用预算!E49</f>
        <v>0</v>
      </c>
      <c r="G47" s="364">
        <f>其他管理费用预算!F49</f>
        <v>0</v>
      </c>
      <c r="H47" s="364">
        <f>其他管理费用预算!G49</f>
        <v>0</v>
      </c>
      <c r="I47" s="377">
        <f t="shared" ref="I47:I52" si="59">SUM(J47:L47)</f>
        <v>0</v>
      </c>
      <c r="J47" s="364">
        <f>其他管理费用预算!I49</f>
        <v>0</v>
      </c>
      <c r="K47" s="364">
        <f>其他管理费用预算!J49</f>
        <v>0</v>
      </c>
      <c r="L47" s="364">
        <f>其他管理费用预算!K49</f>
        <v>0</v>
      </c>
      <c r="M47" s="377">
        <f t="shared" ref="M47:M52" si="60">SUM(N47:P47)</f>
        <v>0</v>
      </c>
      <c r="N47" s="364">
        <f>其他管理费用预算!M49</f>
        <v>0</v>
      </c>
      <c r="O47" s="364">
        <f>其他管理费用预算!N49</f>
        <v>0</v>
      </c>
      <c r="P47" s="364">
        <f>其他管理费用预算!O49</f>
        <v>0</v>
      </c>
      <c r="Q47" s="377">
        <f t="shared" ref="Q47:Q52" si="61">SUM(R47:T47)</f>
        <v>0</v>
      </c>
      <c r="R47" s="364">
        <f>其他管理费用预算!Q49</f>
        <v>0</v>
      </c>
      <c r="S47" s="364">
        <f>其他管理费用预算!R49</f>
        <v>0</v>
      </c>
      <c r="T47" s="364">
        <f>其他管理费用预算!S49</f>
        <v>0</v>
      </c>
      <c r="U47" s="377">
        <f t="shared" ref="U47:U81" si="62">Q47+M47+I47+E47</f>
        <v>0</v>
      </c>
      <c r="V47" s="265"/>
      <c r="W47" s="364">
        <f t="shared" ref="W47:W52" si="63">U47-V47</f>
        <v>0</v>
      </c>
      <c r="X47" s="378" t="str">
        <f>IF(ISNUMBER((U47-V47)/V47),(U47-V47)/V47,"")</f>
        <v/>
      </c>
      <c r="Y47" s="240"/>
    </row>
    <row r="48" spans="1:25" s="260" customFormat="1" hidden="1" outlineLevel="2">
      <c r="A48" s="393" t="s">
        <v>308</v>
      </c>
      <c r="B48" s="277" t="s">
        <v>57</v>
      </c>
      <c r="C48" s="345" t="e">
        <f>VLOOKUP('12管理费用'!$B$9:$B$81,参数!$B$3:$C$13,2,0)</f>
        <v>#N/A</v>
      </c>
      <c r="D48" s="345"/>
      <c r="E48" s="377">
        <f t="shared" si="58"/>
        <v>0</v>
      </c>
      <c r="F48" s="364">
        <f>其他管理费用预算!E50</f>
        <v>0</v>
      </c>
      <c r="G48" s="364">
        <f>其他管理费用预算!F50</f>
        <v>0</v>
      </c>
      <c r="H48" s="364">
        <f>其他管理费用预算!G50</f>
        <v>0</v>
      </c>
      <c r="I48" s="377">
        <f t="shared" si="59"/>
        <v>0</v>
      </c>
      <c r="J48" s="364">
        <f>其他管理费用预算!I50</f>
        <v>0</v>
      </c>
      <c r="K48" s="364">
        <f>其他管理费用预算!J50</f>
        <v>0</v>
      </c>
      <c r="L48" s="364">
        <f>其他管理费用预算!K50</f>
        <v>0</v>
      </c>
      <c r="M48" s="377">
        <f t="shared" si="60"/>
        <v>0</v>
      </c>
      <c r="N48" s="364">
        <f>其他管理费用预算!M50</f>
        <v>0</v>
      </c>
      <c r="O48" s="364">
        <f>其他管理费用预算!N50</f>
        <v>0</v>
      </c>
      <c r="P48" s="364">
        <f>其他管理费用预算!O50</f>
        <v>0</v>
      </c>
      <c r="Q48" s="377">
        <f t="shared" si="61"/>
        <v>0</v>
      </c>
      <c r="R48" s="364">
        <f>其他管理费用预算!Q50</f>
        <v>0</v>
      </c>
      <c r="S48" s="364">
        <f>其他管理费用预算!R50</f>
        <v>0</v>
      </c>
      <c r="T48" s="364">
        <f>其他管理费用预算!S50</f>
        <v>0</v>
      </c>
      <c r="U48" s="377">
        <f t="shared" si="62"/>
        <v>0</v>
      </c>
      <c r="V48" s="265"/>
      <c r="W48" s="364">
        <f t="shared" si="63"/>
        <v>0</v>
      </c>
      <c r="X48" s="378" t="str">
        <f t="shared" ref="X48:X52" si="64">IF(ISNUMBER((U48-V48)/V48),(U48-V48)/V48,"")</f>
        <v/>
      </c>
      <c r="Y48" s="240"/>
    </row>
    <row r="49" spans="1:25" s="260" customFormat="1" hidden="1" outlineLevel="2">
      <c r="A49" s="393" t="s">
        <v>309</v>
      </c>
      <c r="B49" s="277" t="s">
        <v>58</v>
      </c>
      <c r="C49" s="345" t="e">
        <f>VLOOKUP('12管理费用'!$B$9:$B$81,参数!$B$3:$C$13,2,0)</f>
        <v>#N/A</v>
      </c>
      <c r="D49" s="345"/>
      <c r="E49" s="377">
        <f t="shared" si="58"/>
        <v>0</v>
      </c>
      <c r="F49" s="364">
        <f>其他管理费用预算!E51</f>
        <v>0</v>
      </c>
      <c r="G49" s="364">
        <f>其他管理费用预算!F51</f>
        <v>0</v>
      </c>
      <c r="H49" s="364">
        <f>其他管理费用预算!G51</f>
        <v>0</v>
      </c>
      <c r="I49" s="377">
        <f t="shared" si="59"/>
        <v>0</v>
      </c>
      <c r="J49" s="364">
        <f>其他管理费用预算!I51</f>
        <v>0</v>
      </c>
      <c r="K49" s="364">
        <f>其他管理费用预算!J51</f>
        <v>0</v>
      </c>
      <c r="L49" s="364">
        <f>其他管理费用预算!K51</f>
        <v>0</v>
      </c>
      <c r="M49" s="377">
        <f t="shared" si="60"/>
        <v>0</v>
      </c>
      <c r="N49" s="364">
        <f>其他管理费用预算!M51</f>
        <v>0</v>
      </c>
      <c r="O49" s="364">
        <f>其他管理费用预算!N51</f>
        <v>0</v>
      </c>
      <c r="P49" s="364">
        <f>其他管理费用预算!O51</f>
        <v>0</v>
      </c>
      <c r="Q49" s="377">
        <f t="shared" si="61"/>
        <v>0</v>
      </c>
      <c r="R49" s="364">
        <f>其他管理费用预算!Q51</f>
        <v>0</v>
      </c>
      <c r="S49" s="364">
        <f>其他管理费用预算!R51</f>
        <v>0</v>
      </c>
      <c r="T49" s="364">
        <f>其他管理费用预算!S51</f>
        <v>0</v>
      </c>
      <c r="U49" s="377">
        <f t="shared" si="62"/>
        <v>0</v>
      </c>
      <c r="V49" s="265"/>
      <c r="W49" s="364">
        <f t="shared" si="63"/>
        <v>0</v>
      </c>
      <c r="X49" s="378" t="str">
        <f t="shared" si="64"/>
        <v/>
      </c>
      <c r="Y49" s="240"/>
    </row>
    <row r="50" spans="1:25" s="260" customFormat="1" hidden="1" outlineLevel="2">
      <c r="A50" s="393" t="s">
        <v>310</v>
      </c>
      <c r="B50" s="277" t="s">
        <v>59</v>
      </c>
      <c r="C50" s="345" t="e">
        <f>VLOOKUP('12管理费用'!$B$9:$B$81,参数!$B$3:$C$13,2,0)</f>
        <v>#N/A</v>
      </c>
      <c r="D50" s="345"/>
      <c r="E50" s="377">
        <f t="shared" si="58"/>
        <v>0</v>
      </c>
      <c r="F50" s="364">
        <f>其他管理费用预算!E52</f>
        <v>0</v>
      </c>
      <c r="G50" s="364">
        <f>其他管理费用预算!F52</f>
        <v>0</v>
      </c>
      <c r="H50" s="364">
        <f>其他管理费用预算!G52</f>
        <v>0</v>
      </c>
      <c r="I50" s="377">
        <f t="shared" si="59"/>
        <v>0</v>
      </c>
      <c r="J50" s="364">
        <f>其他管理费用预算!I52</f>
        <v>0</v>
      </c>
      <c r="K50" s="364">
        <f>其他管理费用预算!J52</f>
        <v>0</v>
      </c>
      <c r="L50" s="364">
        <f>其他管理费用预算!K52</f>
        <v>0</v>
      </c>
      <c r="M50" s="377">
        <f t="shared" si="60"/>
        <v>0</v>
      </c>
      <c r="N50" s="364">
        <f>其他管理费用预算!M52</f>
        <v>0</v>
      </c>
      <c r="O50" s="364">
        <f>其他管理费用预算!N52</f>
        <v>0</v>
      </c>
      <c r="P50" s="364">
        <f>其他管理费用预算!O52</f>
        <v>0</v>
      </c>
      <c r="Q50" s="377">
        <f t="shared" si="61"/>
        <v>0</v>
      </c>
      <c r="R50" s="364">
        <f>其他管理费用预算!Q52</f>
        <v>0</v>
      </c>
      <c r="S50" s="364">
        <f>其他管理费用预算!R52</f>
        <v>0</v>
      </c>
      <c r="T50" s="364">
        <f>其他管理费用预算!S52</f>
        <v>0</v>
      </c>
      <c r="U50" s="377">
        <f t="shared" si="62"/>
        <v>0</v>
      </c>
      <c r="V50" s="265"/>
      <c r="W50" s="364">
        <f t="shared" si="63"/>
        <v>0</v>
      </c>
      <c r="X50" s="378" t="str">
        <f t="shared" si="64"/>
        <v/>
      </c>
      <c r="Y50" s="240"/>
    </row>
    <row r="51" spans="1:25" s="260" customFormat="1" hidden="1" outlineLevel="2">
      <c r="A51" s="393" t="s">
        <v>311</v>
      </c>
      <c r="B51" s="277" t="s">
        <v>60</v>
      </c>
      <c r="C51" s="345" t="e">
        <f>VLOOKUP('12管理费用'!$B$9:$B$81,参数!$B$3:$C$13,2,0)</f>
        <v>#N/A</v>
      </c>
      <c r="D51" s="345"/>
      <c r="E51" s="377">
        <f t="shared" si="58"/>
        <v>0</v>
      </c>
      <c r="F51" s="364">
        <f>其他管理费用预算!E53</f>
        <v>0</v>
      </c>
      <c r="G51" s="364">
        <f>其他管理费用预算!F53</f>
        <v>0</v>
      </c>
      <c r="H51" s="364">
        <f>其他管理费用预算!G53</f>
        <v>0</v>
      </c>
      <c r="I51" s="377">
        <f t="shared" si="59"/>
        <v>0</v>
      </c>
      <c r="J51" s="364">
        <f>其他管理费用预算!I53</f>
        <v>0</v>
      </c>
      <c r="K51" s="364">
        <f>其他管理费用预算!J53</f>
        <v>0</v>
      </c>
      <c r="L51" s="364">
        <f>其他管理费用预算!K53</f>
        <v>0</v>
      </c>
      <c r="M51" s="377">
        <f t="shared" si="60"/>
        <v>0</v>
      </c>
      <c r="N51" s="364">
        <f>其他管理费用预算!M53</f>
        <v>0</v>
      </c>
      <c r="O51" s="364">
        <f>其他管理费用预算!N53</f>
        <v>0</v>
      </c>
      <c r="P51" s="364">
        <f>其他管理费用预算!O53</f>
        <v>0</v>
      </c>
      <c r="Q51" s="377">
        <f t="shared" si="61"/>
        <v>0</v>
      </c>
      <c r="R51" s="364">
        <f>其他管理费用预算!Q53</f>
        <v>0</v>
      </c>
      <c r="S51" s="364">
        <f>其他管理费用预算!R53</f>
        <v>0</v>
      </c>
      <c r="T51" s="364">
        <f>其他管理费用预算!S53</f>
        <v>0</v>
      </c>
      <c r="U51" s="377">
        <f t="shared" si="62"/>
        <v>0</v>
      </c>
      <c r="V51" s="265"/>
      <c r="W51" s="364">
        <f t="shared" si="63"/>
        <v>0</v>
      </c>
      <c r="X51" s="378" t="str">
        <f t="shared" si="64"/>
        <v/>
      </c>
      <c r="Y51" s="240"/>
    </row>
    <row r="52" spans="1:25" s="260" customFormat="1" hidden="1" outlineLevel="2">
      <c r="A52" s="393" t="s">
        <v>312</v>
      </c>
      <c r="B52" s="277" t="s">
        <v>24</v>
      </c>
      <c r="C52" s="345" t="e">
        <f>VLOOKUP('12管理费用'!$B$9:$B$81,参数!$B$3:$C$13,2,0)</f>
        <v>#N/A</v>
      </c>
      <c r="D52" s="345"/>
      <c r="E52" s="377">
        <f t="shared" si="58"/>
        <v>0</v>
      </c>
      <c r="F52" s="364">
        <f>其他管理费用预算!E54</f>
        <v>0</v>
      </c>
      <c r="G52" s="364">
        <f>其他管理费用预算!F54</f>
        <v>0</v>
      </c>
      <c r="H52" s="364">
        <f>其他管理费用预算!G54</f>
        <v>0</v>
      </c>
      <c r="I52" s="377">
        <f t="shared" si="59"/>
        <v>0</v>
      </c>
      <c r="J52" s="364">
        <f>其他管理费用预算!I54</f>
        <v>0</v>
      </c>
      <c r="K52" s="364">
        <f>其他管理费用预算!J54</f>
        <v>0</v>
      </c>
      <c r="L52" s="364">
        <f>其他管理费用预算!K54</f>
        <v>0</v>
      </c>
      <c r="M52" s="377">
        <f t="shared" si="60"/>
        <v>0</v>
      </c>
      <c r="N52" s="364">
        <f>其他管理费用预算!M54</f>
        <v>0</v>
      </c>
      <c r="O52" s="364">
        <f>其他管理费用预算!N54</f>
        <v>0</v>
      </c>
      <c r="P52" s="364">
        <f>其他管理费用预算!O54</f>
        <v>0</v>
      </c>
      <c r="Q52" s="377">
        <f t="shared" si="61"/>
        <v>0</v>
      </c>
      <c r="R52" s="364">
        <f>其他管理费用预算!Q54</f>
        <v>0</v>
      </c>
      <c r="S52" s="364">
        <f>其他管理费用预算!R54</f>
        <v>0</v>
      </c>
      <c r="T52" s="364">
        <f>其他管理费用预算!S54</f>
        <v>0</v>
      </c>
      <c r="U52" s="377">
        <f t="shared" si="62"/>
        <v>0</v>
      </c>
      <c r="V52" s="265"/>
      <c r="W52" s="364">
        <f t="shared" si="63"/>
        <v>0</v>
      </c>
      <c r="X52" s="378" t="str">
        <f t="shared" si="64"/>
        <v/>
      </c>
      <c r="Y52" s="240"/>
    </row>
    <row r="53" spans="1:25" s="260" customFormat="1" ht="13" outlineLevel="1" collapsed="1">
      <c r="A53" s="393" t="s">
        <v>318</v>
      </c>
      <c r="B53" s="277" t="s">
        <v>61</v>
      </c>
      <c r="C53" s="345" t="e">
        <f>VLOOKUP('12管理费用'!$B$9:$B$81,参数!$B$3:$C$13,2,0)</f>
        <v>#N/A</v>
      </c>
      <c r="D53" s="345"/>
      <c r="E53" s="377">
        <f t="shared" si="58"/>
        <v>0</v>
      </c>
      <c r="F53" s="377">
        <f t="shared" ref="F53:T53" si="65">SUM(F54:F60)</f>
        <v>0</v>
      </c>
      <c r="G53" s="377">
        <f t="shared" si="65"/>
        <v>0</v>
      </c>
      <c r="H53" s="377">
        <f t="shared" si="65"/>
        <v>0</v>
      </c>
      <c r="I53" s="377">
        <f t="shared" si="55"/>
        <v>0</v>
      </c>
      <c r="J53" s="377">
        <f t="shared" si="65"/>
        <v>0</v>
      </c>
      <c r="K53" s="377">
        <f t="shared" si="65"/>
        <v>0</v>
      </c>
      <c r="L53" s="377">
        <f t="shared" si="65"/>
        <v>0</v>
      </c>
      <c r="M53" s="377">
        <f t="shared" si="56"/>
        <v>0</v>
      </c>
      <c r="N53" s="377">
        <f t="shared" si="65"/>
        <v>0</v>
      </c>
      <c r="O53" s="377">
        <f t="shared" si="65"/>
        <v>0</v>
      </c>
      <c r="P53" s="377">
        <f t="shared" si="65"/>
        <v>0</v>
      </c>
      <c r="Q53" s="377">
        <f t="shared" si="57"/>
        <v>0</v>
      </c>
      <c r="R53" s="377">
        <f t="shared" si="65"/>
        <v>0</v>
      </c>
      <c r="S53" s="377">
        <f t="shared" si="65"/>
        <v>0</v>
      </c>
      <c r="T53" s="377">
        <f t="shared" si="65"/>
        <v>0</v>
      </c>
      <c r="U53" s="377">
        <f>SUM(U54:U60)</f>
        <v>0</v>
      </c>
      <c r="V53" s="377">
        <f>SUM(V54:V60)</f>
        <v>0</v>
      </c>
      <c r="W53" s="377">
        <f>SUM(W54:W60)</f>
        <v>0</v>
      </c>
      <c r="X53" s="378" t="str">
        <f>IF(ISNUMBER((U53-V53)/V53),(U53-V53)/V53,"")</f>
        <v/>
      </c>
      <c r="Y53" s="240"/>
    </row>
    <row r="54" spans="1:25" s="260" customFormat="1" ht="13" hidden="1" outlineLevel="2">
      <c r="A54" s="393" t="s">
        <v>116</v>
      </c>
      <c r="B54" s="277" t="s">
        <v>62</v>
      </c>
      <c r="C54" s="345" t="e">
        <f>VLOOKUP('12管理费用'!$B$9:$B$81,参数!$B$3:$C$13,2,0)</f>
        <v>#N/A</v>
      </c>
      <c r="D54" s="345"/>
      <c r="E54" s="377">
        <f t="shared" si="58"/>
        <v>0</v>
      </c>
      <c r="F54" s="364">
        <f>其他管理费用预算!E56</f>
        <v>0</v>
      </c>
      <c r="G54" s="364">
        <f>其他管理费用预算!F56</f>
        <v>0</v>
      </c>
      <c r="H54" s="364">
        <f>其他管理费用预算!G56</f>
        <v>0</v>
      </c>
      <c r="I54" s="377">
        <f t="shared" ref="I54:I60" si="66">SUM(J54:L54)</f>
        <v>0</v>
      </c>
      <c r="J54" s="364">
        <f>其他管理费用预算!I56</f>
        <v>0</v>
      </c>
      <c r="K54" s="364">
        <f>其他管理费用预算!J56</f>
        <v>0</v>
      </c>
      <c r="L54" s="364">
        <f>其他管理费用预算!K56</f>
        <v>0</v>
      </c>
      <c r="M54" s="377">
        <f t="shared" ref="M54:M60" si="67">SUM(N54:P54)</f>
        <v>0</v>
      </c>
      <c r="N54" s="364">
        <f>其他管理费用预算!M56</f>
        <v>0</v>
      </c>
      <c r="O54" s="364">
        <f>其他管理费用预算!N56</f>
        <v>0</v>
      </c>
      <c r="P54" s="364">
        <f>其他管理费用预算!O56</f>
        <v>0</v>
      </c>
      <c r="Q54" s="377">
        <f t="shared" ref="Q54:Q60" si="68">SUM(R54:T54)</f>
        <v>0</v>
      </c>
      <c r="R54" s="364">
        <f>其他管理费用预算!Q56</f>
        <v>0</v>
      </c>
      <c r="S54" s="364">
        <f>其他管理费用预算!R56</f>
        <v>0</v>
      </c>
      <c r="T54" s="364">
        <f>其他管理费用预算!S56</f>
        <v>0</v>
      </c>
      <c r="U54" s="377">
        <f t="shared" si="62"/>
        <v>0</v>
      </c>
      <c r="V54" s="265"/>
      <c r="W54" s="364">
        <f t="shared" ref="W54:W60" si="69">U54-V54</f>
        <v>0</v>
      </c>
      <c r="X54" s="378" t="str">
        <f>IF(ISNUMBER((U54-V54)/V54),(U54-V54)/V54,"")</f>
        <v/>
      </c>
      <c r="Y54" s="240"/>
    </row>
    <row r="55" spans="1:25" s="260" customFormat="1" hidden="1" outlineLevel="2">
      <c r="A55" s="393" t="s">
        <v>313</v>
      </c>
      <c r="B55" s="277" t="s">
        <v>63</v>
      </c>
      <c r="C55" s="345" t="e">
        <f>VLOOKUP('12管理费用'!$B$9:$B$81,参数!$B$3:$C$13,2,0)</f>
        <v>#N/A</v>
      </c>
      <c r="D55" s="345"/>
      <c r="E55" s="377">
        <f t="shared" si="58"/>
        <v>0</v>
      </c>
      <c r="F55" s="364">
        <f>其他管理费用预算!E57</f>
        <v>0</v>
      </c>
      <c r="G55" s="364">
        <f>其他管理费用预算!F57</f>
        <v>0</v>
      </c>
      <c r="H55" s="364">
        <f>其他管理费用预算!G57</f>
        <v>0</v>
      </c>
      <c r="I55" s="377">
        <f t="shared" si="66"/>
        <v>0</v>
      </c>
      <c r="J55" s="364">
        <f>其他管理费用预算!I57</f>
        <v>0</v>
      </c>
      <c r="K55" s="364">
        <f>其他管理费用预算!J57</f>
        <v>0</v>
      </c>
      <c r="L55" s="364">
        <f>其他管理费用预算!K57</f>
        <v>0</v>
      </c>
      <c r="M55" s="377">
        <f t="shared" si="67"/>
        <v>0</v>
      </c>
      <c r="N55" s="364">
        <f>其他管理费用预算!M57</f>
        <v>0</v>
      </c>
      <c r="O55" s="364">
        <f>其他管理费用预算!N57</f>
        <v>0</v>
      </c>
      <c r="P55" s="364">
        <f>其他管理费用预算!O57</f>
        <v>0</v>
      </c>
      <c r="Q55" s="377">
        <f t="shared" si="68"/>
        <v>0</v>
      </c>
      <c r="R55" s="364">
        <f>其他管理费用预算!Q57</f>
        <v>0</v>
      </c>
      <c r="S55" s="364">
        <f>其他管理费用预算!R57</f>
        <v>0</v>
      </c>
      <c r="T55" s="364">
        <f>其他管理费用预算!S57</f>
        <v>0</v>
      </c>
      <c r="U55" s="377">
        <f t="shared" si="62"/>
        <v>0</v>
      </c>
      <c r="V55" s="265"/>
      <c r="W55" s="364">
        <f t="shared" si="69"/>
        <v>0</v>
      </c>
      <c r="X55" s="378" t="str">
        <f t="shared" ref="X55:X60" si="70">IF(ISNUMBER((U55-V55)/V55),(U55-V55)/V55,"")</f>
        <v/>
      </c>
      <c r="Y55" s="240"/>
    </row>
    <row r="56" spans="1:25" s="260" customFormat="1" hidden="1" outlineLevel="2">
      <c r="A56" s="393" t="s">
        <v>314</v>
      </c>
      <c r="B56" s="277" t="s">
        <v>64</v>
      </c>
      <c r="C56" s="345" t="e">
        <f>VLOOKUP('12管理费用'!$B$9:$B$81,参数!$B$3:$C$13,2,0)</f>
        <v>#N/A</v>
      </c>
      <c r="D56" s="345"/>
      <c r="E56" s="377">
        <f t="shared" si="58"/>
        <v>0</v>
      </c>
      <c r="F56" s="364">
        <f>其他管理费用预算!E58</f>
        <v>0</v>
      </c>
      <c r="G56" s="364">
        <f>其他管理费用预算!F58</f>
        <v>0</v>
      </c>
      <c r="H56" s="364">
        <f>其他管理费用预算!G58</f>
        <v>0</v>
      </c>
      <c r="I56" s="377">
        <f t="shared" si="66"/>
        <v>0</v>
      </c>
      <c r="J56" s="364">
        <f>其他管理费用预算!I58</f>
        <v>0</v>
      </c>
      <c r="K56" s="364">
        <f>其他管理费用预算!J58</f>
        <v>0</v>
      </c>
      <c r="L56" s="364">
        <f>其他管理费用预算!K58</f>
        <v>0</v>
      </c>
      <c r="M56" s="377">
        <f t="shared" si="67"/>
        <v>0</v>
      </c>
      <c r="N56" s="364">
        <f>其他管理费用预算!M58</f>
        <v>0</v>
      </c>
      <c r="O56" s="364">
        <f>其他管理费用预算!N58</f>
        <v>0</v>
      </c>
      <c r="P56" s="364">
        <f>其他管理费用预算!O58</f>
        <v>0</v>
      </c>
      <c r="Q56" s="377">
        <f t="shared" si="68"/>
        <v>0</v>
      </c>
      <c r="R56" s="364">
        <f>其他管理费用预算!Q58</f>
        <v>0</v>
      </c>
      <c r="S56" s="364">
        <f>其他管理费用预算!R58</f>
        <v>0</v>
      </c>
      <c r="T56" s="364">
        <f>其他管理费用预算!S58</f>
        <v>0</v>
      </c>
      <c r="U56" s="377">
        <f t="shared" si="62"/>
        <v>0</v>
      </c>
      <c r="V56" s="265"/>
      <c r="W56" s="364">
        <f t="shared" si="69"/>
        <v>0</v>
      </c>
      <c r="X56" s="378" t="str">
        <f t="shared" si="70"/>
        <v/>
      </c>
      <c r="Y56" s="240"/>
    </row>
    <row r="57" spans="1:25" s="260" customFormat="1" hidden="1" outlineLevel="2">
      <c r="A57" s="393" t="s">
        <v>315</v>
      </c>
      <c r="B57" s="277" t="s">
        <v>65</v>
      </c>
      <c r="C57" s="345" t="e">
        <f>VLOOKUP('12管理费用'!$B$9:$B$81,参数!$B$3:$C$13,2,0)</f>
        <v>#N/A</v>
      </c>
      <c r="D57" s="345"/>
      <c r="E57" s="377">
        <f t="shared" si="58"/>
        <v>0</v>
      </c>
      <c r="F57" s="364">
        <f>其他管理费用预算!E59</f>
        <v>0</v>
      </c>
      <c r="G57" s="364">
        <f>其他管理费用预算!F59</f>
        <v>0</v>
      </c>
      <c r="H57" s="364">
        <f>其他管理费用预算!G59</f>
        <v>0</v>
      </c>
      <c r="I57" s="377">
        <f t="shared" si="66"/>
        <v>0</v>
      </c>
      <c r="J57" s="364">
        <f>其他管理费用预算!I59</f>
        <v>0</v>
      </c>
      <c r="K57" s="364">
        <f>其他管理费用预算!J59</f>
        <v>0</v>
      </c>
      <c r="L57" s="364">
        <f>其他管理费用预算!K59</f>
        <v>0</v>
      </c>
      <c r="M57" s="377">
        <f t="shared" si="67"/>
        <v>0</v>
      </c>
      <c r="N57" s="364">
        <f>其他管理费用预算!M59</f>
        <v>0</v>
      </c>
      <c r="O57" s="364">
        <f>其他管理费用预算!N59</f>
        <v>0</v>
      </c>
      <c r="P57" s="364">
        <f>其他管理费用预算!O59</f>
        <v>0</v>
      </c>
      <c r="Q57" s="377">
        <f t="shared" si="68"/>
        <v>0</v>
      </c>
      <c r="R57" s="364">
        <f>其他管理费用预算!Q59</f>
        <v>0</v>
      </c>
      <c r="S57" s="364">
        <f>其他管理费用预算!R59</f>
        <v>0</v>
      </c>
      <c r="T57" s="364">
        <f>其他管理费用预算!S59</f>
        <v>0</v>
      </c>
      <c r="U57" s="377">
        <f t="shared" si="62"/>
        <v>0</v>
      </c>
      <c r="V57" s="265"/>
      <c r="W57" s="364">
        <f t="shared" si="69"/>
        <v>0</v>
      </c>
      <c r="X57" s="378" t="str">
        <f t="shared" si="70"/>
        <v/>
      </c>
      <c r="Y57" s="240"/>
    </row>
    <row r="58" spans="1:25" s="260" customFormat="1" hidden="1" outlineLevel="2">
      <c r="A58" s="393" t="s">
        <v>316</v>
      </c>
      <c r="B58" s="277" t="s">
        <v>66</v>
      </c>
      <c r="C58" s="345" t="e">
        <f>VLOOKUP('12管理费用'!$B$9:$B$81,参数!$B$3:$C$13,2,0)</f>
        <v>#N/A</v>
      </c>
      <c r="D58" s="345"/>
      <c r="E58" s="377">
        <f t="shared" si="58"/>
        <v>0</v>
      </c>
      <c r="F58" s="364">
        <f>其他管理费用预算!E60</f>
        <v>0</v>
      </c>
      <c r="G58" s="364">
        <f>其他管理费用预算!F60</f>
        <v>0</v>
      </c>
      <c r="H58" s="364">
        <f>其他管理费用预算!G60</f>
        <v>0</v>
      </c>
      <c r="I58" s="377">
        <f t="shared" si="66"/>
        <v>0</v>
      </c>
      <c r="J58" s="364">
        <f>其他管理费用预算!I60</f>
        <v>0</v>
      </c>
      <c r="K58" s="364">
        <f>其他管理费用预算!J60</f>
        <v>0</v>
      </c>
      <c r="L58" s="364">
        <f>其他管理费用预算!K60</f>
        <v>0</v>
      </c>
      <c r="M58" s="377">
        <f t="shared" si="67"/>
        <v>0</v>
      </c>
      <c r="N58" s="364">
        <f>其他管理费用预算!M60</f>
        <v>0</v>
      </c>
      <c r="O58" s="364">
        <f>其他管理费用预算!N60</f>
        <v>0</v>
      </c>
      <c r="P58" s="364">
        <f>其他管理费用预算!O60</f>
        <v>0</v>
      </c>
      <c r="Q58" s="377">
        <f t="shared" si="68"/>
        <v>0</v>
      </c>
      <c r="R58" s="364">
        <f>其他管理费用预算!Q60</f>
        <v>0</v>
      </c>
      <c r="S58" s="364">
        <f>其他管理费用预算!R60</f>
        <v>0</v>
      </c>
      <c r="T58" s="364">
        <f>其他管理费用预算!S60</f>
        <v>0</v>
      </c>
      <c r="U58" s="377">
        <f t="shared" si="62"/>
        <v>0</v>
      </c>
      <c r="V58" s="265"/>
      <c r="W58" s="364">
        <f t="shared" si="69"/>
        <v>0</v>
      </c>
      <c r="X58" s="378" t="str">
        <f t="shared" si="70"/>
        <v/>
      </c>
      <c r="Y58" s="240"/>
    </row>
    <row r="59" spans="1:25" s="260" customFormat="1" hidden="1" outlineLevel="2">
      <c r="A59" s="393" t="s">
        <v>317</v>
      </c>
      <c r="B59" s="277" t="s">
        <v>447</v>
      </c>
      <c r="C59" s="345"/>
      <c r="D59" s="345"/>
      <c r="E59" s="377">
        <f t="shared" si="58"/>
        <v>0</v>
      </c>
      <c r="F59" s="364">
        <f>其他管理费用预算!E61</f>
        <v>0</v>
      </c>
      <c r="G59" s="364">
        <f>其他管理费用预算!F61</f>
        <v>0</v>
      </c>
      <c r="H59" s="364">
        <f>其他管理费用预算!G61</f>
        <v>0</v>
      </c>
      <c r="I59" s="377">
        <f t="shared" si="66"/>
        <v>0</v>
      </c>
      <c r="J59" s="364">
        <f>其他管理费用预算!I61</f>
        <v>0</v>
      </c>
      <c r="K59" s="364">
        <f>其他管理费用预算!J61</f>
        <v>0</v>
      </c>
      <c r="L59" s="364">
        <f>其他管理费用预算!K61</f>
        <v>0</v>
      </c>
      <c r="M59" s="377">
        <f t="shared" si="67"/>
        <v>0</v>
      </c>
      <c r="N59" s="364">
        <f>其他管理费用预算!M61</f>
        <v>0</v>
      </c>
      <c r="O59" s="364">
        <f>其他管理费用预算!N61</f>
        <v>0</v>
      </c>
      <c r="P59" s="364">
        <f>其他管理费用预算!O61</f>
        <v>0</v>
      </c>
      <c r="Q59" s="377">
        <f t="shared" si="68"/>
        <v>0</v>
      </c>
      <c r="R59" s="364">
        <f>其他管理费用预算!Q61</f>
        <v>0</v>
      </c>
      <c r="S59" s="364">
        <f>其他管理费用预算!R61</f>
        <v>0</v>
      </c>
      <c r="T59" s="364">
        <f>其他管理费用预算!S61</f>
        <v>0</v>
      </c>
      <c r="U59" s="377">
        <f t="shared" si="62"/>
        <v>0</v>
      </c>
      <c r="V59" s="265"/>
      <c r="W59" s="364"/>
      <c r="X59" s="378"/>
      <c r="Y59" s="240"/>
    </row>
    <row r="60" spans="1:25" s="260" customFormat="1" hidden="1" outlineLevel="2">
      <c r="A60" s="393" t="s">
        <v>448</v>
      </c>
      <c r="B60" s="277" t="s">
        <v>24</v>
      </c>
      <c r="C60" s="345" t="e">
        <f>VLOOKUP('12管理费用'!$B$9:$B$81,参数!$B$3:$C$13,2,0)</f>
        <v>#N/A</v>
      </c>
      <c r="D60" s="345"/>
      <c r="E60" s="377">
        <f t="shared" si="58"/>
        <v>0</v>
      </c>
      <c r="F60" s="364">
        <f>其他管理费用预算!E62</f>
        <v>0</v>
      </c>
      <c r="G60" s="364">
        <f>其他管理费用预算!F62</f>
        <v>0</v>
      </c>
      <c r="H60" s="364">
        <f>其他管理费用预算!G62</f>
        <v>0</v>
      </c>
      <c r="I60" s="377">
        <f t="shared" si="66"/>
        <v>0</v>
      </c>
      <c r="J60" s="364">
        <f>其他管理费用预算!I62</f>
        <v>0</v>
      </c>
      <c r="K60" s="364">
        <f>其他管理费用预算!J62</f>
        <v>0</v>
      </c>
      <c r="L60" s="364">
        <f>其他管理费用预算!K62</f>
        <v>0</v>
      </c>
      <c r="M60" s="377">
        <f t="shared" si="67"/>
        <v>0</v>
      </c>
      <c r="N60" s="364">
        <f>其他管理费用预算!M62</f>
        <v>0</v>
      </c>
      <c r="O60" s="364">
        <f>其他管理费用预算!N62</f>
        <v>0</v>
      </c>
      <c r="P60" s="364">
        <f>其他管理费用预算!O62</f>
        <v>0</v>
      </c>
      <c r="Q60" s="377">
        <f t="shared" si="68"/>
        <v>0</v>
      </c>
      <c r="R60" s="364">
        <f>其他管理费用预算!Q62</f>
        <v>0</v>
      </c>
      <c r="S60" s="364">
        <f>其他管理费用预算!R62</f>
        <v>0</v>
      </c>
      <c r="T60" s="364">
        <f>其他管理费用预算!S62</f>
        <v>0</v>
      </c>
      <c r="U60" s="377">
        <f t="shared" si="62"/>
        <v>0</v>
      </c>
      <c r="V60" s="265"/>
      <c r="W60" s="364">
        <f t="shared" si="69"/>
        <v>0</v>
      </c>
      <c r="X60" s="378" t="str">
        <f t="shared" si="70"/>
        <v/>
      </c>
      <c r="Y60" s="240"/>
    </row>
    <row r="61" spans="1:25" s="260" customFormat="1" ht="13" outlineLevel="1">
      <c r="A61" s="393" t="s">
        <v>323</v>
      </c>
      <c r="B61" s="277" t="s">
        <v>67</v>
      </c>
      <c r="C61" s="345" t="e">
        <f>VLOOKUP('12管理费用'!$B$9:$B$81,参数!$B$3:$C$13,2,0)</f>
        <v>#N/A</v>
      </c>
      <c r="D61" s="345"/>
      <c r="E61" s="377">
        <f t="shared" si="58"/>
        <v>0</v>
      </c>
      <c r="F61" s="377">
        <f t="shared" ref="F61:V61" si="71">SUM(F62:F67)</f>
        <v>0</v>
      </c>
      <c r="G61" s="377">
        <f t="shared" si="71"/>
        <v>0</v>
      </c>
      <c r="H61" s="377">
        <f t="shared" si="71"/>
        <v>0</v>
      </c>
      <c r="I61" s="377">
        <f t="shared" si="55"/>
        <v>0</v>
      </c>
      <c r="J61" s="377">
        <f t="shared" si="71"/>
        <v>0</v>
      </c>
      <c r="K61" s="377">
        <f t="shared" si="71"/>
        <v>0</v>
      </c>
      <c r="L61" s="377">
        <f t="shared" si="71"/>
        <v>0</v>
      </c>
      <c r="M61" s="377">
        <f t="shared" si="56"/>
        <v>0</v>
      </c>
      <c r="N61" s="377">
        <f t="shared" si="71"/>
        <v>0</v>
      </c>
      <c r="O61" s="377">
        <f t="shared" si="71"/>
        <v>0</v>
      </c>
      <c r="P61" s="377">
        <f t="shared" si="71"/>
        <v>0</v>
      </c>
      <c r="Q61" s="377">
        <f t="shared" si="57"/>
        <v>0</v>
      </c>
      <c r="R61" s="377">
        <f t="shared" si="71"/>
        <v>0</v>
      </c>
      <c r="S61" s="377">
        <f t="shared" si="71"/>
        <v>0</v>
      </c>
      <c r="T61" s="377">
        <f t="shared" si="71"/>
        <v>0</v>
      </c>
      <c r="U61" s="377">
        <f>SUM(U62:U67)</f>
        <v>0</v>
      </c>
      <c r="V61" s="377">
        <f t="shared" si="71"/>
        <v>0</v>
      </c>
      <c r="W61" s="377">
        <f>SUM(W62:W67)</f>
        <v>0</v>
      </c>
      <c r="X61" s="378" t="str">
        <f>IF(ISNUMBER((U61-V61)/V61),(U61-V61)/V61,"")</f>
        <v/>
      </c>
      <c r="Y61" s="240"/>
    </row>
    <row r="62" spans="1:25" s="260" customFormat="1" ht="13" outlineLevel="2">
      <c r="A62" s="393" t="s">
        <v>593</v>
      </c>
      <c r="B62" s="277" t="s">
        <v>117</v>
      </c>
      <c r="C62" s="345" t="e">
        <f>VLOOKUP('12管理费用'!$B$9:$B$81,参数!$B$3:$C$13,2,0)</f>
        <v>#N/A</v>
      </c>
      <c r="D62" s="345"/>
      <c r="E62" s="377">
        <f t="shared" si="0"/>
        <v>0</v>
      </c>
      <c r="F62" s="364">
        <f>其他管理费用预算!E64</f>
        <v>0</v>
      </c>
      <c r="G62" s="364">
        <f>其他管理费用预算!F64</f>
        <v>0</v>
      </c>
      <c r="H62" s="364">
        <f>其他管理费用预算!G64</f>
        <v>0</v>
      </c>
      <c r="I62" s="377">
        <f t="shared" ref="I62:I79" si="72">SUM(J62:L62)</f>
        <v>0</v>
      </c>
      <c r="J62" s="364">
        <f>其他管理费用预算!I64</f>
        <v>0</v>
      </c>
      <c r="K62" s="364">
        <f>其他管理费用预算!J64</f>
        <v>0</v>
      </c>
      <c r="L62" s="364">
        <f>其他管理费用预算!K64</f>
        <v>0</v>
      </c>
      <c r="M62" s="377">
        <f t="shared" ref="M62:M79" si="73">SUM(N62:P62)</f>
        <v>0</v>
      </c>
      <c r="N62" s="364">
        <f>其他管理费用预算!M64</f>
        <v>0</v>
      </c>
      <c r="O62" s="364">
        <f>其他管理费用预算!N64</f>
        <v>0</v>
      </c>
      <c r="P62" s="364">
        <f>其他管理费用预算!O64</f>
        <v>0</v>
      </c>
      <c r="Q62" s="377">
        <f t="shared" ref="Q62:Q79" si="74">SUM(R62:T62)</f>
        <v>0</v>
      </c>
      <c r="R62" s="364">
        <f>其他管理费用预算!Q64</f>
        <v>0</v>
      </c>
      <c r="S62" s="364">
        <f>其他管理费用预算!R64</f>
        <v>0</v>
      </c>
      <c r="T62" s="364">
        <f>其他管理费用预算!S64</f>
        <v>0</v>
      </c>
      <c r="U62" s="377">
        <f t="shared" si="62"/>
        <v>0</v>
      </c>
      <c r="V62" s="265"/>
      <c r="W62" s="364">
        <f t="shared" ref="W62:W81" si="75">U62-V62</f>
        <v>0</v>
      </c>
      <c r="X62" s="378" t="str">
        <f>IF(ISNUMBER((U62-V62)/V62),(U62-V62)/V62,"")</f>
        <v/>
      </c>
      <c r="Y62" s="240"/>
    </row>
    <row r="63" spans="1:25" s="260" customFormat="1" ht="13" outlineLevel="2">
      <c r="A63" s="393" t="s">
        <v>594</v>
      </c>
      <c r="B63" s="277" t="s">
        <v>118</v>
      </c>
      <c r="C63" s="345" t="e">
        <f>VLOOKUP('12管理费用'!$B$9:$B$81,参数!$B$3:$C$13,2,0)</f>
        <v>#N/A</v>
      </c>
      <c r="D63" s="345"/>
      <c r="E63" s="377">
        <f t="shared" si="0"/>
        <v>0</v>
      </c>
      <c r="F63" s="364">
        <f>其他管理费用预算!E65</f>
        <v>0</v>
      </c>
      <c r="G63" s="364">
        <f>其他管理费用预算!F65</f>
        <v>0</v>
      </c>
      <c r="H63" s="364">
        <f>其他管理费用预算!G65</f>
        <v>0</v>
      </c>
      <c r="I63" s="377">
        <f t="shared" si="72"/>
        <v>0</v>
      </c>
      <c r="J63" s="364">
        <f>其他管理费用预算!I65</f>
        <v>0</v>
      </c>
      <c r="K63" s="364">
        <f>其他管理费用预算!J65</f>
        <v>0</v>
      </c>
      <c r="L63" s="364">
        <f>其他管理费用预算!K65</f>
        <v>0</v>
      </c>
      <c r="M63" s="377">
        <f t="shared" si="73"/>
        <v>0</v>
      </c>
      <c r="N63" s="364">
        <f>其他管理费用预算!M65</f>
        <v>0</v>
      </c>
      <c r="O63" s="364">
        <f>其他管理费用预算!N65</f>
        <v>0</v>
      </c>
      <c r="P63" s="364">
        <f>其他管理费用预算!O65</f>
        <v>0</v>
      </c>
      <c r="Q63" s="377">
        <f t="shared" si="74"/>
        <v>0</v>
      </c>
      <c r="R63" s="364">
        <f>其他管理费用预算!Q65</f>
        <v>0</v>
      </c>
      <c r="S63" s="364">
        <f>其他管理费用预算!R65</f>
        <v>0</v>
      </c>
      <c r="T63" s="364">
        <f>其他管理费用预算!S65</f>
        <v>0</v>
      </c>
      <c r="U63" s="377">
        <f t="shared" si="62"/>
        <v>0</v>
      </c>
      <c r="V63" s="265"/>
      <c r="W63" s="364">
        <f t="shared" si="75"/>
        <v>0</v>
      </c>
      <c r="X63" s="378" t="str">
        <f t="shared" ref="X63:X64" si="76">IF(ISNUMBER((U63-V63)/V63),(U63-V63)/V63,"")</f>
        <v/>
      </c>
      <c r="Y63" s="240"/>
    </row>
    <row r="64" spans="1:25" s="260" customFormat="1" ht="13" outlineLevel="2">
      <c r="A64" s="393" t="s">
        <v>595</v>
      </c>
      <c r="B64" s="277" t="s">
        <v>119</v>
      </c>
      <c r="C64" s="345" t="e">
        <f>VLOOKUP('12管理费用'!$B$9:$B$81,参数!$B$3:$C$13,2,0)</f>
        <v>#N/A</v>
      </c>
      <c r="D64" s="345"/>
      <c r="E64" s="377">
        <f t="shared" si="0"/>
        <v>0</v>
      </c>
      <c r="F64" s="364">
        <f>其他管理费用预算!E66</f>
        <v>0</v>
      </c>
      <c r="G64" s="364">
        <f>其他管理费用预算!F66</f>
        <v>0</v>
      </c>
      <c r="H64" s="364">
        <f>其他管理费用预算!G66</f>
        <v>0</v>
      </c>
      <c r="I64" s="377">
        <f t="shared" si="72"/>
        <v>0</v>
      </c>
      <c r="J64" s="364">
        <f>其他管理费用预算!I66</f>
        <v>0</v>
      </c>
      <c r="K64" s="364">
        <f>其他管理费用预算!J66</f>
        <v>0</v>
      </c>
      <c r="L64" s="364">
        <f>其他管理费用预算!K66</f>
        <v>0</v>
      </c>
      <c r="M64" s="377">
        <f t="shared" si="73"/>
        <v>0</v>
      </c>
      <c r="N64" s="364">
        <f>其他管理费用预算!M66</f>
        <v>0</v>
      </c>
      <c r="O64" s="364">
        <f>其他管理费用预算!N66</f>
        <v>0</v>
      </c>
      <c r="P64" s="364">
        <f>其他管理费用预算!O66</f>
        <v>0</v>
      </c>
      <c r="Q64" s="377">
        <f t="shared" si="74"/>
        <v>0</v>
      </c>
      <c r="R64" s="364">
        <f>其他管理费用预算!Q66</f>
        <v>0</v>
      </c>
      <c r="S64" s="364">
        <f>其他管理费用预算!R66</f>
        <v>0</v>
      </c>
      <c r="T64" s="364">
        <f>其他管理费用预算!S66</f>
        <v>0</v>
      </c>
      <c r="U64" s="377">
        <f t="shared" si="62"/>
        <v>0</v>
      </c>
      <c r="V64" s="265"/>
      <c r="W64" s="364">
        <f t="shared" si="75"/>
        <v>0</v>
      </c>
      <c r="X64" s="378" t="str">
        <f t="shared" si="76"/>
        <v/>
      </c>
      <c r="Y64" s="240"/>
    </row>
    <row r="65" spans="1:25" s="260" customFormat="1" ht="13" outlineLevel="2">
      <c r="A65" s="393" t="s">
        <v>596</v>
      </c>
      <c r="B65" s="277" t="s">
        <v>120</v>
      </c>
      <c r="C65" s="345" t="e">
        <f>VLOOKUP('12管理费用'!$B$9:$B$81,参数!$B$3:$C$13,2,0)</f>
        <v>#N/A</v>
      </c>
      <c r="D65" s="345"/>
      <c r="E65" s="377">
        <f t="shared" si="0"/>
        <v>0</v>
      </c>
      <c r="F65" s="364">
        <f>其他管理费用预算!E67</f>
        <v>0</v>
      </c>
      <c r="G65" s="364">
        <f>其他管理费用预算!F67</f>
        <v>0</v>
      </c>
      <c r="H65" s="364">
        <f>其他管理费用预算!G67</f>
        <v>0</v>
      </c>
      <c r="I65" s="377">
        <f t="shared" si="72"/>
        <v>0</v>
      </c>
      <c r="J65" s="364">
        <f>其他管理费用预算!I67</f>
        <v>0</v>
      </c>
      <c r="K65" s="364">
        <f>其他管理费用预算!J67</f>
        <v>0</v>
      </c>
      <c r="L65" s="364">
        <f>其他管理费用预算!K67</f>
        <v>0</v>
      </c>
      <c r="M65" s="377">
        <f t="shared" si="73"/>
        <v>0</v>
      </c>
      <c r="N65" s="364">
        <f>其他管理费用预算!M67</f>
        <v>0</v>
      </c>
      <c r="O65" s="364">
        <f>其他管理费用预算!N67</f>
        <v>0</v>
      </c>
      <c r="P65" s="364">
        <f>其他管理费用预算!O67</f>
        <v>0</v>
      </c>
      <c r="Q65" s="377">
        <f t="shared" si="74"/>
        <v>0</v>
      </c>
      <c r="R65" s="364">
        <f>其他管理费用预算!Q67</f>
        <v>0</v>
      </c>
      <c r="S65" s="364">
        <f>其他管理费用预算!R67</f>
        <v>0</v>
      </c>
      <c r="T65" s="364">
        <f>其他管理费用预算!S67</f>
        <v>0</v>
      </c>
      <c r="U65" s="377">
        <f t="shared" si="62"/>
        <v>0</v>
      </c>
      <c r="V65" s="265"/>
      <c r="W65" s="364">
        <f t="shared" si="75"/>
        <v>0</v>
      </c>
      <c r="X65" s="378" t="str">
        <f>IF(ISNUMBER((U65-V65)/V65),(U65-V65)/V65,"")</f>
        <v/>
      </c>
      <c r="Y65" s="240"/>
    </row>
    <row r="66" spans="1:25" s="260" customFormat="1" ht="13" outlineLevel="2">
      <c r="A66" s="393" t="s">
        <v>597</v>
      </c>
      <c r="B66" s="277" t="s">
        <v>449</v>
      </c>
      <c r="C66" s="345" t="e">
        <f>VLOOKUP('12管理费用'!$B$9:$B$81,参数!$B$3:$C$13,2,0)</f>
        <v>#N/A</v>
      </c>
      <c r="D66" s="345"/>
      <c r="E66" s="377">
        <f t="shared" si="0"/>
        <v>0</v>
      </c>
      <c r="F66" s="364">
        <f>其他管理费用预算!E68</f>
        <v>0</v>
      </c>
      <c r="G66" s="364">
        <f>其他管理费用预算!F68</f>
        <v>0</v>
      </c>
      <c r="H66" s="364">
        <f>其他管理费用预算!G68</f>
        <v>0</v>
      </c>
      <c r="I66" s="377">
        <f t="shared" si="72"/>
        <v>0</v>
      </c>
      <c r="J66" s="364">
        <f>其他管理费用预算!I68</f>
        <v>0</v>
      </c>
      <c r="K66" s="364">
        <f>其他管理费用预算!J68</f>
        <v>0</v>
      </c>
      <c r="L66" s="364">
        <f>其他管理费用预算!K68</f>
        <v>0</v>
      </c>
      <c r="M66" s="377">
        <f t="shared" si="73"/>
        <v>0</v>
      </c>
      <c r="N66" s="364">
        <f>其他管理费用预算!M68</f>
        <v>0</v>
      </c>
      <c r="O66" s="364">
        <f>其他管理费用预算!N68</f>
        <v>0</v>
      </c>
      <c r="P66" s="364">
        <f>其他管理费用预算!O68</f>
        <v>0</v>
      </c>
      <c r="Q66" s="377">
        <f t="shared" si="74"/>
        <v>0</v>
      </c>
      <c r="R66" s="364">
        <f>其他管理费用预算!Q68</f>
        <v>0</v>
      </c>
      <c r="S66" s="364">
        <f>其他管理费用预算!R68</f>
        <v>0</v>
      </c>
      <c r="T66" s="364">
        <f>其他管理费用预算!S68</f>
        <v>0</v>
      </c>
      <c r="U66" s="377"/>
      <c r="V66" s="265"/>
      <c r="W66" s="364"/>
      <c r="X66" s="378"/>
      <c r="Y66" s="240"/>
    </row>
    <row r="67" spans="1:25" s="260" customFormat="1" ht="15.75" customHeight="1" outlineLevel="2">
      <c r="A67" s="393" t="s">
        <v>598</v>
      </c>
      <c r="B67" s="277" t="s">
        <v>121</v>
      </c>
      <c r="C67" s="345" t="e">
        <f>VLOOKUP('12管理费用'!$B$9:$B$81,参数!$B$3:$C$13,2,0)</f>
        <v>#N/A</v>
      </c>
      <c r="D67" s="345"/>
      <c r="E67" s="377">
        <f t="shared" si="0"/>
        <v>0</v>
      </c>
      <c r="F67" s="364">
        <f>其他管理费用预算!E69</f>
        <v>0</v>
      </c>
      <c r="G67" s="364">
        <f>其他管理费用预算!F69</f>
        <v>0</v>
      </c>
      <c r="H67" s="364">
        <f>其他管理费用预算!G69</f>
        <v>0</v>
      </c>
      <c r="I67" s="377">
        <f t="shared" si="72"/>
        <v>0</v>
      </c>
      <c r="J67" s="364">
        <f>其他管理费用预算!I69</f>
        <v>0</v>
      </c>
      <c r="K67" s="364">
        <f>其他管理费用预算!J69</f>
        <v>0</v>
      </c>
      <c r="L67" s="364">
        <f>其他管理费用预算!K69</f>
        <v>0</v>
      </c>
      <c r="M67" s="377">
        <f t="shared" si="73"/>
        <v>0</v>
      </c>
      <c r="N67" s="364">
        <f>其他管理费用预算!M69</f>
        <v>0</v>
      </c>
      <c r="O67" s="364">
        <f>其他管理费用预算!N69</f>
        <v>0</v>
      </c>
      <c r="P67" s="364">
        <f>其他管理费用预算!O69</f>
        <v>0</v>
      </c>
      <c r="Q67" s="377">
        <f t="shared" si="74"/>
        <v>0</v>
      </c>
      <c r="R67" s="364">
        <f>其他管理费用预算!Q69</f>
        <v>0</v>
      </c>
      <c r="S67" s="364">
        <f>其他管理费用预算!R69</f>
        <v>0</v>
      </c>
      <c r="T67" s="364">
        <f>其他管理费用预算!S69</f>
        <v>0</v>
      </c>
      <c r="U67" s="377">
        <f t="shared" si="62"/>
        <v>0</v>
      </c>
      <c r="V67" s="265"/>
      <c r="W67" s="364">
        <f t="shared" si="75"/>
        <v>0</v>
      </c>
      <c r="X67" s="378" t="str">
        <f t="shared" ref="X67:X103" si="77">IF(ISNUMBER((U67-V67)/V67),(U67-V67)/V67,"")</f>
        <v/>
      </c>
      <c r="Y67" s="240"/>
    </row>
    <row r="68" spans="1:25" s="260" customFormat="1" ht="13" outlineLevel="1">
      <c r="A68" s="393" t="s">
        <v>599</v>
      </c>
      <c r="B68" s="277" t="s">
        <v>71</v>
      </c>
      <c r="C68" s="345" t="e">
        <f>VLOOKUP('12管理费用'!$B$9:$B$81,参数!$B$3:$C$13,2,0)</f>
        <v>#N/A</v>
      </c>
      <c r="D68" s="345"/>
      <c r="E68" s="377">
        <f t="shared" si="0"/>
        <v>0</v>
      </c>
      <c r="F68" s="364">
        <f>其他管理费用预算!E70</f>
        <v>0</v>
      </c>
      <c r="G68" s="364">
        <f>其他管理费用预算!F70</f>
        <v>0</v>
      </c>
      <c r="H68" s="364">
        <f>其他管理费用预算!G70</f>
        <v>0</v>
      </c>
      <c r="I68" s="377">
        <f t="shared" si="72"/>
        <v>0</v>
      </c>
      <c r="J68" s="364">
        <f>其他管理费用预算!I70</f>
        <v>0</v>
      </c>
      <c r="K68" s="364">
        <f>其他管理费用预算!J70</f>
        <v>0</v>
      </c>
      <c r="L68" s="364">
        <f>其他管理费用预算!K70</f>
        <v>0</v>
      </c>
      <c r="M68" s="377">
        <f t="shared" si="73"/>
        <v>0</v>
      </c>
      <c r="N68" s="364">
        <f>其他管理费用预算!M70</f>
        <v>0</v>
      </c>
      <c r="O68" s="364">
        <f>其他管理费用预算!N70</f>
        <v>0</v>
      </c>
      <c r="P68" s="364">
        <f>其他管理费用预算!O70</f>
        <v>0</v>
      </c>
      <c r="Q68" s="377">
        <f t="shared" si="74"/>
        <v>0</v>
      </c>
      <c r="R68" s="364">
        <f>其他管理费用预算!Q70</f>
        <v>0</v>
      </c>
      <c r="S68" s="364">
        <f>其他管理费用预算!R70</f>
        <v>0</v>
      </c>
      <c r="T68" s="364">
        <f>其他管理费用预算!S70</f>
        <v>0</v>
      </c>
      <c r="U68" s="377">
        <f t="shared" si="62"/>
        <v>0</v>
      </c>
      <c r="V68" s="265"/>
      <c r="W68" s="364">
        <f t="shared" si="75"/>
        <v>0</v>
      </c>
      <c r="X68" s="378" t="str">
        <f t="shared" si="77"/>
        <v/>
      </c>
      <c r="Y68" s="240"/>
    </row>
    <row r="69" spans="1:25" s="260" customFormat="1" ht="13" outlineLevel="1">
      <c r="A69" s="393" t="s">
        <v>600</v>
      </c>
      <c r="B69" s="277" t="s">
        <v>606</v>
      </c>
      <c r="C69" s="345"/>
      <c r="D69" s="345"/>
      <c r="E69" s="377"/>
      <c r="F69" s="364"/>
      <c r="G69" s="364"/>
      <c r="H69" s="364"/>
      <c r="I69" s="377"/>
      <c r="J69" s="364"/>
      <c r="K69" s="364"/>
      <c r="L69" s="364"/>
      <c r="M69" s="377"/>
      <c r="N69" s="364"/>
      <c r="O69" s="364"/>
      <c r="P69" s="364"/>
      <c r="Q69" s="377"/>
      <c r="R69" s="364"/>
      <c r="S69" s="364"/>
      <c r="T69" s="364"/>
      <c r="U69" s="377"/>
      <c r="V69" s="265"/>
      <c r="W69" s="364"/>
      <c r="X69" s="378"/>
      <c r="Y69" s="240"/>
    </row>
    <row r="70" spans="1:25" s="260" customFormat="1" ht="13" outlineLevel="1">
      <c r="A70" s="393" t="s">
        <v>601</v>
      </c>
      <c r="B70" s="277" t="s">
        <v>122</v>
      </c>
      <c r="C70" s="345" t="e">
        <f>VLOOKUP('12管理费用'!$B$9:$B$81,参数!$B$3:$C$13,2,0)</f>
        <v>#N/A</v>
      </c>
      <c r="D70" s="345"/>
      <c r="E70" s="377">
        <f t="shared" si="0"/>
        <v>0</v>
      </c>
      <c r="F70" s="364">
        <f>其他管理费用预算!E72</f>
        <v>0</v>
      </c>
      <c r="G70" s="364">
        <f>其他管理费用预算!F72</f>
        <v>0</v>
      </c>
      <c r="H70" s="364">
        <f>其他管理费用预算!G72</f>
        <v>0</v>
      </c>
      <c r="I70" s="377">
        <f t="shared" si="72"/>
        <v>0</v>
      </c>
      <c r="J70" s="364">
        <f>其他管理费用预算!I72</f>
        <v>0</v>
      </c>
      <c r="K70" s="364">
        <f>其他管理费用预算!J72</f>
        <v>0</v>
      </c>
      <c r="L70" s="364">
        <f>其他管理费用预算!K72</f>
        <v>0</v>
      </c>
      <c r="M70" s="377">
        <f t="shared" si="73"/>
        <v>0</v>
      </c>
      <c r="N70" s="364">
        <f>其他管理费用预算!M72</f>
        <v>0</v>
      </c>
      <c r="O70" s="364">
        <f>其他管理费用预算!N72</f>
        <v>0</v>
      </c>
      <c r="P70" s="364">
        <f>其他管理费用预算!O72</f>
        <v>0</v>
      </c>
      <c r="Q70" s="377">
        <f t="shared" si="74"/>
        <v>0</v>
      </c>
      <c r="R70" s="364">
        <f>其他管理费用预算!Q72</f>
        <v>0</v>
      </c>
      <c r="S70" s="364">
        <f>其他管理费用预算!R72</f>
        <v>0</v>
      </c>
      <c r="T70" s="364">
        <f>其他管理费用预算!S72</f>
        <v>0</v>
      </c>
      <c r="U70" s="377">
        <f t="shared" si="62"/>
        <v>0</v>
      </c>
      <c r="V70" s="265"/>
      <c r="W70" s="364">
        <f t="shared" si="75"/>
        <v>0</v>
      </c>
      <c r="X70" s="378" t="str">
        <f t="shared" si="77"/>
        <v/>
      </c>
      <c r="Y70" s="240"/>
    </row>
    <row r="71" spans="1:25" s="260" customFormat="1" ht="13" outlineLevel="1">
      <c r="A71" s="393" t="s">
        <v>602</v>
      </c>
      <c r="B71" s="277" t="s">
        <v>75</v>
      </c>
      <c r="C71" s="345" t="e">
        <f>VLOOKUP('12管理费用'!$B$9:$B$81,参数!$B$3:$C$13,2,0)</f>
        <v>#N/A</v>
      </c>
      <c r="D71" s="345"/>
      <c r="E71" s="377">
        <f t="shared" si="0"/>
        <v>0</v>
      </c>
      <c r="F71" s="364">
        <f>其他管理费用预算!E73</f>
        <v>0</v>
      </c>
      <c r="G71" s="364">
        <f>其他管理费用预算!F73</f>
        <v>0</v>
      </c>
      <c r="H71" s="364">
        <f>其他管理费用预算!G73</f>
        <v>0</v>
      </c>
      <c r="I71" s="377">
        <f t="shared" si="72"/>
        <v>0</v>
      </c>
      <c r="J71" s="364">
        <f>其他管理费用预算!I73</f>
        <v>0</v>
      </c>
      <c r="K71" s="364">
        <f>其他管理费用预算!J73</f>
        <v>0</v>
      </c>
      <c r="L71" s="364">
        <f>其他管理费用预算!K73</f>
        <v>0</v>
      </c>
      <c r="M71" s="377">
        <f t="shared" si="73"/>
        <v>0</v>
      </c>
      <c r="N71" s="364">
        <f>其他管理费用预算!M73</f>
        <v>0</v>
      </c>
      <c r="O71" s="364">
        <f>其他管理费用预算!N73</f>
        <v>0</v>
      </c>
      <c r="P71" s="364">
        <f>其他管理费用预算!O73</f>
        <v>0</v>
      </c>
      <c r="Q71" s="377">
        <f t="shared" si="74"/>
        <v>0</v>
      </c>
      <c r="R71" s="364">
        <f>其他管理费用预算!Q73</f>
        <v>0</v>
      </c>
      <c r="S71" s="364">
        <f>其他管理费用预算!R73</f>
        <v>0</v>
      </c>
      <c r="T71" s="364">
        <f>其他管理费用预算!S73</f>
        <v>0</v>
      </c>
      <c r="U71" s="377">
        <f t="shared" si="62"/>
        <v>0</v>
      </c>
      <c r="V71" s="265"/>
      <c r="W71" s="364">
        <f t="shared" si="75"/>
        <v>0</v>
      </c>
      <c r="X71" s="378" t="str">
        <f t="shared" si="77"/>
        <v/>
      </c>
      <c r="Y71" s="240"/>
    </row>
    <row r="72" spans="1:25" s="260" customFormat="1" ht="13" outlineLevel="1">
      <c r="A72" s="393" t="s">
        <v>603</v>
      </c>
      <c r="B72" s="277" t="s">
        <v>212</v>
      </c>
      <c r="C72" s="345" t="e">
        <f>VLOOKUP('12管理费用'!$B$9:$B$81,参数!$B$3:$C$13,2,0)</f>
        <v>#N/A</v>
      </c>
      <c r="D72" s="345"/>
      <c r="E72" s="377">
        <f t="shared" si="0"/>
        <v>0</v>
      </c>
      <c r="F72" s="364">
        <f>其他管理费用预算!E74</f>
        <v>0</v>
      </c>
      <c r="G72" s="364">
        <f>其他管理费用预算!F74</f>
        <v>0</v>
      </c>
      <c r="H72" s="364">
        <f>其他管理费用预算!G74</f>
        <v>0</v>
      </c>
      <c r="I72" s="377">
        <f t="shared" si="72"/>
        <v>0</v>
      </c>
      <c r="J72" s="364">
        <f>其他管理费用预算!I74</f>
        <v>0</v>
      </c>
      <c r="K72" s="364">
        <f>其他管理费用预算!J74</f>
        <v>0</v>
      </c>
      <c r="L72" s="364">
        <f>其他管理费用预算!K74</f>
        <v>0</v>
      </c>
      <c r="M72" s="377">
        <f t="shared" si="73"/>
        <v>0</v>
      </c>
      <c r="N72" s="364">
        <f>其他管理费用预算!M74</f>
        <v>0</v>
      </c>
      <c r="O72" s="364">
        <f>其他管理费用预算!N74</f>
        <v>0</v>
      </c>
      <c r="P72" s="364">
        <f>其他管理费用预算!O74</f>
        <v>0</v>
      </c>
      <c r="Q72" s="377">
        <f t="shared" si="74"/>
        <v>0</v>
      </c>
      <c r="R72" s="364">
        <f>其他管理费用预算!Q74</f>
        <v>0</v>
      </c>
      <c r="S72" s="364">
        <f>其他管理费用预算!R74</f>
        <v>0</v>
      </c>
      <c r="T72" s="364">
        <f>其他管理费用预算!S74</f>
        <v>0</v>
      </c>
      <c r="U72" s="377">
        <f t="shared" si="62"/>
        <v>0</v>
      </c>
      <c r="V72" s="265"/>
      <c r="W72" s="364">
        <f t="shared" si="75"/>
        <v>0</v>
      </c>
      <c r="X72" s="378" t="str">
        <f t="shared" si="77"/>
        <v/>
      </c>
      <c r="Y72" s="240"/>
    </row>
    <row r="73" spans="1:25" s="260" customFormat="1" ht="13" outlineLevel="1">
      <c r="A73" s="393" t="s">
        <v>604</v>
      </c>
      <c r="B73" s="277" t="s">
        <v>79</v>
      </c>
      <c r="C73" s="345" t="e">
        <f>VLOOKUP('12管理费用'!$B$9:$B$81,参数!$B$3:$C$13,2,0)</f>
        <v>#N/A</v>
      </c>
      <c r="D73" s="345"/>
      <c r="E73" s="377">
        <f t="shared" si="0"/>
        <v>0</v>
      </c>
      <c r="F73" s="364">
        <f>其他管理费用预算!E75</f>
        <v>0</v>
      </c>
      <c r="G73" s="364">
        <f>其他管理费用预算!F75</f>
        <v>0</v>
      </c>
      <c r="H73" s="364">
        <f>其他管理费用预算!G75</f>
        <v>0</v>
      </c>
      <c r="I73" s="377">
        <f t="shared" si="72"/>
        <v>0</v>
      </c>
      <c r="J73" s="364">
        <f>其他管理费用预算!I75</f>
        <v>0</v>
      </c>
      <c r="K73" s="364">
        <f>其他管理费用预算!J75</f>
        <v>0</v>
      </c>
      <c r="L73" s="364">
        <f>其他管理费用预算!K75</f>
        <v>0</v>
      </c>
      <c r="M73" s="377">
        <f t="shared" si="73"/>
        <v>0</v>
      </c>
      <c r="N73" s="364">
        <f>其他管理费用预算!M75</f>
        <v>0</v>
      </c>
      <c r="O73" s="364">
        <f>其他管理费用预算!N75</f>
        <v>0</v>
      </c>
      <c r="P73" s="364">
        <f>其他管理费用预算!O75</f>
        <v>0</v>
      </c>
      <c r="Q73" s="377">
        <f t="shared" si="74"/>
        <v>0</v>
      </c>
      <c r="R73" s="364">
        <f>其他管理费用预算!Q75</f>
        <v>0</v>
      </c>
      <c r="S73" s="364">
        <f>其他管理费用预算!R75</f>
        <v>0</v>
      </c>
      <c r="T73" s="364">
        <f>其他管理费用预算!S75</f>
        <v>0</v>
      </c>
      <c r="U73" s="377">
        <f t="shared" si="62"/>
        <v>0</v>
      </c>
      <c r="V73" s="265"/>
      <c r="W73" s="364">
        <f t="shared" si="75"/>
        <v>0</v>
      </c>
      <c r="X73" s="378" t="str">
        <f t="shared" si="77"/>
        <v/>
      </c>
      <c r="Y73" s="240"/>
    </row>
    <row r="74" spans="1:25" s="260" customFormat="1" ht="13" outlineLevel="1">
      <c r="A74" s="393" t="s">
        <v>607</v>
      </c>
      <c r="B74" s="277" t="s">
        <v>459</v>
      </c>
      <c r="C74" s="345" t="e">
        <f>VLOOKUP('12管理费用'!$B$9:$B$81,参数!$B$3:$C$13,2,0)</f>
        <v>#N/A</v>
      </c>
      <c r="D74" s="345"/>
      <c r="E74" s="377">
        <f t="shared" si="0"/>
        <v>0</v>
      </c>
      <c r="F74" s="364">
        <f>其他管理费用预算!E76</f>
        <v>0</v>
      </c>
      <c r="G74" s="364">
        <f>其他管理费用预算!F76</f>
        <v>0</v>
      </c>
      <c r="H74" s="364">
        <f>其他管理费用预算!G76</f>
        <v>0</v>
      </c>
      <c r="I74" s="377">
        <f t="shared" si="72"/>
        <v>0</v>
      </c>
      <c r="J74" s="364">
        <f>其他管理费用预算!I76</f>
        <v>0</v>
      </c>
      <c r="K74" s="364">
        <f>其他管理费用预算!J76</f>
        <v>0</v>
      </c>
      <c r="L74" s="364">
        <f>其他管理费用预算!K76</f>
        <v>0</v>
      </c>
      <c r="M74" s="377">
        <f t="shared" si="73"/>
        <v>0</v>
      </c>
      <c r="N74" s="364">
        <f>其他管理费用预算!M76</f>
        <v>0</v>
      </c>
      <c r="O74" s="364">
        <f>其他管理费用预算!N76</f>
        <v>0</v>
      </c>
      <c r="P74" s="364">
        <f>其他管理费用预算!O76</f>
        <v>0</v>
      </c>
      <c r="Q74" s="377">
        <f t="shared" si="74"/>
        <v>0</v>
      </c>
      <c r="R74" s="364">
        <f>其他管理费用预算!Q76</f>
        <v>0</v>
      </c>
      <c r="S74" s="364">
        <f>其他管理费用预算!R76</f>
        <v>0</v>
      </c>
      <c r="T74" s="364">
        <f>其他管理费用预算!S76</f>
        <v>0</v>
      </c>
      <c r="U74" s="377">
        <f t="shared" si="62"/>
        <v>0</v>
      </c>
      <c r="V74" s="265"/>
      <c r="W74" s="364">
        <f t="shared" si="75"/>
        <v>0</v>
      </c>
      <c r="X74" s="378" t="str">
        <f t="shared" si="77"/>
        <v/>
      </c>
      <c r="Y74" s="240"/>
    </row>
    <row r="75" spans="1:25" s="260" customFormat="1" ht="13" outlineLevel="1">
      <c r="A75" s="393" t="s">
        <v>608</v>
      </c>
      <c r="B75" s="383" t="s">
        <v>460</v>
      </c>
      <c r="C75" s="345" t="e">
        <f>VLOOKUP('12管理费用'!$B$9:$B$81,参数!$B$3:$C$13,2,0)</f>
        <v>#N/A</v>
      </c>
      <c r="D75" s="345"/>
      <c r="E75" s="377">
        <f t="shared" si="0"/>
        <v>0</v>
      </c>
      <c r="F75" s="364">
        <f>其他管理费用预算!E77</f>
        <v>0</v>
      </c>
      <c r="G75" s="364">
        <f>其他管理费用预算!F77</f>
        <v>0</v>
      </c>
      <c r="H75" s="364">
        <f>其他管理费用预算!G77</f>
        <v>0</v>
      </c>
      <c r="I75" s="377">
        <f t="shared" si="72"/>
        <v>0</v>
      </c>
      <c r="J75" s="364">
        <f>其他管理费用预算!I77</f>
        <v>0</v>
      </c>
      <c r="K75" s="364">
        <f>其他管理费用预算!J77</f>
        <v>0</v>
      </c>
      <c r="L75" s="364">
        <f>其他管理费用预算!K77</f>
        <v>0</v>
      </c>
      <c r="M75" s="377">
        <f t="shared" si="73"/>
        <v>0</v>
      </c>
      <c r="N75" s="364">
        <f>其他管理费用预算!M77</f>
        <v>0</v>
      </c>
      <c r="O75" s="364">
        <f>其他管理费用预算!N77</f>
        <v>0</v>
      </c>
      <c r="P75" s="364">
        <f>其他管理费用预算!O77</f>
        <v>0</v>
      </c>
      <c r="Q75" s="377">
        <f t="shared" si="74"/>
        <v>0</v>
      </c>
      <c r="R75" s="364">
        <f>其他管理费用预算!Q77</f>
        <v>0</v>
      </c>
      <c r="S75" s="364">
        <f>其他管理费用预算!R77</f>
        <v>0</v>
      </c>
      <c r="T75" s="364">
        <f>其他管理费用预算!S77</f>
        <v>0</v>
      </c>
      <c r="U75" s="377">
        <f t="shared" si="62"/>
        <v>0</v>
      </c>
      <c r="V75" s="265"/>
      <c r="W75" s="364">
        <f t="shared" si="75"/>
        <v>0</v>
      </c>
      <c r="X75" s="378" t="str">
        <f t="shared" si="77"/>
        <v/>
      </c>
      <c r="Y75" s="240"/>
    </row>
    <row r="76" spans="1:25" s="260" customFormat="1" ht="13" outlineLevel="1">
      <c r="A76" s="393" t="s">
        <v>609</v>
      </c>
      <c r="B76" s="277" t="s">
        <v>24</v>
      </c>
      <c r="C76" s="345" t="e">
        <f>VLOOKUP('12管理费用'!$B$9:$B$81,参数!$B$3:$C$13,2,0)</f>
        <v>#N/A</v>
      </c>
      <c r="D76" s="345"/>
      <c r="E76" s="377">
        <f t="shared" si="0"/>
        <v>0</v>
      </c>
      <c r="F76" s="364">
        <f>其他管理费用预算!E78</f>
        <v>0</v>
      </c>
      <c r="G76" s="364">
        <f>其他管理费用预算!F78</f>
        <v>0</v>
      </c>
      <c r="H76" s="364">
        <f>其他管理费用预算!G78</f>
        <v>0</v>
      </c>
      <c r="I76" s="377">
        <f t="shared" si="72"/>
        <v>0</v>
      </c>
      <c r="J76" s="364">
        <f>其他管理费用预算!I78</f>
        <v>0</v>
      </c>
      <c r="K76" s="364">
        <f>其他管理费用预算!J78</f>
        <v>0</v>
      </c>
      <c r="L76" s="364">
        <f>其他管理费用预算!K78</f>
        <v>0</v>
      </c>
      <c r="M76" s="377">
        <f t="shared" si="73"/>
        <v>0</v>
      </c>
      <c r="N76" s="364">
        <f>其他管理费用预算!M78</f>
        <v>0</v>
      </c>
      <c r="O76" s="364">
        <f>其他管理费用预算!N78</f>
        <v>0</v>
      </c>
      <c r="P76" s="364">
        <f>其他管理费用预算!O78</f>
        <v>0</v>
      </c>
      <c r="Q76" s="377">
        <f t="shared" si="74"/>
        <v>0</v>
      </c>
      <c r="R76" s="364">
        <f>其他管理费用预算!Q78</f>
        <v>0</v>
      </c>
      <c r="S76" s="364">
        <f>其他管理费用预算!R78</f>
        <v>0</v>
      </c>
      <c r="T76" s="364">
        <f>其他管理费用预算!S78</f>
        <v>0</v>
      </c>
      <c r="U76" s="377">
        <f t="shared" si="62"/>
        <v>0</v>
      </c>
      <c r="V76" s="266"/>
      <c r="W76" s="364">
        <f t="shared" si="75"/>
        <v>0</v>
      </c>
      <c r="X76" s="378" t="str">
        <f t="shared" si="77"/>
        <v/>
      </c>
      <c r="Y76" s="240"/>
    </row>
    <row r="77" spans="1:25" s="260" customFormat="1" ht="13" outlineLevel="2">
      <c r="A77" s="379"/>
      <c r="B77" s="277"/>
      <c r="C77" s="345" t="e">
        <f>VLOOKUP('12管理费用'!$B$9:$B$81,参数!$B$3:$C$13,2,0)</f>
        <v>#N/A</v>
      </c>
      <c r="D77" s="345"/>
      <c r="E77" s="377">
        <f t="shared" si="0"/>
        <v>0</v>
      </c>
      <c r="F77" s="364">
        <f>其他管理费用预算!E79</f>
        <v>0</v>
      </c>
      <c r="G77" s="364">
        <f>其他管理费用预算!F79</f>
        <v>0</v>
      </c>
      <c r="H77" s="364">
        <f>其他管理费用预算!G79</f>
        <v>0</v>
      </c>
      <c r="I77" s="377">
        <f t="shared" si="72"/>
        <v>0</v>
      </c>
      <c r="J77" s="364">
        <f>其他管理费用预算!I79</f>
        <v>0</v>
      </c>
      <c r="K77" s="364">
        <f>其他管理费用预算!J79</f>
        <v>0</v>
      </c>
      <c r="L77" s="364">
        <f>其他管理费用预算!K79</f>
        <v>0</v>
      </c>
      <c r="M77" s="377">
        <f t="shared" si="73"/>
        <v>0</v>
      </c>
      <c r="N77" s="364">
        <f>其他管理费用预算!M79</f>
        <v>0</v>
      </c>
      <c r="O77" s="364">
        <f>其他管理费用预算!N79</f>
        <v>0</v>
      </c>
      <c r="P77" s="364">
        <f>其他管理费用预算!O79</f>
        <v>0</v>
      </c>
      <c r="Q77" s="377">
        <f t="shared" si="74"/>
        <v>0</v>
      </c>
      <c r="R77" s="364">
        <f>其他管理费用预算!Q79</f>
        <v>0</v>
      </c>
      <c r="S77" s="364">
        <f>其他管理费用预算!R79</f>
        <v>0</v>
      </c>
      <c r="T77" s="364">
        <f>其他管理费用预算!S79</f>
        <v>0</v>
      </c>
      <c r="U77" s="377">
        <f t="shared" si="62"/>
        <v>0</v>
      </c>
      <c r="V77" s="266"/>
      <c r="W77" s="364">
        <f t="shared" si="75"/>
        <v>0</v>
      </c>
      <c r="X77" s="378" t="str">
        <f t="shared" si="77"/>
        <v/>
      </c>
      <c r="Y77" s="240"/>
    </row>
    <row r="78" spans="1:25" s="260" customFormat="1" ht="13" outlineLevel="2">
      <c r="A78" s="379"/>
      <c r="B78" s="383"/>
      <c r="C78" s="345" t="e">
        <f>VLOOKUP('12管理费用'!$B$9:$B$81,参数!$B$3:$C$13,2,0)</f>
        <v>#N/A</v>
      </c>
      <c r="D78" s="345"/>
      <c r="E78" s="377">
        <f t="shared" si="0"/>
        <v>0</v>
      </c>
      <c r="F78" s="364">
        <f>其他管理费用预算!E80</f>
        <v>0</v>
      </c>
      <c r="G78" s="364">
        <f>其他管理费用预算!F80</f>
        <v>0</v>
      </c>
      <c r="H78" s="364">
        <f>其他管理费用预算!G80</f>
        <v>0</v>
      </c>
      <c r="I78" s="377">
        <f t="shared" si="72"/>
        <v>0</v>
      </c>
      <c r="J78" s="364">
        <f>其他管理费用预算!I80</f>
        <v>0</v>
      </c>
      <c r="K78" s="364">
        <f>其他管理费用预算!J80</f>
        <v>0</v>
      </c>
      <c r="L78" s="364">
        <f>其他管理费用预算!K80</f>
        <v>0</v>
      </c>
      <c r="M78" s="377">
        <f t="shared" si="73"/>
        <v>0</v>
      </c>
      <c r="N78" s="364">
        <f>其他管理费用预算!M80</f>
        <v>0</v>
      </c>
      <c r="O78" s="364">
        <f>其他管理费用预算!N80</f>
        <v>0</v>
      </c>
      <c r="P78" s="364">
        <f>其他管理费用预算!O80</f>
        <v>0</v>
      </c>
      <c r="Q78" s="377">
        <f t="shared" si="74"/>
        <v>0</v>
      </c>
      <c r="R78" s="364">
        <f>其他管理费用预算!Q80</f>
        <v>0</v>
      </c>
      <c r="S78" s="364">
        <f>其他管理费用预算!R80</f>
        <v>0</v>
      </c>
      <c r="T78" s="364">
        <f>其他管理费用预算!S80</f>
        <v>0</v>
      </c>
      <c r="U78" s="377">
        <f t="shared" si="62"/>
        <v>0</v>
      </c>
      <c r="V78" s="266"/>
      <c r="W78" s="364">
        <f t="shared" si="75"/>
        <v>0</v>
      </c>
      <c r="X78" s="378" t="str">
        <f t="shared" si="77"/>
        <v/>
      </c>
      <c r="Y78" s="240"/>
    </row>
    <row r="79" spans="1:25" s="260" customFormat="1" ht="13" outlineLevel="2">
      <c r="A79" s="379"/>
      <c r="B79" s="277"/>
      <c r="C79" s="345" t="e">
        <f>VLOOKUP('12管理费用'!$B$9:$B$81,参数!$B$3:$C$13,2,0)</f>
        <v>#N/A</v>
      </c>
      <c r="D79" s="345"/>
      <c r="E79" s="377">
        <f t="shared" si="0"/>
        <v>0</v>
      </c>
      <c r="F79" s="364">
        <f>其他管理费用预算!E81</f>
        <v>0</v>
      </c>
      <c r="G79" s="364">
        <f>其他管理费用预算!F81</f>
        <v>0</v>
      </c>
      <c r="H79" s="364">
        <f>其他管理费用预算!G81</f>
        <v>0</v>
      </c>
      <c r="I79" s="377">
        <f t="shared" si="72"/>
        <v>0</v>
      </c>
      <c r="J79" s="364">
        <f>其他管理费用预算!I81</f>
        <v>0</v>
      </c>
      <c r="K79" s="364">
        <f>其他管理费用预算!J81</f>
        <v>0</v>
      </c>
      <c r="L79" s="364">
        <f>其他管理费用预算!K81</f>
        <v>0</v>
      </c>
      <c r="M79" s="377">
        <f t="shared" si="73"/>
        <v>0</v>
      </c>
      <c r="N79" s="364">
        <f>其他管理费用预算!M81</f>
        <v>0</v>
      </c>
      <c r="O79" s="364">
        <f>其他管理费用预算!N81</f>
        <v>0</v>
      </c>
      <c r="P79" s="364">
        <f>其他管理费用预算!O81</f>
        <v>0</v>
      </c>
      <c r="Q79" s="377">
        <f t="shared" si="74"/>
        <v>0</v>
      </c>
      <c r="R79" s="364">
        <f>其他管理费用预算!Q81</f>
        <v>0</v>
      </c>
      <c r="S79" s="364">
        <f>其他管理费用预算!R81</f>
        <v>0</v>
      </c>
      <c r="T79" s="364">
        <f>其他管理费用预算!S81</f>
        <v>0</v>
      </c>
      <c r="U79" s="377">
        <f t="shared" si="62"/>
        <v>0</v>
      </c>
      <c r="V79" s="266"/>
      <c r="W79" s="364">
        <f t="shared" si="75"/>
        <v>0</v>
      </c>
      <c r="X79" s="378" t="str">
        <f t="shared" si="77"/>
        <v/>
      </c>
      <c r="Y79" s="240"/>
    </row>
    <row r="80" spans="1:25" s="260" customFormat="1" ht="13" outlineLevel="2">
      <c r="A80" s="379"/>
      <c r="B80" s="383"/>
      <c r="C80" s="345" t="e">
        <f>VLOOKUP('12管理费用'!$B$9:$B$81,参数!$B$3:$C$13,2,0)</f>
        <v>#N/A</v>
      </c>
      <c r="D80" s="345"/>
      <c r="E80" s="377">
        <f t="shared" ref="E80:E85" si="78">SUM(F80:H80)</f>
        <v>0</v>
      </c>
      <c r="F80" s="364">
        <f>其他管理费用预算!E82</f>
        <v>0</v>
      </c>
      <c r="G80" s="364">
        <f>其他管理费用预算!F82</f>
        <v>0</v>
      </c>
      <c r="H80" s="364">
        <f>其他管理费用预算!G82</f>
        <v>0</v>
      </c>
      <c r="I80" s="377">
        <f t="shared" ref="I80:I81" si="79">SUM(J80:L80)</f>
        <v>0</v>
      </c>
      <c r="J80" s="364">
        <f>其他管理费用预算!I82</f>
        <v>0</v>
      </c>
      <c r="K80" s="364">
        <f>其他管理费用预算!J82</f>
        <v>0</v>
      </c>
      <c r="L80" s="364">
        <f>其他管理费用预算!K82</f>
        <v>0</v>
      </c>
      <c r="M80" s="377">
        <f t="shared" ref="M80:M81" si="80">SUM(N80:P80)</f>
        <v>0</v>
      </c>
      <c r="N80" s="364">
        <f>其他管理费用预算!M82</f>
        <v>0</v>
      </c>
      <c r="O80" s="364">
        <f>其他管理费用预算!N82</f>
        <v>0</v>
      </c>
      <c r="P80" s="364">
        <f>其他管理费用预算!O82</f>
        <v>0</v>
      </c>
      <c r="Q80" s="377">
        <f t="shared" ref="Q80:Q81" si="81">SUM(R80:T80)</f>
        <v>0</v>
      </c>
      <c r="R80" s="364">
        <f>其他管理费用预算!Q82</f>
        <v>0</v>
      </c>
      <c r="S80" s="364">
        <f>其他管理费用预算!R82</f>
        <v>0</v>
      </c>
      <c r="T80" s="364">
        <f>其他管理费用预算!S82</f>
        <v>0</v>
      </c>
      <c r="U80" s="377">
        <f t="shared" si="62"/>
        <v>0</v>
      </c>
      <c r="V80" s="266"/>
      <c r="W80" s="364">
        <f t="shared" si="75"/>
        <v>0</v>
      </c>
      <c r="X80" s="378" t="str">
        <f t="shared" si="77"/>
        <v/>
      </c>
      <c r="Y80" s="240"/>
    </row>
    <row r="81" spans="1:25" s="260" customFormat="1" ht="13" outlineLevel="2">
      <c r="A81" s="379"/>
      <c r="B81" s="277"/>
      <c r="C81" s="345" t="e">
        <f>VLOOKUP('12管理费用'!$B$9:$B$81,参数!$B$3:$C$13,2,0)</f>
        <v>#N/A</v>
      </c>
      <c r="D81" s="345"/>
      <c r="E81" s="377">
        <f t="shared" si="78"/>
        <v>0</v>
      </c>
      <c r="F81" s="364">
        <f>其他管理费用预算!E83</f>
        <v>0</v>
      </c>
      <c r="G81" s="364">
        <f>其他管理费用预算!F83</f>
        <v>0</v>
      </c>
      <c r="H81" s="364">
        <f>其他管理费用预算!G83</f>
        <v>0</v>
      </c>
      <c r="I81" s="377">
        <f t="shared" si="79"/>
        <v>0</v>
      </c>
      <c r="J81" s="364">
        <f>其他管理费用预算!I83</f>
        <v>0</v>
      </c>
      <c r="K81" s="364">
        <f>其他管理费用预算!J83</f>
        <v>0</v>
      </c>
      <c r="L81" s="364">
        <f>其他管理费用预算!K83</f>
        <v>0</v>
      </c>
      <c r="M81" s="377">
        <f t="shared" si="80"/>
        <v>0</v>
      </c>
      <c r="N81" s="364">
        <f>其他管理费用预算!M83</f>
        <v>0</v>
      </c>
      <c r="O81" s="364">
        <f>其他管理费用预算!N83</f>
        <v>0</v>
      </c>
      <c r="P81" s="364">
        <f>其他管理费用预算!O83</f>
        <v>0</v>
      </c>
      <c r="Q81" s="377">
        <f t="shared" si="81"/>
        <v>0</v>
      </c>
      <c r="R81" s="364">
        <f>其他管理费用预算!Q83</f>
        <v>0</v>
      </c>
      <c r="S81" s="364">
        <f>其他管理费用预算!R83</f>
        <v>0</v>
      </c>
      <c r="T81" s="364">
        <f>其他管理费用预算!S83</f>
        <v>0</v>
      </c>
      <c r="U81" s="377">
        <f t="shared" si="62"/>
        <v>0</v>
      </c>
      <c r="V81" s="266"/>
      <c r="W81" s="364">
        <f t="shared" si="75"/>
        <v>0</v>
      </c>
      <c r="X81" s="378" t="str">
        <f t="shared" si="77"/>
        <v/>
      </c>
      <c r="Y81" s="240"/>
    </row>
    <row r="82" spans="1:25" s="269" customFormat="1" ht="13">
      <c r="A82" s="384"/>
      <c r="B82" s="385" t="s">
        <v>123</v>
      </c>
      <c r="C82" s="386"/>
      <c r="D82" s="386"/>
      <c r="E82" s="377">
        <f>SUM(F82:H82)</f>
        <v>136863.12</v>
      </c>
      <c r="F82" s="387">
        <f>SUM(F8,F34:F46,F53,F61,F68:F81)</f>
        <v>42854.373333333329</v>
      </c>
      <c r="G82" s="387">
        <f>SUM(G8,G34:G46,G53,G61,G68:G81)</f>
        <v>42854.373333333329</v>
      </c>
      <c r="H82" s="387">
        <f>SUM(H8,H34:H46,H53,H61,H68:H81)</f>
        <v>51154.373333333329</v>
      </c>
      <c r="I82" s="377">
        <f>SUM(J82:L82)</f>
        <v>144663.12</v>
      </c>
      <c r="J82" s="387">
        <f>SUM(J8,J34:J46,J53,J61,J68:J81)</f>
        <v>48154.373333333329</v>
      </c>
      <c r="K82" s="387">
        <f>SUM(K8,K34:K46,K53,K61,K68:K81)</f>
        <v>48154.373333333329</v>
      </c>
      <c r="L82" s="387">
        <f>SUM(L8,L34:L46,L53,L61,L68:L81)</f>
        <v>48354.373333333329</v>
      </c>
      <c r="M82" s="377">
        <f>SUM(N82:P82)</f>
        <v>171563.11999999997</v>
      </c>
      <c r="N82" s="387">
        <f>SUM(N8,N34:N46,N53,N61,N68:N81)</f>
        <v>48354.373333333329</v>
      </c>
      <c r="O82" s="387">
        <f>SUM(O8,O34:O46,O53,O61,O68:O81)</f>
        <v>74854.373333333322</v>
      </c>
      <c r="P82" s="387">
        <f>SUM(P8,P34:P46,P53,P61,P68:P81)</f>
        <v>48354.373333333329</v>
      </c>
      <c r="Q82" s="377">
        <f t="shared" ref="Q82:Q103" si="82">SUM(R82:T82)</f>
        <v>294663.12</v>
      </c>
      <c r="R82" s="387">
        <f>SUM(R8,R34:R46,R53,R61,R68:R81)</f>
        <v>48354.373333333329</v>
      </c>
      <c r="S82" s="388">
        <f>S8+S34+S35+S36+S37+S38+S39+S40+S41+S42+S43+S45+S46+S53+S61+S68+S70+S71+S72+S73+S44+S74</f>
        <v>48154.373333333329</v>
      </c>
      <c r="T82" s="388">
        <f>T8+T34+T35+T36+T37+T38+T39+T40+T41+T42+T43+T45+T46+T53+T61+T68+T70+T71+T72+T73+T44+T74</f>
        <v>198154.37333333332</v>
      </c>
      <c r="U82" s="388">
        <f>U8+U34+U35+U36+U37+U38+U39+U40+U41+U42+U43+U45+U46+U53+U61+U68+U70+U71+U72+U73+U44+U74</f>
        <v>722752.48</v>
      </c>
      <c r="V82" s="388">
        <f>V8+V34+V35+V36+V37+V38+V39+V40+V41+V42+V43+V45+V46+V53+V61+V68+V70+V71+V72+V73+V44+V74</f>
        <v>0</v>
      </c>
      <c r="W82" s="388">
        <f>W8+W34+W35+W36+W37+W38+W39+W40+W41+W42+W43+W45+W46+W53+W61+W68+W70+W71+W72+W73+W44+W74</f>
        <v>722752.48</v>
      </c>
      <c r="X82" s="378" t="str">
        <f t="shared" si="77"/>
        <v/>
      </c>
      <c r="Y82" s="389"/>
    </row>
    <row r="83" spans="1:25" s="260" customFormat="1" ht="13">
      <c r="A83" s="390" t="s">
        <v>124</v>
      </c>
      <c r="B83" s="391" t="s">
        <v>125</v>
      </c>
      <c r="C83" s="392"/>
      <c r="D83" s="392"/>
      <c r="E83" s="377"/>
      <c r="F83" s="388"/>
      <c r="G83" s="388"/>
      <c r="H83" s="388"/>
      <c r="I83" s="377"/>
      <c r="J83" s="382"/>
      <c r="K83" s="382"/>
      <c r="L83" s="382"/>
      <c r="M83" s="382"/>
      <c r="N83" s="382"/>
      <c r="O83" s="382"/>
      <c r="P83" s="382"/>
      <c r="Q83" s="377">
        <f t="shared" si="82"/>
        <v>0</v>
      </c>
      <c r="R83" s="382"/>
      <c r="S83" s="382"/>
      <c r="T83" s="382"/>
      <c r="U83" s="382"/>
      <c r="V83" s="382"/>
      <c r="W83" s="382"/>
      <c r="X83" s="378" t="str">
        <f t="shared" si="77"/>
        <v/>
      </c>
      <c r="Y83" s="240"/>
    </row>
    <row r="84" spans="1:25" s="260" customFormat="1" ht="13" outlineLevel="1">
      <c r="A84" s="393">
        <v>1</v>
      </c>
      <c r="B84" s="382" t="s">
        <v>126</v>
      </c>
      <c r="C84" s="394"/>
      <c r="D84" s="394"/>
      <c r="E84" s="377">
        <f t="shared" si="78"/>
        <v>182500</v>
      </c>
      <c r="F84" s="388">
        <f>其他管理费用预算!E84</f>
        <v>60600</v>
      </c>
      <c r="G84" s="388">
        <f>其他管理费用预算!F84</f>
        <v>60900</v>
      </c>
      <c r="H84" s="388">
        <f>其他管理费用预算!G84</f>
        <v>61000</v>
      </c>
      <c r="I84" s="377">
        <f t="shared" ref="I84:I103" si="83">SUM(J84:L84)</f>
        <v>185800</v>
      </c>
      <c r="J84" s="388">
        <f>其他管理费用预算!I84</f>
        <v>61600</v>
      </c>
      <c r="K84" s="388">
        <f>其他管理费用预算!J84</f>
        <v>62100</v>
      </c>
      <c r="L84" s="388">
        <f>其他管理费用预算!K84</f>
        <v>62100</v>
      </c>
      <c r="M84" s="377">
        <f t="shared" ref="M84:M85" si="84">SUM(N84:P84)</f>
        <v>186300</v>
      </c>
      <c r="N84" s="388">
        <f>其他管理费用预算!M84</f>
        <v>62100</v>
      </c>
      <c r="O84" s="388">
        <f>其他管理费用预算!N84</f>
        <v>62100</v>
      </c>
      <c r="P84" s="388">
        <f>其他管理费用预算!O84</f>
        <v>62100</v>
      </c>
      <c r="Q84" s="377">
        <f t="shared" ref="Q84:Q85" si="85">SUM(R84:T84)</f>
        <v>167400</v>
      </c>
      <c r="R84" s="388">
        <f>其他管理费用预算!Q84</f>
        <v>55800</v>
      </c>
      <c r="S84" s="388">
        <f>其他管理费用预算!R84</f>
        <v>55800</v>
      </c>
      <c r="T84" s="388">
        <f>其他管理费用预算!S84</f>
        <v>55800</v>
      </c>
      <c r="U84" s="377">
        <f t="shared" ref="U84:U99" si="86">Q84+M84+I84+E84</f>
        <v>722000</v>
      </c>
      <c r="V84" s="382">
        <v>798580</v>
      </c>
      <c r="W84" s="364">
        <f t="shared" ref="W84:W100" si="87">U84-V84</f>
        <v>-76580</v>
      </c>
      <c r="X84" s="378">
        <f t="shared" si="77"/>
        <v>-9.589521400485862E-2</v>
      </c>
      <c r="Y84" s="240"/>
    </row>
    <row r="85" spans="1:25" s="260" customFormat="1" ht="13" outlineLevel="1">
      <c r="A85" s="393">
        <v>2</v>
      </c>
      <c r="B85" s="277" t="s">
        <v>127</v>
      </c>
      <c r="C85" s="376"/>
      <c r="D85" s="376"/>
      <c r="E85" s="377">
        <f t="shared" si="78"/>
        <v>34800</v>
      </c>
      <c r="F85" s="388">
        <f>其他管理费用预算!E85</f>
        <v>11600</v>
      </c>
      <c r="G85" s="388">
        <f>其他管理费用预算!F85</f>
        <v>11600</v>
      </c>
      <c r="H85" s="388">
        <f>其他管理费用预算!G85</f>
        <v>11600</v>
      </c>
      <c r="I85" s="377">
        <f t="shared" si="83"/>
        <v>34800</v>
      </c>
      <c r="J85" s="388">
        <f>其他管理费用预算!I85</f>
        <v>11600</v>
      </c>
      <c r="K85" s="388">
        <f>其他管理费用预算!J85</f>
        <v>11600</v>
      </c>
      <c r="L85" s="388">
        <f>其他管理费用预算!K85</f>
        <v>11600</v>
      </c>
      <c r="M85" s="377">
        <f t="shared" si="84"/>
        <v>34800</v>
      </c>
      <c r="N85" s="388">
        <f>其他管理费用预算!M85</f>
        <v>11600</v>
      </c>
      <c r="O85" s="388">
        <f>其他管理费用预算!N85</f>
        <v>11600</v>
      </c>
      <c r="P85" s="388">
        <f>其他管理费用预算!O85</f>
        <v>11600</v>
      </c>
      <c r="Q85" s="377">
        <f t="shared" si="85"/>
        <v>34800</v>
      </c>
      <c r="R85" s="388">
        <f>其他管理费用预算!Q85</f>
        <v>11600</v>
      </c>
      <c r="S85" s="388">
        <f>其他管理费用预算!R85</f>
        <v>11600</v>
      </c>
      <c r="T85" s="388">
        <f>其他管理费用预算!S85</f>
        <v>11600</v>
      </c>
      <c r="U85" s="377">
        <f t="shared" si="86"/>
        <v>139200</v>
      </c>
      <c r="V85" s="382">
        <v>134269</v>
      </c>
      <c r="W85" s="364">
        <f t="shared" si="87"/>
        <v>4931</v>
      </c>
      <c r="X85" s="378">
        <f t="shared" si="77"/>
        <v>3.6724783829476651E-2</v>
      </c>
      <c r="Y85" s="240"/>
    </row>
    <row r="86" spans="1:25" s="260" customFormat="1" ht="13" outlineLevel="1">
      <c r="A86" s="393">
        <v>3</v>
      </c>
      <c r="B86" s="382" t="s">
        <v>128</v>
      </c>
      <c r="C86" s="394"/>
      <c r="D86" s="394"/>
      <c r="E86" s="377">
        <f t="shared" ref="E86:E103" si="88">SUM(F86:H86)</f>
        <v>0</v>
      </c>
      <c r="F86" s="388">
        <f>其他管理费用预算!E86</f>
        <v>0</v>
      </c>
      <c r="G86" s="388">
        <f>其他管理费用预算!F86</f>
        <v>0</v>
      </c>
      <c r="H86" s="388">
        <f>其他管理费用预算!G86</f>
        <v>0</v>
      </c>
      <c r="I86" s="377">
        <f t="shared" ref="I86:I87" si="89">SUM(J86:L86)</f>
        <v>0</v>
      </c>
      <c r="J86" s="388">
        <f>其他管理费用预算!I86</f>
        <v>0</v>
      </c>
      <c r="K86" s="388">
        <f>其他管理费用预算!J86</f>
        <v>0</v>
      </c>
      <c r="L86" s="388">
        <f>其他管理费用预算!K86</f>
        <v>0</v>
      </c>
      <c r="M86" s="377">
        <f t="shared" ref="M86:M87" si="90">SUM(N86:P86)</f>
        <v>0</v>
      </c>
      <c r="N86" s="388">
        <f>其他管理费用预算!M86</f>
        <v>0</v>
      </c>
      <c r="O86" s="388">
        <f>其他管理费用预算!N86</f>
        <v>0</v>
      </c>
      <c r="P86" s="388">
        <f>其他管理费用预算!O86</f>
        <v>0</v>
      </c>
      <c r="Q86" s="377">
        <f t="shared" ref="Q86:Q87" si="91">SUM(R86:T86)</f>
        <v>0</v>
      </c>
      <c r="R86" s="388">
        <f>其他管理费用预算!Q86</f>
        <v>0</v>
      </c>
      <c r="S86" s="388">
        <f>其他管理费用预算!R86</f>
        <v>0</v>
      </c>
      <c r="T86" s="388">
        <f>其他管理费用预算!S86</f>
        <v>0</v>
      </c>
      <c r="U86" s="377">
        <f t="shared" si="86"/>
        <v>0</v>
      </c>
      <c r="V86" s="382"/>
      <c r="W86" s="364">
        <f t="shared" si="87"/>
        <v>0</v>
      </c>
      <c r="X86" s="378" t="str">
        <f t="shared" si="77"/>
        <v/>
      </c>
      <c r="Y86" s="240"/>
    </row>
    <row r="87" spans="1:25" s="260" customFormat="1" ht="13" outlineLevel="1">
      <c r="A87" s="393">
        <v>4</v>
      </c>
      <c r="B87" s="277" t="s">
        <v>129</v>
      </c>
      <c r="C87" s="376"/>
      <c r="D87" s="376"/>
      <c r="E87" s="377">
        <f t="shared" si="88"/>
        <v>0</v>
      </c>
      <c r="F87" s="388">
        <f>其他管理费用预算!E87</f>
        <v>0</v>
      </c>
      <c r="G87" s="388">
        <f>其他管理费用预算!F87</f>
        <v>0</v>
      </c>
      <c r="H87" s="388">
        <f>其他管理费用预算!G87</f>
        <v>0</v>
      </c>
      <c r="I87" s="377">
        <f t="shared" si="89"/>
        <v>0</v>
      </c>
      <c r="J87" s="388">
        <f>其他管理费用预算!I87</f>
        <v>0</v>
      </c>
      <c r="K87" s="388">
        <f>其他管理费用预算!J87</f>
        <v>0</v>
      </c>
      <c r="L87" s="388">
        <f>其他管理费用预算!K87</f>
        <v>0</v>
      </c>
      <c r="M87" s="377">
        <f t="shared" si="90"/>
        <v>0</v>
      </c>
      <c r="N87" s="388">
        <f>其他管理费用预算!M87</f>
        <v>0</v>
      </c>
      <c r="O87" s="388">
        <f>其他管理费用预算!N87</f>
        <v>0</v>
      </c>
      <c r="P87" s="388">
        <f>其他管理费用预算!O87</f>
        <v>0</v>
      </c>
      <c r="Q87" s="377">
        <f t="shared" si="91"/>
        <v>0</v>
      </c>
      <c r="R87" s="388">
        <f>其他管理费用预算!Q87</f>
        <v>0</v>
      </c>
      <c r="S87" s="388">
        <f>其他管理费用预算!R87</f>
        <v>0</v>
      </c>
      <c r="T87" s="388">
        <f>其他管理费用预算!S87</f>
        <v>0</v>
      </c>
      <c r="U87" s="377">
        <f t="shared" si="86"/>
        <v>0</v>
      </c>
      <c r="V87" s="382"/>
      <c r="W87" s="364">
        <f t="shared" si="87"/>
        <v>0</v>
      </c>
      <c r="X87" s="378" t="str">
        <f t="shared" si="77"/>
        <v/>
      </c>
      <c r="Y87" s="240"/>
    </row>
    <row r="88" spans="1:25" s="260" customFormat="1" ht="13" outlineLevel="1" collapsed="1">
      <c r="A88" s="393" t="s">
        <v>39</v>
      </c>
      <c r="B88" s="277" t="s">
        <v>130</v>
      </c>
      <c r="C88" s="376"/>
      <c r="D88" s="376"/>
      <c r="E88" s="377">
        <f t="shared" si="88"/>
        <v>0</v>
      </c>
      <c r="F88" s="388">
        <f>SUM(F89:F99)</f>
        <v>0</v>
      </c>
      <c r="G88" s="388">
        <f t="shared" ref="G88:H88" si="92">SUM(G89:G99)</f>
        <v>0</v>
      </c>
      <c r="H88" s="388">
        <f t="shared" si="92"/>
        <v>0</v>
      </c>
      <c r="I88" s="377">
        <f t="shared" ref="I88:I99" si="93">SUM(J88:L88)</f>
        <v>0</v>
      </c>
      <c r="J88" s="388">
        <f>SUM(J89:J99)</f>
        <v>0</v>
      </c>
      <c r="K88" s="388">
        <f t="shared" ref="K88" si="94">SUM(K89:K99)</f>
        <v>0</v>
      </c>
      <c r="L88" s="388">
        <f t="shared" ref="L88" si="95">SUM(L89:L99)</f>
        <v>0</v>
      </c>
      <c r="M88" s="377">
        <f t="shared" ref="M88:M99" si="96">SUM(N88:P88)</f>
        <v>0</v>
      </c>
      <c r="N88" s="388">
        <f>SUM(N89:N99)</f>
        <v>0</v>
      </c>
      <c r="O88" s="388">
        <f t="shared" ref="O88" si="97">SUM(O89:O99)</f>
        <v>0</v>
      </c>
      <c r="P88" s="388">
        <f t="shared" ref="P88" si="98">SUM(P89:P99)</f>
        <v>0</v>
      </c>
      <c r="Q88" s="377">
        <f t="shared" si="82"/>
        <v>0</v>
      </c>
      <c r="R88" s="388">
        <f>SUM(R89:R99)</f>
        <v>0</v>
      </c>
      <c r="S88" s="388">
        <f t="shared" ref="S88" si="99">SUM(S89:S99)</f>
        <v>0</v>
      </c>
      <c r="T88" s="388">
        <f t="shared" ref="T88" si="100">SUM(T89:T99)</f>
        <v>0</v>
      </c>
      <c r="U88" s="377">
        <f t="shared" si="86"/>
        <v>0</v>
      </c>
      <c r="V88" s="382"/>
      <c r="W88" s="364">
        <f t="shared" si="87"/>
        <v>0</v>
      </c>
      <c r="X88" s="378" t="str">
        <f t="shared" si="77"/>
        <v/>
      </c>
      <c r="Y88" s="240"/>
    </row>
    <row r="89" spans="1:25" s="260" customFormat="1" ht="13" hidden="1" outlineLevel="2">
      <c r="A89" s="393" t="s">
        <v>324</v>
      </c>
      <c r="B89" s="277" t="s">
        <v>131</v>
      </c>
      <c r="C89" s="376"/>
      <c r="D89" s="376"/>
      <c r="E89" s="377">
        <f t="shared" si="88"/>
        <v>0</v>
      </c>
      <c r="F89" s="388">
        <f>其他管理费用预算!E89</f>
        <v>0</v>
      </c>
      <c r="G89" s="388">
        <f>其他管理费用预算!F89</f>
        <v>0</v>
      </c>
      <c r="H89" s="388">
        <f>其他管理费用预算!G89</f>
        <v>0</v>
      </c>
      <c r="I89" s="377">
        <f t="shared" si="93"/>
        <v>0</v>
      </c>
      <c r="J89" s="388">
        <f>其他管理费用预算!I89</f>
        <v>0</v>
      </c>
      <c r="K89" s="388">
        <f>其他管理费用预算!J89</f>
        <v>0</v>
      </c>
      <c r="L89" s="388">
        <f>其他管理费用预算!K89</f>
        <v>0</v>
      </c>
      <c r="M89" s="377">
        <f t="shared" si="96"/>
        <v>0</v>
      </c>
      <c r="N89" s="388">
        <f>其他管理费用预算!M89</f>
        <v>0</v>
      </c>
      <c r="O89" s="388">
        <f>其他管理费用预算!N89</f>
        <v>0</v>
      </c>
      <c r="P89" s="388">
        <f>其他管理费用预算!O89</f>
        <v>0</v>
      </c>
      <c r="Q89" s="377">
        <f t="shared" si="82"/>
        <v>0</v>
      </c>
      <c r="R89" s="388">
        <f>其他管理费用预算!Q89</f>
        <v>0</v>
      </c>
      <c r="S89" s="388">
        <f>其他管理费用预算!R89</f>
        <v>0</v>
      </c>
      <c r="T89" s="388">
        <f>其他管理费用预算!S89</f>
        <v>0</v>
      </c>
      <c r="U89" s="377">
        <f t="shared" si="86"/>
        <v>0</v>
      </c>
      <c r="V89" s="382"/>
      <c r="W89" s="364">
        <f t="shared" si="87"/>
        <v>0</v>
      </c>
      <c r="X89" s="378" t="str">
        <f t="shared" si="77"/>
        <v/>
      </c>
      <c r="Y89" s="240"/>
    </row>
    <row r="90" spans="1:25" s="260" customFormat="1" hidden="1" outlineLevel="2">
      <c r="A90" s="393" t="s">
        <v>325</v>
      </c>
      <c r="B90" s="277" t="s">
        <v>132</v>
      </c>
      <c r="C90" s="376"/>
      <c r="D90" s="376"/>
      <c r="E90" s="377">
        <f t="shared" si="88"/>
        <v>0</v>
      </c>
      <c r="F90" s="388">
        <f>其他管理费用预算!E90</f>
        <v>0</v>
      </c>
      <c r="G90" s="388">
        <f>其他管理费用预算!F90</f>
        <v>0</v>
      </c>
      <c r="H90" s="388">
        <f>其他管理费用预算!G90</f>
        <v>0</v>
      </c>
      <c r="I90" s="377">
        <f t="shared" si="93"/>
        <v>0</v>
      </c>
      <c r="J90" s="388">
        <f>其他管理费用预算!I90</f>
        <v>0</v>
      </c>
      <c r="K90" s="388">
        <f>其他管理费用预算!J90</f>
        <v>0</v>
      </c>
      <c r="L90" s="388">
        <f>其他管理费用预算!K90</f>
        <v>0</v>
      </c>
      <c r="M90" s="377">
        <f t="shared" si="96"/>
        <v>0</v>
      </c>
      <c r="N90" s="388">
        <f>其他管理费用预算!M90</f>
        <v>0</v>
      </c>
      <c r="O90" s="388">
        <f>其他管理费用预算!N90</f>
        <v>0</v>
      </c>
      <c r="P90" s="388">
        <f>其他管理费用预算!O90</f>
        <v>0</v>
      </c>
      <c r="Q90" s="377">
        <f t="shared" si="82"/>
        <v>0</v>
      </c>
      <c r="R90" s="388">
        <f>其他管理费用预算!Q90</f>
        <v>0</v>
      </c>
      <c r="S90" s="388">
        <f>其他管理费用预算!R90</f>
        <v>0</v>
      </c>
      <c r="T90" s="388">
        <f>其他管理费用预算!S90</f>
        <v>0</v>
      </c>
      <c r="U90" s="377">
        <f t="shared" si="86"/>
        <v>0</v>
      </c>
      <c r="V90" s="382"/>
      <c r="W90" s="364">
        <f t="shared" si="87"/>
        <v>0</v>
      </c>
      <c r="X90" s="378" t="str">
        <f t="shared" si="77"/>
        <v/>
      </c>
      <c r="Y90" s="240"/>
    </row>
    <row r="91" spans="1:25" s="260" customFormat="1" hidden="1" outlineLevel="2">
      <c r="A91" s="393" t="s">
        <v>326</v>
      </c>
      <c r="B91" s="277" t="s">
        <v>133</v>
      </c>
      <c r="C91" s="376"/>
      <c r="D91" s="376"/>
      <c r="E91" s="377">
        <f t="shared" si="88"/>
        <v>0</v>
      </c>
      <c r="F91" s="388">
        <f>其他管理费用预算!E91</f>
        <v>0</v>
      </c>
      <c r="G91" s="388">
        <f>其他管理费用预算!F91</f>
        <v>0</v>
      </c>
      <c r="H91" s="388">
        <f>其他管理费用预算!G91</f>
        <v>0</v>
      </c>
      <c r="I91" s="377">
        <f t="shared" si="93"/>
        <v>0</v>
      </c>
      <c r="J91" s="388">
        <f>其他管理费用预算!I91</f>
        <v>0</v>
      </c>
      <c r="K91" s="388">
        <f>其他管理费用预算!J91</f>
        <v>0</v>
      </c>
      <c r="L91" s="388">
        <f>其他管理费用预算!K91</f>
        <v>0</v>
      </c>
      <c r="M91" s="377">
        <f t="shared" si="96"/>
        <v>0</v>
      </c>
      <c r="N91" s="388">
        <f>其他管理费用预算!M91</f>
        <v>0</v>
      </c>
      <c r="O91" s="388">
        <f>其他管理费用预算!N91</f>
        <v>0</v>
      </c>
      <c r="P91" s="388">
        <f>其他管理费用预算!O91</f>
        <v>0</v>
      </c>
      <c r="Q91" s="377">
        <f t="shared" si="82"/>
        <v>0</v>
      </c>
      <c r="R91" s="388">
        <f>其他管理费用预算!Q91</f>
        <v>0</v>
      </c>
      <c r="S91" s="388">
        <f>其他管理费用预算!R91</f>
        <v>0</v>
      </c>
      <c r="T91" s="388">
        <f>其他管理费用预算!S91</f>
        <v>0</v>
      </c>
      <c r="U91" s="377">
        <f t="shared" si="86"/>
        <v>0</v>
      </c>
      <c r="V91" s="382"/>
      <c r="W91" s="364">
        <f t="shared" si="87"/>
        <v>0</v>
      </c>
      <c r="X91" s="378" t="str">
        <f t="shared" si="77"/>
        <v/>
      </c>
      <c r="Y91" s="240"/>
    </row>
    <row r="92" spans="1:25" s="260" customFormat="1" hidden="1" outlineLevel="2">
      <c r="A92" s="393" t="s">
        <v>327</v>
      </c>
      <c r="B92" s="277" t="s">
        <v>134</v>
      </c>
      <c r="C92" s="376"/>
      <c r="D92" s="376"/>
      <c r="E92" s="377">
        <f t="shared" si="88"/>
        <v>0</v>
      </c>
      <c r="F92" s="388">
        <f>其他管理费用预算!E92</f>
        <v>0</v>
      </c>
      <c r="G92" s="388">
        <f>其他管理费用预算!F92</f>
        <v>0</v>
      </c>
      <c r="H92" s="388">
        <f>其他管理费用预算!G92</f>
        <v>0</v>
      </c>
      <c r="I92" s="377">
        <f t="shared" si="93"/>
        <v>0</v>
      </c>
      <c r="J92" s="388">
        <f>其他管理费用预算!I92</f>
        <v>0</v>
      </c>
      <c r="K92" s="388">
        <f>其他管理费用预算!J92</f>
        <v>0</v>
      </c>
      <c r="L92" s="388">
        <f>其他管理费用预算!K92</f>
        <v>0</v>
      </c>
      <c r="M92" s="377">
        <f t="shared" si="96"/>
        <v>0</v>
      </c>
      <c r="N92" s="388">
        <f>其他管理费用预算!M92</f>
        <v>0</v>
      </c>
      <c r="O92" s="388">
        <f>其他管理费用预算!N92</f>
        <v>0</v>
      </c>
      <c r="P92" s="388">
        <f>其他管理费用预算!O92</f>
        <v>0</v>
      </c>
      <c r="Q92" s="377">
        <f t="shared" si="82"/>
        <v>0</v>
      </c>
      <c r="R92" s="388">
        <f>其他管理费用预算!Q92</f>
        <v>0</v>
      </c>
      <c r="S92" s="388">
        <f>其他管理费用预算!R92</f>
        <v>0</v>
      </c>
      <c r="T92" s="388">
        <f>其他管理费用预算!S92</f>
        <v>0</v>
      </c>
      <c r="U92" s="377">
        <f t="shared" si="86"/>
        <v>0</v>
      </c>
      <c r="V92" s="382"/>
      <c r="W92" s="364">
        <f t="shared" si="87"/>
        <v>0</v>
      </c>
      <c r="X92" s="378" t="str">
        <f t="shared" si="77"/>
        <v/>
      </c>
      <c r="Y92" s="240"/>
    </row>
    <row r="93" spans="1:25" s="260" customFormat="1" hidden="1" outlineLevel="2">
      <c r="A93" s="393" t="s">
        <v>328</v>
      </c>
      <c r="B93" s="277" t="s">
        <v>135</v>
      </c>
      <c r="C93" s="376"/>
      <c r="D93" s="376"/>
      <c r="E93" s="377">
        <f t="shared" si="88"/>
        <v>0</v>
      </c>
      <c r="F93" s="388">
        <f>其他管理费用预算!E93</f>
        <v>0</v>
      </c>
      <c r="G93" s="388">
        <f>其他管理费用预算!F93</f>
        <v>0</v>
      </c>
      <c r="H93" s="388">
        <f>其他管理费用预算!G93</f>
        <v>0</v>
      </c>
      <c r="I93" s="377">
        <f t="shared" si="93"/>
        <v>0</v>
      </c>
      <c r="J93" s="388">
        <f>其他管理费用预算!I93</f>
        <v>0</v>
      </c>
      <c r="K93" s="388">
        <f>其他管理费用预算!J93</f>
        <v>0</v>
      </c>
      <c r="L93" s="388">
        <f>其他管理费用预算!K93</f>
        <v>0</v>
      </c>
      <c r="M93" s="377">
        <f t="shared" si="96"/>
        <v>0</v>
      </c>
      <c r="N93" s="388">
        <f>其他管理费用预算!M93</f>
        <v>0</v>
      </c>
      <c r="O93" s="388">
        <f>其他管理费用预算!N93</f>
        <v>0</v>
      </c>
      <c r="P93" s="388">
        <f>其他管理费用预算!O93</f>
        <v>0</v>
      </c>
      <c r="Q93" s="377">
        <f t="shared" si="82"/>
        <v>0</v>
      </c>
      <c r="R93" s="388">
        <f>其他管理费用预算!Q93</f>
        <v>0</v>
      </c>
      <c r="S93" s="388">
        <f>其他管理费用预算!R93</f>
        <v>0</v>
      </c>
      <c r="T93" s="388">
        <f>其他管理费用预算!S93</f>
        <v>0</v>
      </c>
      <c r="U93" s="377">
        <f t="shared" si="86"/>
        <v>0</v>
      </c>
      <c r="V93" s="382"/>
      <c r="W93" s="364">
        <f t="shared" si="87"/>
        <v>0</v>
      </c>
      <c r="X93" s="378" t="str">
        <f t="shared" si="77"/>
        <v/>
      </c>
      <c r="Y93" s="240"/>
    </row>
    <row r="94" spans="1:25" s="260" customFormat="1" hidden="1" outlineLevel="2">
      <c r="A94" s="393" t="s">
        <v>329</v>
      </c>
      <c r="B94" s="277" t="s">
        <v>136</v>
      </c>
      <c r="C94" s="376"/>
      <c r="D94" s="376"/>
      <c r="E94" s="377">
        <f t="shared" si="88"/>
        <v>0</v>
      </c>
      <c r="F94" s="388">
        <f>其他管理费用预算!E94</f>
        <v>0</v>
      </c>
      <c r="G94" s="388">
        <f>其他管理费用预算!F94</f>
        <v>0</v>
      </c>
      <c r="H94" s="388">
        <f>其他管理费用预算!G94</f>
        <v>0</v>
      </c>
      <c r="I94" s="377">
        <f t="shared" si="93"/>
        <v>0</v>
      </c>
      <c r="J94" s="388">
        <f>其他管理费用预算!I94</f>
        <v>0</v>
      </c>
      <c r="K94" s="388">
        <f>其他管理费用预算!J94</f>
        <v>0</v>
      </c>
      <c r="L94" s="388">
        <f>其他管理费用预算!K94</f>
        <v>0</v>
      </c>
      <c r="M94" s="377">
        <f t="shared" si="96"/>
        <v>0</v>
      </c>
      <c r="N94" s="388">
        <f>其他管理费用预算!M94</f>
        <v>0</v>
      </c>
      <c r="O94" s="388">
        <f>其他管理费用预算!N94</f>
        <v>0</v>
      </c>
      <c r="P94" s="388">
        <f>其他管理费用预算!O94</f>
        <v>0</v>
      </c>
      <c r="Q94" s="377">
        <f t="shared" si="82"/>
        <v>0</v>
      </c>
      <c r="R94" s="388">
        <f>其他管理费用预算!Q94</f>
        <v>0</v>
      </c>
      <c r="S94" s="388">
        <f>其他管理费用预算!R94</f>
        <v>0</v>
      </c>
      <c r="T94" s="388">
        <f>其他管理费用预算!S94</f>
        <v>0</v>
      </c>
      <c r="U94" s="377">
        <f t="shared" si="86"/>
        <v>0</v>
      </c>
      <c r="V94" s="382"/>
      <c r="W94" s="364">
        <f t="shared" si="87"/>
        <v>0</v>
      </c>
      <c r="X94" s="378" t="str">
        <f t="shared" si="77"/>
        <v/>
      </c>
      <c r="Y94" s="240"/>
    </row>
    <row r="95" spans="1:25" s="260" customFormat="1" hidden="1" outlineLevel="2">
      <c r="A95" s="393" t="s">
        <v>330</v>
      </c>
      <c r="B95" s="277" t="s">
        <v>137</v>
      </c>
      <c r="C95" s="376"/>
      <c r="D95" s="376"/>
      <c r="E95" s="377">
        <f t="shared" si="88"/>
        <v>0</v>
      </c>
      <c r="F95" s="388">
        <f>其他管理费用预算!E95</f>
        <v>0</v>
      </c>
      <c r="G95" s="388">
        <f>其他管理费用预算!F95</f>
        <v>0</v>
      </c>
      <c r="H95" s="388">
        <f>其他管理费用预算!G95</f>
        <v>0</v>
      </c>
      <c r="I95" s="377">
        <f t="shared" si="93"/>
        <v>0</v>
      </c>
      <c r="J95" s="388">
        <f>其他管理费用预算!I95</f>
        <v>0</v>
      </c>
      <c r="K95" s="388">
        <f>其他管理费用预算!J95</f>
        <v>0</v>
      </c>
      <c r="L95" s="388">
        <f>其他管理费用预算!K95</f>
        <v>0</v>
      </c>
      <c r="M95" s="377">
        <f t="shared" si="96"/>
        <v>0</v>
      </c>
      <c r="N95" s="388">
        <f>其他管理费用预算!M95</f>
        <v>0</v>
      </c>
      <c r="O95" s="388">
        <f>其他管理费用预算!N95</f>
        <v>0</v>
      </c>
      <c r="P95" s="388">
        <f>其他管理费用预算!O95</f>
        <v>0</v>
      </c>
      <c r="Q95" s="377">
        <f t="shared" si="82"/>
        <v>0</v>
      </c>
      <c r="R95" s="388">
        <f>其他管理费用预算!Q95</f>
        <v>0</v>
      </c>
      <c r="S95" s="388">
        <f>其他管理费用预算!R95</f>
        <v>0</v>
      </c>
      <c r="T95" s="388">
        <f>其他管理费用预算!S95</f>
        <v>0</v>
      </c>
      <c r="U95" s="377">
        <f t="shared" si="86"/>
        <v>0</v>
      </c>
      <c r="V95" s="382"/>
      <c r="W95" s="364">
        <f t="shared" si="87"/>
        <v>0</v>
      </c>
      <c r="X95" s="378" t="str">
        <f t="shared" si="77"/>
        <v/>
      </c>
      <c r="Y95" s="240"/>
    </row>
    <row r="96" spans="1:25" s="260" customFormat="1" hidden="1" outlineLevel="2">
      <c r="A96" s="393" t="s">
        <v>331</v>
      </c>
      <c r="B96" s="277" t="s">
        <v>138</v>
      </c>
      <c r="C96" s="376"/>
      <c r="D96" s="376"/>
      <c r="E96" s="377">
        <f t="shared" si="88"/>
        <v>0</v>
      </c>
      <c r="F96" s="388">
        <f>其他管理费用预算!E96</f>
        <v>0</v>
      </c>
      <c r="G96" s="388">
        <f>其他管理费用预算!F96</f>
        <v>0</v>
      </c>
      <c r="H96" s="388">
        <f>其他管理费用预算!G96</f>
        <v>0</v>
      </c>
      <c r="I96" s="377">
        <f t="shared" si="93"/>
        <v>0</v>
      </c>
      <c r="J96" s="388">
        <f>其他管理费用预算!I96</f>
        <v>0</v>
      </c>
      <c r="K96" s="388">
        <f>其他管理费用预算!J96</f>
        <v>0</v>
      </c>
      <c r="L96" s="388">
        <f>其他管理费用预算!K96</f>
        <v>0</v>
      </c>
      <c r="M96" s="377">
        <f t="shared" si="96"/>
        <v>0</v>
      </c>
      <c r="N96" s="388">
        <f>其他管理费用预算!M96</f>
        <v>0</v>
      </c>
      <c r="O96" s="388">
        <f>其他管理费用预算!N96</f>
        <v>0</v>
      </c>
      <c r="P96" s="388">
        <f>其他管理费用预算!O96</f>
        <v>0</v>
      </c>
      <c r="Q96" s="377">
        <f t="shared" si="82"/>
        <v>0</v>
      </c>
      <c r="R96" s="388">
        <f>其他管理费用预算!Q96</f>
        <v>0</v>
      </c>
      <c r="S96" s="388">
        <f>其他管理费用预算!R96</f>
        <v>0</v>
      </c>
      <c r="T96" s="388">
        <f>其他管理费用预算!S96</f>
        <v>0</v>
      </c>
      <c r="U96" s="377">
        <f t="shared" si="86"/>
        <v>0</v>
      </c>
      <c r="V96" s="382"/>
      <c r="W96" s="364">
        <f t="shared" si="87"/>
        <v>0</v>
      </c>
      <c r="X96" s="378" t="str">
        <f t="shared" si="77"/>
        <v/>
      </c>
      <c r="Y96" s="240"/>
    </row>
    <row r="97" spans="1:25" s="260" customFormat="1" hidden="1" outlineLevel="2">
      <c r="A97" s="393" t="s">
        <v>332</v>
      </c>
      <c r="B97" s="395" t="s">
        <v>139</v>
      </c>
      <c r="C97" s="396"/>
      <c r="D97" s="396"/>
      <c r="E97" s="377">
        <f t="shared" si="88"/>
        <v>0</v>
      </c>
      <c r="F97" s="388">
        <f>其他管理费用预算!E97</f>
        <v>0</v>
      </c>
      <c r="G97" s="388">
        <f>其他管理费用预算!F97</f>
        <v>0</v>
      </c>
      <c r="H97" s="388">
        <f>其他管理费用预算!G97</f>
        <v>0</v>
      </c>
      <c r="I97" s="377">
        <f t="shared" si="93"/>
        <v>0</v>
      </c>
      <c r="J97" s="388">
        <f>其他管理费用预算!I97</f>
        <v>0</v>
      </c>
      <c r="K97" s="388">
        <f>其他管理费用预算!J97</f>
        <v>0</v>
      </c>
      <c r="L97" s="388">
        <f>其他管理费用预算!K97</f>
        <v>0</v>
      </c>
      <c r="M97" s="377">
        <f t="shared" si="96"/>
        <v>0</v>
      </c>
      <c r="N97" s="388">
        <f>其他管理费用预算!M97</f>
        <v>0</v>
      </c>
      <c r="O97" s="388">
        <f>其他管理费用预算!N97</f>
        <v>0</v>
      </c>
      <c r="P97" s="388">
        <f>其他管理费用预算!O97</f>
        <v>0</v>
      </c>
      <c r="Q97" s="377">
        <f t="shared" si="82"/>
        <v>0</v>
      </c>
      <c r="R97" s="388">
        <f>其他管理费用预算!Q97</f>
        <v>0</v>
      </c>
      <c r="S97" s="388">
        <f>其他管理费用预算!R97</f>
        <v>0</v>
      </c>
      <c r="T97" s="388">
        <f>其他管理费用预算!S97</f>
        <v>0</v>
      </c>
      <c r="U97" s="377">
        <f t="shared" si="86"/>
        <v>0</v>
      </c>
      <c r="V97" s="382"/>
      <c r="W97" s="364">
        <f t="shared" si="87"/>
        <v>0</v>
      </c>
      <c r="X97" s="378" t="str">
        <f t="shared" si="77"/>
        <v/>
      </c>
      <c r="Y97" s="240"/>
    </row>
    <row r="98" spans="1:25" s="260" customFormat="1" hidden="1" outlineLevel="2">
      <c r="A98" s="393" t="s">
        <v>333</v>
      </c>
      <c r="B98" s="277" t="s">
        <v>140</v>
      </c>
      <c r="C98" s="376"/>
      <c r="D98" s="376"/>
      <c r="E98" s="377">
        <f t="shared" si="88"/>
        <v>0</v>
      </c>
      <c r="F98" s="388">
        <f>其他管理费用预算!E98</f>
        <v>0</v>
      </c>
      <c r="G98" s="388">
        <f>其他管理费用预算!F98</f>
        <v>0</v>
      </c>
      <c r="H98" s="388">
        <f>其他管理费用预算!G98</f>
        <v>0</v>
      </c>
      <c r="I98" s="377">
        <f t="shared" si="93"/>
        <v>0</v>
      </c>
      <c r="J98" s="388">
        <f>其他管理费用预算!I98</f>
        <v>0</v>
      </c>
      <c r="K98" s="388">
        <f>其他管理费用预算!J98</f>
        <v>0</v>
      </c>
      <c r="L98" s="388">
        <f>其他管理费用预算!K98</f>
        <v>0</v>
      </c>
      <c r="M98" s="377">
        <f t="shared" si="96"/>
        <v>0</v>
      </c>
      <c r="N98" s="388">
        <f>其他管理费用预算!M98</f>
        <v>0</v>
      </c>
      <c r="O98" s="388">
        <f>其他管理费用预算!N98</f>
        <v>0</v>
      </c>
      <c r="P98" s="388">
        <f>其他管理费用预算!O98</f>
        <v>0</v>
      </c>
      <c r="Q98" s="377">
        <f t="shared" si="82"/>
        <v>0</v>
      </c>
      <c r="R98" s="388">
        <f>其他管理费用预算!Q98</f>
        <v>0</v>
      </c>
      <c r="S98" s="388">
        <f>其他管理费用预算!R98</f>
        <v>0</v>
      </c>
      <c r="T98" s="388">
        <f>其他管理费用预算!S98</f>
        <v>0</v>
      </c>
      <c r="U98" s="377">
        <f t="shared" si="86"/>
        <v>0</v>
      </c>
      <c r="V98" s="382"/>
      <c r="W98" s="364">
        <f t="shared" si="87"/>
        <v>0</v>
      </c>
      <c r="X98" s="378" t="str">
        <f t="shared" si="77"/>
        <v/>
      </c>
      <c r="Y98" s="240"/>
    </row>
    <row r="99" spans="1:25" s="260" customFormat="1" hidden="1" outlineLevel="2">
      <c r="A99" s="393" t="s">
        <v>334</v>
      </c>
      <c r="B99" s="395" t="s">
        <v>141</v>
      </c>
      <c r="C99" s="396"/>
      <c r="D99" s="396"/>
      <c r="E99" s="377">
        <f t="shared" si="88"/>
        <v>0</v>
      </c>
      <c r="F99" s="388">
        <f>其他管理费用预算!E99</f>
        <v>0</v>
      </c>
      <c r="G99" s="388">
        <f>其他管理费用预算!F99</f>
        <v>0</v>
      </c>
      <c r="H99" s="388">
        <f>其他管理费用预算!G99</f>
        <v>0</v>
      </c>
      <c r="I99" s="377">
        <f t="shared" si="93"/>
        <v>0</v>
      </c>
      <c r="J99" s="388">
        <f>其他管理费用预算!I99</f>
        <v>0</v>
      </c>
      <c r="K99" s="388">
        <f>其他管理费用预算!J99</f>
        <v>0</v>
      </c>
      <c r="L99" s="388">
        <f>其他管理费用预算!K99</f>
        <v>0</v>
      </c>
      <c r="M99" s="377">
        <f t="shared" si="96"/>
        <v>0</v>
      </c>
      <c r="N99" s="388">
        <f>其他管理费用预算!M99</f>
        <v>0</v>
      </c>
      <c r="O99" s="388">
        <f>其他管理费用预算!N99</f>
        <v>0</v>
      </c>
      <c r="P99" s="388">
        <f>其他管理费用预算!O99</f>
        <v>0</v>
      </c>
      <c r="Q99" s="377">
        <f t="shared" si="82"/>
        <v>0</v>
      </c>
      <c r="R99" s="388">
        <f>其他管理费用预算!Q99</f>
        <v>0</v>
      </c>
      <c r="S99" s="388">
        <f>其他管理费用预算!R99</f>
        <v>0</v>
      </c>
      <c r="T99" s="388">
        <f>其他管理费用预算!S99</f>
        <v>0</v>
      </c>
      <c r="U99" s="377">
        <f t="shared" si="86"/>
        <v>0</v>
      </c>
      <c r="V99" s="382"/>
      <c r="W99" s="364">
        <f t="shared" si="87"/>
        <v>0</v>
      </c>
      <c r="X99" s="378" t="str">
        <f t="shared" si="77"/>
        <v/>
      </c>
      <c r="Y99" s="240"/>
    </row>
    <row r="100" spans="1:25" s="260" customFormat="1" ht="13" outlineLevel="1">
      <c r="A100" s="393">
        <v>6</v>
      </c>
      <c r="B100" s="382" t="s">
        <v>121</v>
      </c>
      <c r="C100" s="394"/>
      <c r="D100" s="394"/>
      <c r="E100" s="377">
        <f t="shared" si="88"/>
        <v>0</v>
      </c>
      <c r="F100" s="388">
        <f>其他管理费用预算!E100</f>
        <v>0</v>
      </c>
      <c r="G100" s="388">
        <f>其他管理费用预算!F100</f>
        <v>0</v>
      </c>
      <c r="H100" s="388">
        <f>其他管理费用预算!G100</f>
        <v>0</v>
      </c>
      <c r="I100" s="377">
        <f t="shared" si="83"/>
        <v>0</v>
      </c>
      <c r="J100" s="388">
        <f>其他管理费用预算!I100</f>
        <v>0</v>
      </c>
      <c r="K100" s="388">
        <f>其他管理费用预算!J100</f>
        <v>0</v>
      </c>
      <c r="L100" s="388">
        <f>其他管理费用预算!K100</f>
        <v>0</v>
      </c>
      <c r="M100" s="377">
        <f>SUM(N100:P100)</f>
        <v>0</v>
      </c>
      <c r="N100" s="388">
        <f>其他管理费用预算!M100</f>
        <v>0</v>
      </c>
      <c r="O100" s="388">
        <f>其他管理费用预算!N100</f>
        <v>0</v>
      </c>
      <c r="P100" s="388">
        <f>其他管理费用预算!O100</f>
        <v>0</v>
      </c>
      <c r="Q100" s="377">
        <f t="shared" si="82"/>
        <v>0</v>
      </c>
      <c r="R100" s="388">
        <f>其他管理费用预算!Q100</f>
        <v>0</v>
      </c>
      <c r="S100" s="388">
        <f>其他管理费用预算!R100</f>
        <v>0</v>
      </c>
      <c r="T100" s="388">
        <f>其他管理费用预算!S100</f>
        <v>0</v>
      </c>
      <c r="U100" s="377">
        <f>Q100+M100+I100+E100</f>
        <v>0</v>
      </c>
      <c r="V100" s="382">
        <v>296440</v>
      </c>
      <c r="W100" s="364">
        <f t="shared" si="87"/>
        <v>-296440</v>
      </c>
      <c r="X100" s="378">
        <f t="shared" si="77"/>
        <v>-1</v>
      </c>
      <c r="Y100" s="240"/>
    </row>
    <row r="101" spans="1:25" s="269" customFormat="1" ht="13">
      <c r="A101" s="384"/>
      <c r="B101" s="397" t="s">
        <v>142</v>
      </c>
      <c r="C101" s="398"/>
      <c r="D101" s="398"/>
      <c r="E101" s="377">
        <f t="shared" si="88"/>
        <v>217300</v>
      </c>
      <c r="F101" s="387">
        <f>SUM(F84:F100)</f>
        <v>72200</v>
      </c>
      <c r="G101" s="387">
        <f t="shared" ref="G101:P101" si="101">SUM(G84:G100)</f>
        <v>72500</v>
      </c>
      <c r="H101" s="387">
        <f t="shared" si="101"/>
        <v>72600</v>
      </c>
      <c r="I101" s="377">
        <f t="shared" si="83"/>
        <v>220600</v>
      </c>
      <c r="J101" s="387">
        <f t="shared" si="101"/>
        <v>73200</v>
      </c>
      <c r="K101" s="387">
        <f t="shared" si="101"/>
        <v>73700</v>
      </c>
      <c r="L101" s="387">
        <f t="shared" si="101"/>
        <v>73700</v>
      </c>
      <c r="M101" s="377">
        <f>SUM(N101:P101)</f>
        <v>221100</v>
      </c>
      <c r="N101" s="387">
        <f t="shared" si="101"/>
        <v>73700</v>
      </c>
      <c r="O101" s="387">
        <f t="shared" si="101"/>
        <v>73700</v>
      </c>
      <c r="P101" s="387">
        <f t="shared" si="101"/>
        <v>73700</v>
      </c>
      <c r="Q101" s="377">
        <f t="shared" si="82"/>
        <v>202200</v>
      </c>
      <c r="R101" s="387">
        <f t="shared" ref="R101:W101" si="102">SUM(R84:R100)</f>
        <v>67400</v>
      </c>
      <c r="S101" s="387">
        <f t="shared" si="102"/>
        <v>67400</v>
      </c>
      <c r="T101" s="387">
        <f t="shared" si="102"/>
        <v>67400</v>
      </c>
      <c r="U101" s="387">
        <f t="shared" si="102"/>
        <v>861200</v>
      </c>
      <c r="V101" s="387">
        <f t="shared" si="102"/>
        <v>1229289</v>
      </c>
      <c r="W101" s="387">
        <f t="shared" si="102"/>
        <v>-368089</v>
      </c>
      <c r="X101" s="378">
        <f t="shared" si="77"/>
        <v>-0.29943243614804982</v>
      </c>
      <c r="Y101" s="389"/>
    </row>
    <row r="102" spans="1:25" s="260" customFormat="1" ht="13">
      <c r="A102" s="390" t="s">
        <v>143</v>
      </c>
      <c r="B102" s="391" t="s">
        <v>144</v>
      </c>
      <c r="C102" s="392"/>
      <c r="D102" s="392"/>
      <c r="E102" s="377">
        <f t="shared" si="88"/>
        <v>0</v>
      </c>
      <c r="F102" s="388"/>
      <c r="G102" s="388"/>
      <c r="H102" s="388"/>
      <c r="I102" s="377">
        <f t="shared" si="83"/>
        <v>0</v>
      </c>
      <c r="J102" s="382"/>
      <c r="K102" s="382"/>
      <c r="L102" s="382"/>
      <c r="M102" s="377">
        <f>SUM(N102:P102)</f>
        <v>0</v>
      </c>
      <c r="N102" s="382"/>
      <c r="O102" s="382"/>
      <c r="P102" s="382"/>
      <c r="Q102" s="377">
        <f t="shared" si="82"/>
        <v>0</v>
      </c>
      <c r="R102" s="382"/>
      <c r="S102" s="382"/>
      <c r="T102" s="382"/>
      <c r="U102" s="382"/>
      <c r="V102" s="382"/>
      <c r="W102" s="382"/>
      <c r="X102" s="378" t="str">
        <f t="shared" si="77"/>
        <v/>
      </c>
      <c r="Y102" s="240"/>
    </row>
    <row r="103" spans="1:25" s="250" customFormat="1" ht="15.5">
      <c r="A103" s="399"/>
      <c r="B103" s="400" t="s">
        <v>145</v>
      </c>
      <c r="C103" s="401"/>
      <c r="D103" s="401"/>
      <c r="E103" s="402">
        <f t="shared" si="88"/>
        <v>354163.12</v>
      </c>
      <c r="F103" s="403">
        <f t="shared" ref="F103:V103" si="103">F82+F101</f>
        <v>115054.37333333332</v>
      </c>
      <c r="G103" s="403">
        <f t="shared" si="103"/>
        <v>115354.37333333332</v>
      </c>
      <c r="H103" s="403">
        <f t="shared" si="103"/>
        <v>123754.37333333332</v>
      </c>
      <c r="I103" s="402">
        <f t="shared" si="83"/>
        <v>365263.12</v>
      </c>
      <c r="J103" s="403">
        <f t="shared" si="103"/>
        <v>121354.37333333332</v>
      </c>
      <c r="K103" s="403">
        <f t="shared" si="103"/>
        <v>121854.37333333332</v>
      </c>
      <c r="L103" s="403">
        <f t="shared" si="103"/>
        <v>122054.37333333332</v>
      </c>
      <c r="M103" s="402">
        <f>SUM(N103:P103)</f>
        <v>392663.12</v>
      </c>
      <c r="N103" s="403">
        <f t="shared" si="103"/>
        <v>122054.37333333332</v>
      </c>
      <c r="O103" s="403">
        <f t="shared" si="103"/>
        <v>148554.37333333332</v>
      </c>
      <c r="P103" s="403">
        <f t="shared" si="103"/>
        <v>122054.37333333332</v>
      </c>
      <c r="Q103" s="402">
        <f t="shared" si="82"/>
        <v>496863.11999999994</v>
      </c>
      <c r="R103" s="403">
        <f t="shared" si="103"/>
        <v>115754.37333333332</v>
      </c>
      <c r="S103" s="403">
        <f t="shared" si="103"/>
        <v>115554.37333333332</v>
      </c>
      <c r="T103" s="403">
        <f t="shared" si="103"/>
        <v>265554.37333333329</v>
      </c>
      <c r="U103" s="403">
        <f t="shared" si="103"/>
        <v>1583952.48</v>
      </c>
      <c r="V103" s="403">
        <f t="shared" si="103"/>
        <v>1229289</v>
      </c>
      <c r="W103" s="403">
        <f>W82+W101</f>
        <v>354663.48</v>
      </c>
      <c r="X103" s="378">
        <f t="shared" si="77"/>
        <v>0.2885110661528737</v>
      </c>
      <c r="Y103" s="404"/>
    </row>
    <row r="104" spans="1:25" s="236" customFormat="1" ht="20.25" customHeight="1">
      <c r="A104" s="3" t="s">
        <v>146</v>
      </c>
      <c r="B104" s="251"/>
      <c r="C104" s="282"/>
      <c r="D104" s="282"/>
      <c r="E104" s="4"/>
      <c r="F104" s="4"/>
      <c r="G104" s="4"/>
      <c r="H104" s="4"/>
      <c r="I104" s="5"/>
      <c r="J104" s="5"/>
      <c r="K104" s="5"/>
      <c r="L104" s="5"/>
      <c r="M104" s="5"/>
      <c r="N104" s="5"/>
      <c r="O104" s="5"/>
      <c r="P104" s="5"/>
      <c r="Q104" s="5"/>
      <c r="R104" s="5"/>
      <c r="S104" s="5"/>
      <c r="T104" s="5"/>
      <c r="U104" s="5"/>
      <c r="V104" s="5"/>
      <c r="W104" s="5"/>
      <c r="X104" s="669" t="s">
        <v>147</v>
      </c>
      <c r="Y104" s="669"/>
    </row>
    <row r="105" spans="1:25" s="236" customFormat="1" ht="18" customHeight="1">
      <c r="A105" s="670" t="s">
        <v>148</v>
      </c>
      <c r="B105" s="670"/>
      <c r="C105" s="670"/>
      <c r="D105" s="670"/>
      <c r="E105" s="670"/>
      <c r="F105" s="670"/>
      <c r="G105" s="670"/>
      <c r="H105" s="670"/>
      <c r="I105" s="670"/>
      <c r="J105" s="670"/>
      <c r="K105" s="670"/>
      <c r="L105" s="670"/>
      <c r="M105" s="670"/>
      <c r="N105" s="670"/>
      <c r="O105" s="670"/>
      <c r="P105" s="670"/>
      <c r="Q105" s="670"/>
      <c r="R105" s="670"/>
      <c r="S105" s="670"/>
      <c r="T105" s="670"/>
      <c r="U105" s="670"/>
      <c r="V105" s="670"/>
      <c r="W105" s="252"/>
      <c r="X105" s="253"/>
    </row>
    <row r="106" spans="1:25" s="236" customFormat="1" ht="18" customHeight="1">
      <c r="A106" s="254" t="s">
        <v>149</v>
      </c>
      <c r="B106" s="251"/>
      <c r="C106" s="282"/>
      <c r="D106" s="282"/>
      <c r="E106" s="251"/>
      <c r="F106" s="251"/>
      <c r="G106" s="251"/>
      <c r="H106" s="251"/>
      <c r="I106" s="251"/>
      <c r="J106" s="251"/>
      <c r="K106" s="251"/>
      <c r="L106" s="251"/>
      <c r="M106" s="251"/>
      <c r="N106" s="251"/>
      <c r="O106" s="251"/>
      <c r="P106" s="251"/>
      <c r="Q106" s="251"/>
      <c r="R106" s="251"/>
      <c r="S106" s="251"/>
      <c r="T106" s="251"/>
      <c r="U106" s="251"/>
      <c r="V106" s="251"/>
      <c r="W106" s="251"/>
    </row>
    <row r="107" spans="1:25" s="236" customFormat="1" ht="13.5">
      <c r="A107" s="254" t="s">
        <v>150</v>
      </c>
      <c r="B107" s="251" t="s">
        <v>151</v>
      </c>
      <c r="C107" s="282"/>
      <c r="D107" s="282"/>
      <c r="E107" s="251"/>
      <c r="F107" s="251"/>
      <c r="G107" s="251"/>
      <c r="H107" s="251"/>
      <c r="I107" s="251"/>
      <c r="J107" s="251"/>
      <c r="K107" s="251"/>
      <c r="L107" s="251"/>
      <c r="M107" s="251"/>
      <c r="N107" s="251"/>
      <c r="O107" s="251"/>
      <c r="P107" s="251"/>
      <c r="Q107" s="251"/>
      <c r="R107" s="251"/>
      <c r="S107" s="251"/>
      <c r="T107" s="251"/>
      <c r="U107" s="251"/>
      <c r="V107" s="251"/>
      <c r="W107" s="251"/>
    </row>
    <row r="108" spans="1:25">
      <c r="A108" s="251"/>
      <c r="B108" s="251"/>
      <c r="C108" s="282"/>
      <c r="D108" s="282"/>
      <c r="E108" s="251"/>
      <c r="F108" s="251"/>
      <c r="G108" s="251"/>
      <c r="H108" s="251"/>
      <c r="I108" s="251"/>
      <c r="J108" s="251"/>
      <c r="K108" s="251"/>
      <c r="L108" s="251"/>
      <c r="M108" s="251"/>
      <c r="N108" s="251"/>
      <c r="O108" s="251"/>
      <c r="P108" s="251"/>
      <c r="Q108" s="251"/>
      <c r="R108" s="251"/>
      <c r="S108" s="251"/>
      <c r="T108" s="251"/>
      <c r="U108" s="251"/>
      <c r="V108" s="255"/>
      <c r="W108" s="251"/>
    </row>
    <row r="109" spans="1:25">
      <c r="A109" s="251"/>
      <c r="B109" s="251"/>
      <c r="C109" s="282"/>
      <c r="D109" s="282"/>
      <c r="E109" s="251"/>
      <c r="F109" s="251"/>
      <c r="G109" s="251"/>
      <c r="H109" s="251"/>
      <c r="I109" s="251"/>
      <c r="J109" s="251"/>
      <c r="K109" s="251"/>
      <c r="L109" s="251"/>
      <c r="M109" s="251"/>
      <c r="N109" s="251"/>
      <c r="O109" s="251"/>
      <c r="P109" s="251"/>
      <c r="Q109" s="251"/>
      <c r="R109" s="251"/>
      <c r="S109" s="251"/>
      <c r="T109" s="251"/>
      <c r="U109" s="251"/>
      <c r="V109" s="251"/>
      <c r="W109" s="251"/>
    </row>
  </sheetData>
  <mergeCells count="13">
    <mergeCell ref="Y5:Y6"/>
    <mergeCell ref="X104:Y104"/>
    <mergeCell ref="A105:V105"/>
    <mergeCell ref="A1:B1"/>
    <mergeCell ref="B3:Y3"/>
    <mergeCell ref="A4:I4"/>
    <mergeCell ref="V4:Y4"/>
    <mergeCell ref="A5:A6"/>
    <mergeCell ref="B5:B6"/>
    <mergeCell ref="E5:U5"/>
    <mergeCell ref="V5:V6"/>
    <mergeCell ref="W5:W6"/>
    <mergeCell ref="X5:X6"/>
  </mergeCells>
  <phoneticPr fontId="3" type="noConversion"/>
  <hyperlinks>
    <hyperlink ref="A2" location="一、资金流量预算表!A1" display="返回" xr:uid="{00000000-0004-0000-0600-000000000000}"/>
  </hyperlinks>
  <printOptions horizontalCentered="1"/>
  <pageMargins left="0.15748031496062992" right="0.15748031496062992" top="0.17" bottom="0.15" header="0" footer="0"/>
  <pageSetup paperSize="9" scale="70" orientation="landscape" verticalDpi="12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F0"/>
    <outlinePr summaryBelow="0" summaryRight="0"/>
  </sheetPr>
  <dimension ref="A1:AC44"/>
  <sheetViews>
    <sheetView showZeros="0" workbookViewId="0">
      <pane xSplit="2" ySplit="7" topLeftCell="C8" activePane="bottomRight" state="frozen"/>
      <selection pane="topRight" activeCell="C1" sqref="C1"/>
      <selection pane="bottomLeft" activeCell="A9" sqref="A9"/>
      <selection pane="bottomRight" activeCell="A5" sqref="A5:B6"/>
    </sheetView>
  </sheetViews>
  <sheetFormatPr defaultColWidth="9" defaultRowHeight="15" outlineLevelRow="3" outlineLevelCol="1"/>
  <cols>
    <col min="1" max="2" width="9.83203125" style="528" customWidth="1"/>
    <col min="3" max="3" width="9.83203125" style="529" hidden="1" customWidth="1"/>
    <col min="4" max="4" width="10.75" style="348" customWidth="1"/>
    <col min="5" max="5" width="9.25" style="348" customWidth="1"/>
    <col min="6" max="6" width="8.08203125" style="348" customWidth="1"/>
    <col min="7" max="7" width="12.5" style="348" customWidth="1"/>
    <col min="8" max="8" width="10.25" style="348" bestFit="1" customWidth="1"/>
    <col min="9" max="10" width="10.25" style="348" bestFit="1" customWidth="1" outlineLevel="1"/>
    <col min="11" max="11" width="7.58203125" style="348" customWidth="1" outlineLevel="1"/>
    <col min="12" max="12" width="9" style="348"/>
    <col min="13" max="15" width="6.75" style="348" customWidth="1" outlineLevel="1"/>
    <col min="16" max="16" width="9.33203125" style="348" customWidth="1"/>
    <col min="17" max="19" width="6.75" style="348" customWidth="1" outlineLevel="1"/>
    <col min="20" max="20" width="9.08203125" style="348" customWidth="1"/>
    <col min="21" max="23" width="6.75" style="348" customWidth="1" outlineLevel="1"/>
    <col min="24" max="24" width="10.25" style="348" bestFit="1" customWidth="1"/>
    <col min="25" max="25" width="5.25" style="348" bestFit="1" customWidth="1"/>
    <col min="26" max="26" width="7.75" style="348" bestFit="1" customWidth="1"/>
    <col min="27" max="27" width="7.75" style="348" customWidth="1"/>
    <col min="28" max="28" width="12" style="348" customWidth="1"/>
    <col min="29" max="29" width="15.83203125" style="530" customWidth="1"/>
    <col min="30" max="16384" width="9" style="348"/>
  </cols>
  <sheetData>
    <row r="1" spans="1:29">
      <c r="A1" s="527" t="s">
        <v>199</v>
      </c>
    </row>
    <row r="2" spans="1:29">
      <c r="A2" s="531" t="s">
        <v>92</v>
      </c>
    </row>
    <row r="3" spans="1:29" ht="23">
      <c r="A3" s="692" t="s">
        <v>306</v>
      </c>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532"/>
    </row>
    <row r="4" spans="1:29" ht="22.5" customHeight="1">
      <c r="A4" s="693" t="str">
        <f>[11]表格索引!$B$4</f>
        <v>编制单位：广东******有限公司</v>
      </c>
      <c r="B4" s="693"/>
      <c r="C4" s="693"/>
      <c r="D4" s="693"/>
      <c r="E4" s="693"/>
      <c r="F4" s="693"/>
      <c r="G4" s="533"/>
      <c r="H4" s="534"/>
      <c r="I4" s="534"/>
      <c r="J4" s="534"/>
      <c r="K4" s="534"/>
      <c r="L4" s="534"/>
      <c r="M4" s="534"/>
      <c r="N4" s="534"/>
      <c r="O4" s="534"/>
      <c r="P4" s="534"/>
      <c r="Q4" s="534"/>
      <c r="R4" s="534"/>
      <c r="S4" s="534"/>
      <c r="U4" s="534"/>
      <c r="V4" s="534"/>
      <c r="W4" s="534" t="s">
        <v>610</v>
      </c>
      <c r="Z4" s="534"/>
      <c r="AA4" s="534"/>
      <c r="AB4" s="535" t="s">
        <v>200</v>
      </c>
      <c r="AC4" s="535"/>
    </row>
    <row r="5" spans="1:29" ht="29.25" customHeight="1">
      <c r="A5" s="694" t="s">
        <v>201</v>
      </c>
      <c r="B5" s="695"/>
      <c r="C5" s="286"/>
      <c r="D5" s="698" t="s">
        <v>202</v>
      </c>
      <c r="E5" s="700" t="s">
        <v>292</v>
      </c>
      <c r="F5" s="701"/>
      <c r="G5" s="523"/>
      <c r="H5" s="702"/>
      <c r="I5" s="703"/>
      <c r="J5" s="703"/>
      <c r="K5" s="703"/>
      <c r="L5" s="703"/>
      <c r="M5" s="703"/>
      <c r="N5" s="703"/>
      <c r="O5" s="703"/>
      <c r="P5" s="703"/>
      <c r="Q5" s="703"/>
      <c r="R5" s="703"/>
      <c r="S5" s="703"/>
      <c r="T5" s="703"/>
      <c r="U5" s="703"/>
      <c r="V5" s="703"/>
      <c r="W5" s="703"/>
      <c r="X5" s="703"/>
      <c r="Y5" s="704"/>
      <c r="Z5" s="700" t="s">
        <v>304</v>
      </c>
      <c r="AA5" s="701"/>
      <c r="AB5" s="705" t="s">
        <v>99</v>
      </c>
      <c r="AC5" s="679" t="s">
        <v>305</v>
      </c>
    </row>
    <row r="6" spans="1:29" ht="24.75" customHeight="1">
      <c r="A6" s="696"/>
      <c r="B6" s="697"/>
      <c r="C6" s="287" t="s">
        <v>346</v>
      </c>
      <c r="D6" s="699"/>
      <c r="E6" s="526" t="s">
        <v>203</v>
      </c>
      <c r="F6" s="288" t="s">
        <v>204</v>
      </c>
      <c r="G6" s="280">
        <v>41244</v>
      </c>
      <c r="H6" s="349" t="s">
        <v>100</v>
      </c>
      <c r="I6" s="536">
        <v>41275</v>
      </c>
      <c r="J6" s="536">
        <v>41306</v>
      </c>
      <c r="K6" s="536">
        <v>41334</v>
      </c>
      <c r="L6" s="349" t="s">
        <v>101</v>
      </c>
      <c r="M6" s="536">
        <v>41365</v>
      </c>
      <c r="N6" s="536">
        <v>41395</v>
      </c>
      <c r="O6" s="536">
        <v>41426</v>
      </c>
      <c r="P6" s="349" t="s">
        <v>102</v>
      </c>
      <c r="Q6" s="536">
        <v>41456</v>
      </c>
      <c r="R6" s="536">
        <v>41487</v>
      </c>
      <c r="S6" s="536">
        <v>41518</v>
      </c>
      <c r="T6" s="349" t="s">
        <v>103</v>
      </c>
      <c r="U6" s="536">
        <v>41548</v>
      </c>
      <c r="V6" s="536">
        <v>41579</v>
      </c>
      <c r="W6" s="536">
        <v>41609</v>
      </c>
      <c r="X6" s="289" t="s">
        <v>205</v>
      </c>
      <c r="Y6" s="290" t="s">
        <v>206</v>
      </c>
      <c r="Z6" s="288" t="s">
        <v>203</v>
      </c>
      <c r="AA6" s="291" t="s">
        <v>206</v>
      </c>
      <c r="AB6" s="706"/>
      <c r="AC6" s="680"/>
    </row>
    <row r="7" spans="1:29" s="545" customFormat="1" ht="20.149999999999999" customHeight="1">
      <c r="A7" s="688" t="s">
        <v>207</v>
      </c>
      <c r="B7" s="688"/>
      <c r="C7" s="537"/>
      <c r="D7" s="538"/>
      <c r="E7" s="538"/>
      <c r="F7" s="539"/>
      <c r="G7" s="539"/>
      <c r="H7" s="540"/>
      <c r="I7" s="540"/>
      <c r="J7" s="540"/>
      <c r="K7" s="540"/>
      <c r="L7" s="540"/>
      <c r="M7" s="540"/>
      <c r="N7" s="540"/>
      <c r="O7" s="540"/>
      <c r="P7" s="540"/>
      <c r="Q7" s="540"/>
      <c r="R7" s="540"/>
      <c r="S7" s="540"/>
      <c r="T7" s="540"/>
      <c r="U7" s="540"/>
      <c r="V7" s="540"/>
      <c r="W7" s="540"/>
      <c r="X7" s="540"/>
      <c r="Y7" s="541"/>
      <c r="Z7" s="540"/>
      <c r="AA7" s="542"/>
      <c r="AB7" s="543"/>
      <c r="AC7" s="544"/>
    </row>
    <row r="8" spans="1:29" s="545" customFormat="1" ht="20.149999999999999" customHeight="1">
      <c r="A8" s="546">
        <v>1</v>
      </c>
      <c r="B8" s="239" t="s">
        <v>5</v>
      </c>
      <c r="C8" s="345"/>
      <c r="D8" s="547"/>
      <c r="E8" s="547"/>
      <c r="F8" s="548">
        <f>IF(ISNUMBER(E8/D8),E8/D8,0)</f>
        <v>0</v>
      </c>
      <c r="G8" s="548"/>
      <c r="H8" s="549">
        <f>SUM(I8:K8)</f>
        <v>0</v>
      </c>
      <c r="I8" s="549">
        <f>SUM(I9:I11,I23:I33)</f>
        <v>0</v>
      </c>
      <c r="J8" s="549">
        <f t="shared" ref="J8:W8" si="0">SUM(J9:J11,J23:J33)</f>
        <v>0</v>
      </c>
      <c r="K8" s="549">
        <f t="shared" si="0"/>
        <v>0</v>
      </c>
      <c r="L8" s="550">
        <f>SUM(M8:O8)</f>
        <v>0</v>
      </c>
      <c r="M8" s="549">
        <f>SUM(M9:M11,M23:M33)</f>
        <v>0</v>
      </c>
      <c r="N8" s="549">
        <f t="shared" si="0"/>
        <v>0</v>
      </c>
      <c r="O8" s="549">
        <f t="shared" si="0"/>
        <v>0</v>
      </c>
      <c r="P8" s="550">
        <f>SUM(Q8:S8)</f>
        <v>0</v>
      </c>
      <c r="Q8" s="549">
        <f>SUM(Q9:Q11,Q23:Q33)</f>
        <v>0</v>
      </c>
      <c r="R8" s="549">
        <f t="shared" si="0"/>
        <v>0</v>
      </c>
      <c r="S8" s="549">
        <f t="shared" si="0"/>
        <v>0</v>
      </c>
      <c r="T8" s="550">
        <f>SUM(U8:W8)</f>
        <v>0</v>
      </c>
      <c r="U8" s="549">
        <f t="shared" si="0"/>
        <v>0</v>
      </c>
      <c r="V8" s="549">
        <f t="shared" si="0"/>
        <v>0</v>
      </c>
      <c r="W8" s="549">
        <f t="shared" si="0"/>
        <v>0</v>
      </c>
      <c r="X8" s="550">
        <f>SUM(H8,L8,P8,T8)</f>
        <v>0</v>
      </c>
      <c r="Y8" s="541">
        <f>IF(ISNUMBER(X8/D8),X8/D8,0)</f>
        <v>0</v>
      </c>
      <c r="Z8" s="540">
        <f t="shared" ref="Z8:Z17" si="1">D8-E8-X8</f>
        <v>0</v>
      </c>
      <c r="AA8" s="542">
        <f t="shared" ref="AA8:AA17" si="2">1-F8-Y8</f>
        <v>1</v>
      </c>
      <c r="AB8" s="543"/>
      <c r="AC8" s="242"/>
    </row>
    <row r="9" spans="1:29" s="545" customFormat="1" ht="20.149999999999999" customHeight="1" outlineLevel="1">
      <c r="A9" s="546" t="s">
        <v>280</v>
      </c>
      <c r="B9" s="239" t="s">
        <v>6</v>
      </c>
      <c r="C9" s="345" t="e">
        <f>VLOOKUP($B$9:$B$33,参数!$B$3:$C$13,2,0)</f>
        <v>#N/A</v>
      </c>
      <c r="D9" s="547"/>
      <c r="E9" s="547"/>
      <c r="F9" s="548">
        <f t="shared" ref="F9:F42" si="3">IF(ISNUMBER(E9/D9),E9/D9,0)</f>
        <v>0</v>
      </c>
      <c r="G9" s="548">
        <f>SUMIF(工资性费用预算!$C$7:$C$206,"营销管理部",工资性费用预算!N$7:N$215)</f>
        <v>0</v>
      </c>
      <c r="H9" s="549">
        <f>SUM(I9:K9)</f>
        <v>0</v>
      </c>
      <c r="I9" s="551">
        <f>SUMIF(工资性费用预算!$C$7:$C$206,"营销管理部",工资性费用预算!N$7:N$215)</f>
        <v>0</v>
      </c>
      <c r="J9" s="551">
        <f>SUMIF(工资性费用预算!$C$7:$C$206,"营销管理部",工资性费用预算!O$7:O$215)</f>
        <v>0</v>
      </c>
      <c r="K9" s="551">
        <f>SUMIF(工资性费用预算!$C$7:$C$206,"营销管理部",工资性费用预算!P$7:P$215)</f>
        <v>0</v>
      </c>
      <c r="L9" s="550">
        <f>SUM(M9:O9)</f>
        <v>0</v>
      </c>
      <c r="M9" s="551">
        <f>SUMIF(工资性费用预算!$C$7:$C$206,"营销管理部",工资性费用预算!Q$7:Q$215)</f>
        <v>0</v>
      </c>
      <c r="N9" s="551">
        <f>SUMIF(工资性费用预算!$C$7:$C$206,"营销管理部",工资性费用预算!R$7:R$215)</f>
        <v>0</v>
      </c>
      <c r="O9" s="551">
        <f>SUMIF(工资性费用预算!$C$7:$C$206,"营销管理部",工资性费用预算!S$7:S$215)</f>
        <v>0</v>
      </c>
      <c r="P9" s="550">
        <f>SUM(Q9:S9)</f>
        <v>0</v>
      </c>
      <c r="Q9" s="551">
        <f>SUMIF(工资性费用预算!$C$7:$C$206,"营销管理部",工资性费用预算!T$7:T$215)</f>
        <v>0</v>
      </c>
      <c r="R9" s="551">
        <f>SUMIF(工资性费用预算!$C$7:$C$206,"营销管理部",工资性费用预算!U$7:U$215)</f>
        <v>0</v>
      </c>
      <c r="S9" s="551">
        <f>SUMIF(工资性费用预算!$C$7:$C$206,"营销管理部",工资性费用预算!V$7:V$215)</f>
        <v>0</v>
      </c>
      <c r="T9" s="550">
        <f>SUM(U9:W9)</f>
        <v>0</v>
      </c>
      <c r="U9" s="551">
        <f>SUMIF(工资性费用预算!$C$7:$C$206,"营销管理部",工资性费用预算!W$7:W$215)</f>
        <v>0</v>
      </c>
      <c r="V9" s="551">
        <f>SUMIF(工资性费用预算!$C$7:$C$206,"营销管理部",工资性费用预算!X$7:X$215)</f>
        <v>0</v>
      </c>
      <c r="W9" s="551">
        <f>SUMIF(工资性费用预算!$C$7:$C$206,"营销管理部",工资性费用预算!Y$7:Y$215)</f>
        <v>0</v>
      </c>
      <c r="X9" s="550">
        <f t="shared" ref="X9:X34" si="4">SUM(H9,L9,P9,T9)</f>
        <v>0</v>
      </c>
      <c r="Y9" s="541">
        <f t="shared" ref="Y9:Y42" si="5">IF(ISNUMBER(X9/D9),X9/D9,0)</f>
        <v>0</v>
      </c>
      <c r="Z9" s="540">
        <f t="shared" si="1"/>
        <v>0</v>
      </c>
      <c r="AA9" s="542">
        <f t="shared" si="2"/>
        <v>1</v>
      </c>
      <c r="AB9" s="550"/>
      <c r="AC9" s="242"/>
    </row>
    <row r="10" spans="1:29" s="545" customFormat="1" ht="20.149999999999999" customHeight="1" outlineLevel="1">
      <c r="A10" s="546" t="s">
        <v>281</v>
      </c>
      <c r="B10" s="552" t="s">
        <v>109</v>
      </c>
      <c r="C10" s="345" t="e">
        <f>VLOOKUP($B$9:$B$33,参数!$B$3:$C$13,2,0)</f>
        <v>#N/A</v>
      </c>
      <c r="D10" s="547"/>
      <c r="E10" s="547"/>
      <c r="F10" s="548">
        <f t="shared" si="3"/>
        <v>0</v>
      </c>
      <c r="G10" s="548"/>
      <c r="H10" s="549">
        <f>SUM(I10:K10)</f>
        <v>0</v>
      </c>
      <c r="I10" s="553"/>
      <c r="J10" s="553"/>
      <c r="K10" s="553"/>
      <c r="L10" s="550">
        <f>SUM(M10:O10)</f>
        <v>0</v>
      </c>
      <c r="M10" s="553"/>
      <c r="N10" s="553"/>
      <c r="O10" s="553"/>
      <c r="P10" s="550">
        <f>SUM(Q10:S10)</f>
        <v>0</v>
      </c>
      <c r="Q10" s="553"/>
      <c r="R10" s="553"/>
      <c r="S10" s="553"/>
      <c r="T10" s="550">
        <f>SUM(U10:W10)</f>
        <v>0</v>
      </c>
      <c r="U10" s="553"/>
      <c r="V10" s="553"/>
      <c r="W10" s="551">
        <f>SUMIF(工资性费用预算!$C$7:$C$206,"营销管理部",工资性费用预算!$AA$7:$AA$215)</f>
        <v>0</v>
      </c>
      <c r="X10" s="550">
        <f t="shared" si="4"/>
        <v>0</v>
      </c>
      <c r="Y10" s="541">
        <f t="shared" si="5"/>
        <v>0</v>
      </c>
      <c r="Z10" s="540">
        <f t="shared" si="1"/>
        <v>0</v>
      </c>
      <c r="AA10" s="542">
        <f t="shared" si="2"/>
        <v>1</v>
      </c>
      <c r="AB10" s="543"/>
      <c r="AC10" s="554" t="s">
        <v>294</v>
      </c>
    </row>
    <row r="11" spans="1:29" s="545" customFormat="1" ht="20.149999999999999" customHeight="1" outlineLevel="1">
      <c r="A11" s="546">
        <v>1.3</v>
      </c>
      <c r="B11" s="239" t="s">
        <v>8</v>
      </c>
      <c r="C11" s="345" t="e">
        <f>VLOOKUP($B$9:$B$33,参数!$B$3:$C$13,2,0)</f>
        <v>#N/A</v>
      </c>
      <c r="D11" s="555"/>
      <c r="E11" s="555"/>
      <c r="F11" s="548">
        <f t="shared" si="3"/>
        <v>0</v>
      </c>
      <c r="G11" s="548"/>
      <c r="H11" s="549">
        <f>SUM(H12:H22)</f>
        <v>0</v>
      </c>
      <c r="I11" s="549">
        <f>SUM(I12:I17,I21:I22)</f>
        <v>0</v>
      </c>
      <c r="J11" s="549">
        <f t="shared" ref="J11:K11" si="6">SUM(J12:J17,J21:J22)</f>
        <v>0</v>
      </c>
      <c r="K11" s="549">
        <f t="shared" si="6"/>
        <v>0</v>
      </c>
      <c r="L11" s="549">
        <f>SUM(L12:L22)</f>
        <v>0</v>
      </c>
      <c r="M11" s="549">
        <f>SUM(M12:M17,M21:M22)</f>
        <v>0</v>
      </c>
      <c r="N11" s="549">
        <f t="shared" ref="N11" si="7">SUM(N12:N17,N21:N22)</f>
        <v>0</v>
      </c>
      <c r="O11" s="549">
        <f t="shared" ref="O11" si="8">SUM(O12:O17,O21:O22)</f>
        <v>0</v>
      </c>
      <c r="P11" s="549">
        <f>SUM(P12:P22)</f>
        <v>0</v>
      </c>
      <c r="Q11" s="549">
        <f>SUM(Q12:Q17,Q21:Q22)</f>
        <v>0</v>
      </c>
      <c r="R11" s="549">
        <f t="shared" ref="R11" si="9">SUM(R12:R17,R21:R22)</f>
        <v>0</v>
      </c>
      <c r="S11" s="549">
        <f t="shared" ref="S11" si="10">SUM(S12:S17,S21:S22)</f>
        <v>0</v>
      </c>
      <c r="T11" s="549">
        <f>SUM(T12:T22)</f>
        <v>0</v>
      </c>
      <c r="U11" s="549">
        <f>SUM(U12:U17,U21:U22)</f>
        <v>0</v>
      </c>
      <c r="V11" s="549">
        <f t="shared" ref="V11" si="11">SUM(V12:V17,V21:V22)</f>
        <v>0</v>
      </c>
      <c r="W11" s="549">
        <f t="shared" ref="W11" si="12">SUM(W12:W17,W21:W22)</f>
        <v>0</v>
      </c>
      <c r="X11" s="550">
        <f t="shared" si="4"/>
        <v>0</v>
      </c>
      <c r="Y11" s="541">
        <f t="shared" si="5"/>
        <v>0</v>
      </c>
      <c r="Z11" s="540">
        <f t="shared" si="1"/>
        <v>0</v>
      </c>
      <c r="AA11" s="542">
        <f t="shared" si="2"/>
        <v>1</v>
      </c>
      <c r="AB11" s="543"/>
      <c r="AC11" s="241"/>
    </row>
    <row r="12" spans="1:29" s="545" customFormat="1" ht="20.149999999999999" customHeight="1" outlineLevel="2">
      <c r="A12" s="546" t="s">
        <v>9</v>
      </c>
      <c r="B12" s="239" t="s">
        <v>297</v>
      </c>
      <c r="C12" s="345" t="e">
        <f>VLOOKUP($B$9:$B$33,参数!$B$3:$C$13,2,0)</f>
        <v>#N/A</v>
      </c>
      <c r="D12" s="555"/>
      <c r="E12" s="555"/>
      <c r="F12" s="548">
        <f t="shared" si="3"/>
        <v>0</v>
      </c>
      <c r="G12" s="548"/>
      <c r="H12" s="549">
        <f t="shared" ref="H12:H33" si="13">SUM(I12:K12)</f>
        <v>0</v>
      </c>
      <c r="I12" s="551">
        <f>SUMIF(福利费明细!$C$5:$C$210,"营销管理部",福利费明细!AL$5:AL$210)</f>
        <v>0</v>
      </c>
      <c r="J12" s="551">
        <f>SUMIF(福利费明细!$C$5:$C$210,"营销管理部",福利费明细!AM$5:AM$210)</f>
        <v>0</v>
      </c>
      <c r="K12" s="551">
        <f>SUMIF(福利费明细!$C$5:$C$210,"营销管理部",福利费明细!AN$5:AN$210)</f>
        <v>0</v>
      </c>
      <c r="L12" s="550">
        <f t="shared" ref="L12:L33" si="14">SUM(M12:O12)</f>
        <v>0</v>
      </c>
      <c r="M12" s="551">
        <f>SUMIF(福利费明细!$C$5:$C$210,"营销管理部",福利费明细!AO$5:AO$210)</f>
        <v>0</v>
      </c>
      <c r="N12" s="551">
        <f>SUMIF(福利费明细!$C$5:$C$210,"营销管理部",福利费明细!AP$5:AP$210)</f>
        <v>0</v>
      </c>
      <c r="O12" s="551">
        <f>SUMIF(福利费明细!$C$5:$C$210,"营销管理部",福利费明细!AQ$5:AQ$210)</f>
        <v>0</v>
      </c>
      <c r="P12" s="550">
        <f t="shared" ref="P12:P33" si="15">SUM(Q12:S12)</f>
        <v>0</v>
      </c>
      <c r="Q12" s="551">
        <f>SUMIF(福利费明细!$C$5:$C$210,"营销管理部",福利费明细!AR$5:AR$210)</f>
        <v>0</v>
      </c>
      <c r="R12" s="551">
        <f>SUMIF(福利费明细!$C$5:$C$210,"营销管理部",福利费明细!AS$5:AS$210)</f>
        <v>0</v>
      </c>
      <c r="S12" s="551">
        <f>SUMIF(福利费明细!$C$5:$C$210,"营销管理部",福利费明细!AT$5:AT$210)</f>
        <v>0</v>
      </c>
      <c r="T12" s="550">
        <f t="shared" ref="T12:T33" si="16">SUM(U12:W12)</f>
        <v>0</v>
      </c>
      <c r="U12" s="551">
        <f>SUMIF(福利费明细!$C$5:$C$210,"营销管理部",福利费明细!AU$5:AU$210)</f>
        <v>0</v>
      </c>
      <c r="V12" s="551">
        <f>SUMIF(福利费明细!$C$5:$C$210,"营销管理部",福利费明细!AV$5:AV$210)</f>
        <v>0</v>
      </c>
      <c r="W12" s="551">
        <f>SUMIF(福利费明细!$C$5:$C$210,"营销管理部",福利费明细!AW$5:AW$210)</f>
        <v>0</v>
      </c>
      <c r="X12" s="550">
        <f t="shared" si="4"/>
        <v>0</v>
      </c>
      <c r="Y12" s="541">
        <f t="shared" si="5"/>
        <v>0</v>
      </c>
      <c r="Z12" s="540">
        <f t="shared" si="1"/>
        <v>0</v>
      </c>
      <c r="AA12" s="542">
        <f t="shared" si="2"/>
        <v>1</v>
      </c>
      <c r="AB12" s="543"/>
      <c r="AC12" s="241"/>
    </row>
    <row r="13" spans="1:29" s="545" customFormat="1" ht="20.149999999999999" customHeight="1" outlineLevel="2">
      <c r="A13" s="546" t="s">
        <v>11</v>
      </c>
      <c r="B13" s="239" t="s">
        <v>110</v>
      </c>
      <c r="C13" s="345" t="e">
        <f>VLOOKUP($B$9:$B$33,参数!$B$3:$C$13,2,0)</f>
        <v>#N/A</v>
      </c>
      <c r="D13" s="555"/>
      <c r="E13" s="555"/>
      <c r="F13" s="548">
        <f t="shared" si="3"/>
        <v>0</v>
      </c>
      <c r="G13" s="548"/>
      <c r="H13" s="549">
        <f t="shared" si="13"/>
        <v>0</v>
      </c>
      <c r="I13" s="551">
        <f>SUMIF(福利费明细!$C$5:$C$210,"营销管理部",福利费明细!AZ$5:AZ$210)</f>
        <v>0</v>
      </c>
      <c r="J13" s="551">
        <f>SUMIF(福利费明细!$C$5:$C$210,"营销管理部",福利费明细!BA$5:BA$210)</f>
        <v>0</v>
      </c>
      <c r="K13" s="551">
        <f>SUMIF(福利费明细!$C$5:$C$210,"营销管理部",福利费明细!BB$5:BB$210)</f>
        <v>0</v>
      </c>
      <c r="L13" s="550">
        <f t="shared" si="14"/>
        <v>0</v>
      </c>
      <c r="M13" s="551">
        <f>SUMIF(福利费明细!$C$5:$C$210,"营销管理部",福利费明细!BC$5:BC$210)</f>
        <v>0</v>
      </c>
      <c r="N13" s="551">
        <f>SUMIF(福利费明细!$C$5:$C$210,"营销管理部",福利费明细!BD$5:BD$210)</f>
        <v>0</v>
      </c>
      <c r="O13" s="551">
        <f>SUMIF(福利费明细!$C$5:$C$210,"营销管理部",福利费明细!BE$5:BE$210)</f>
        <v>0</v>
      </c>
      <c r="P13" s="550">
        <f t="shared" si="15"/>
        <v>0</v>
      </c>
      <c r="Q13" s="551">
        <f>SUMIF(福利费明细!$C$5:$C$210,"营销管理部",福利费明细!BF$5:BF$210)</f>
        <v>0</v>
      </c>
      <c r="R13" s="551">
        <f>SUMIF(福利费明细!$C$5:$C$210,"营销管理部",福利费明细!BG$5:BG$210)</f>
        <v>0</v>
      </c>
      <c r="S13" s="551">
        <f>SUMIF(福利费明细!$C$5:$C$210,"营销管理部",福利费明细!BH$5:BH$210)</f>
        <v>0</v>
      </c>
      <c r="T13" s="550">
        <f t="shared" si="16"/>
        <v>0</v>
      </c>
      <c r="U13" s="551">
        <f>SUMIF(福利费明细!$C$5:$C$210,"营销管理部",福利费明细!BI$5:BI$210)</f>
        <v>0</v>
      </c>
      <c r="V13" s="551">
        <f>SUMIF(福利费明细!$C$5:$C$210,"营销管理部",福利费明细!BJ$5:BJ$210)</f>
        <v>0</v>
      </c>
      <c r="W13" s="551">
        <f>SUMIF(福利费明细!$C$5:$C$210,"营销管理部",福利费明细!BK$5:BK$210)</f>
        <v>0</v>
      </c>
      <c r="X13" s="550">
        <f t="shared" si="4"/>
        <v>0</v>
      </c>
      <c r="Y13" s="541">
        <f t="shared" si="5"/>
        <v>0</v>
      </c>
      <c r="Z13" s="540">
        <f t="shared" si="1"/>
        <v>0</v>
      </c>
      <c r="AA13" s="542">
        <f t="shared" si="2"/>
        <v>1</v>
      </c>
      <c r="AB13" s="543"/>
      <c r="AC13" s="241"/>
    </row>
    <row r="14" spans="1:29" s="545" customFormat="1" ht="20.149999999999999" customHeight="1" outlineLevel="2">
      <c r="A14" s="546" t="s">
        <v>13</v>
      </c>
      <c r="B14" s="239" t="s">
        <v>14</v>
      </c>
      <c r="C14" s="345" t="e">
        <f>VLOOKUP($B$9:$B$33,参数!$B$3:$C$13,2,0)</f>
        <v>#N/A</v>
      </c>
      <c r="D14" s="555"/>
      <c r="E14" s="555"/>
      <c r="F14" s="548">
        <f t="shared" si="3"/>
        <v>0</v>
      </c>
      <c r="G14" s="548"/>
      <c r="H14" s="549">
        <f t="shared" si="13"/>
        <v>0</v>
      </c>
      <c r="I14" s="553" t="s">
        <v>295</v>
      </c>
      <c r="J14" s="553" t="s">
        <v>295</v>
      </c>
      <c r="K14" s="553" t="s">
        <v>295</v>
      </c>
      <c r="L14" s="550">
        <f t="shared" si="14"/>
        <v>0</v>
      </c>
      <c r="M14" s="553" t="s">
        <v>295</v>
      </c>
      <c r="N14" s="553" t="s">
        <v>295</v>
      </c>
      <c r="O14" s="553" t="s">
        <v>295</v>
      </c>
      <c r="P14" s="550">
        <f t="shared" si="15"/>
        <v>0</v>
      </c>
      <c r="Q14" s="553" t="s">
        <v>295</v>
      </c>
      <c r="R14" s="553" t="s">
        <v>295</v>
      </c>
      <c r="S14" s="553" t="s">
        <v>295</v>
      </c>
      <c r="T14" s="550">
        <f t="shared" si="16"/>
        <v>0</v>
      </c>
      <c r="U14" s="553" t="s">
        <v>295</v>
      </c>
      <c r="V14" s="553" t="s">
        <v>295</v>
      </c>
      <c r="W14" s="553" t="s">
        <v>295</v>
      </c>
      <c r="X14" s="550">
        <f t="shared" si="4"/>
        <v>0</v>
      </c>
      <c r="Y14" s="541">
        <f t="shared" si="5"/>
        <v>0</v>
      </c>
      <c r="Z14" s="540">
        <f t="shared" si="1"/>
        <v>0</v>
      </c>
      <c r="AA14" s="542">
        <f t="shared" si="2"/>
        <v>1</v>
      </c>
      <c r="AB14" s="543"/>
      <c r="AC14" s="241" t="s">
        <v>462</v>
      </c>
    </row>
    <row r="15" spans="1:29" s="545" customFormat="1" ht="26" outlineLevel="2">
      <c r="A15" s="546" t="s">
        <v>15</v>
      </c>
      <c r="B15" s="239" t="s">
        <v>16</v>
      </c>
      <c r="C15" s="345">
        <f>VLOOKUP($B$9:$B$33,参数!$B$3:$C$13,2,0)</f>
        <v>41487</v>
      </c>
      <c r="D15" s="555"/>
      <c r="E15" s="555"/>
      <c r="F15" s="548">
        <f t="shared" si="3"/>
        <v>0</v>
      </c>
      <c r="G15" s="548"/>
      <c r="H15" s="549">
        <f t="shared" si="13"/>
        <v>0</v>
      </c>
      <c r="I15" s="551">
        <f>IF($C$15=I$6,SUMIF(福利费明细!$C$5:$C$210,"营销管理部",福利费明细!$DF$5:$DF$210),0)</f>
        <v>0</v>
      </c>
      <c r="J15" s="551">
        <f>IF($C$15=J$6,SUMIF(福利费明细!$C$5:$C$210,"营销管理部",福利费明细!$DF$5:$DF$210),0)</f>
        <v>0</v>
      </c>
      <c r="K15" s="551">
        <f>IF($C$15=K$6,SUMIF(福利费明细!$C$5:$C$210,"营销管理部",福利费明细!$DF$5:$DF$210),0)</f>
        <v>0</v>
      </c>
      <c r="L15" s="550">
        <f t="shared" si="14"/>
        <v>0</v>
      </c>
      <c r="M15" s="551">
        <f>IF($C$15=M$6,SUMIF(福利费明细!$C$5:$C$210,"营销管理部",福利费明细!$DF$5:$DF$210),0)</f>
        <v>0</v>
      </c>
      <c r="N15" s="551">
        <f>IF($C$15=N$6,SUMIF(福利费明细!$C$5:$C$210,"营销管理部",福利费明细!$DF$5:$DF$210),0)</f>
        <v>0</v>
      </c>
      <c r="O15" s="551">
        <f>IF($C$15=O$6,SUMIF(福利费明细!$C$5:$C$210,"营销管理部",福利费明细!$DF$5:$DF$210),0)</f>
        <v>0</v>
      </c>
      <c r="P15" s="550">
        <f t="shared" si="15"/>
        <v>0</v>
      </c>
      <c r="Q15" s="551">
        <f>IF($C$15=Q$6,SUMIF(福利费明细!$C$5:$C$210,"营销管理部",福利费明细!$DF$5:$DF$210),0)</f>
        <v>0</v>
      </c>
      <c r="R15" s="551">
        <f>IF($C$15=R$6,SUMIF(福利费明细!$C$5:$C$210,"营销管理部",福利费明细!$DF$5:$DF$210),0)</f>
        <v>0</v>
      </c>
      <c r="S15" s="551">
        <f>IF($C$15=S$6,SUMIF(福利费明细!$C$5:$C$210,"营销管理部",福利费明细!$DF$5:$DF$210),0)</f>
        <v>0</v>
      </c>
      <c r="T15" s="550">
        <f t="shared" si="16"/>
        <v>0</v>
      </c>
      <c r="U15" s="551">
        <f>IF($C$15=U$6,SUMIF(福利费明细!$C$5:$C$210,"营销管理部",福利费明细!$DF$5:$DF$210),0)</f>
        <v>0</v>
      </c>
      <c r="V15" s="551">
        <f>IF($C$15=V$6,SUMIF(福利费明细!$C$5:$C$210,"营销管理部",福利费明细!$DF$5:$DF$210),0)</f>
        <v>0</v>
      </c>
      <c r="W15" s="551">
        <f>IF($C$15=W$6,SUMIF(福利费明细!$C$5:$C$210,"营销管理部",福利费明细!$DF$5:$DF$210),0)</f>
        <v>0</v>
      </c>
      <c r="X15" s="550">
        <f t="shared" si="4"/>
        <v>0</v>
      </c>
      <c r="Y15" s="541">
        <f t="shared" si="5"/>
        <v>0</v>
      </c>
      <c r="Z15" s="540">
        <f t="shared" si="1"/>
        <v>0</v>
      </c>
      <c r="AA15" s="542">
        <f t="shared" si="2"/>
        <v>1</v>
      </c>
      <c r="AB15" s="543"/>
      <c r="AC15" s="241" t="s">
        <v>293</v>
      </c>
    </row>
    <row r="16" spans="1:29" s="545" customFormat="1" ht="20.149999999999999" customHeight="1" outlineLevel="2">
      <c r="A16" s="546" t="s">
        <v>17</v>
      </c>
      <c r="B16" s="239" t="s">
        <v>18</v>
      </c>
      <c r="C16" s="345" t="e">
        <f>VLOOKUP($B$9:$B$33,参数!$B$3:$C$13,2,0)</f>
        <v>#N/A</v>
      </c>
      <c r="D16" s="555"/>
      <c r="E16" s="555"/>
      <c r="F16" s="548">
        <f t="shared" si="3"/>
        <v>0</v>
      </c>
      <c r="G16" s="548"/>
      <c r="H16" s="549">
        <f t="shared" si="13"/>
        <v>0</v>
      </c>
      <c r="I16" s="540">
        <f>其他管理费用预算!E6</f>
        <v>0</v>
      </c>
      <c r="J16" s="540">
        <f>其他管理费用预算!F6</f>
        <v>0</v>
      </c>
      <c r="K16" s="540">
        <f>其他管理费用预算!G6</f>
        <v>0</v>
      </c>
      <c r="L16" s="549">
        <f t="shared" ref="L16" si="17">SUM(M16:O16)</f>
        <v>0</v>
      </c>
      <c r="M16" s="540">
        <f>其他管理费用预算!I6</f>
        <v>0</v>
      </c>
      <c r="N16" s="540">
        <f>其他管理费用预算!J6</f>
        <v>0</v>
      </c>
      <c r="O16" s="540">
        <f>其他管理费用预算!K6</f>
        <v>0</v>
      </c>
      <c r="P16" s="549">
        <f t="shared" ref="P16" si="18">SUM(Q16:S16)</f>
        <v>0</v>
      </c>
      <c r="Q16" s="540">
        <f>其他管理费用预算!M6</f>
        <v>0</v>
      </c>
      <c r="R16" s="540">
        <f>其他管理费用预算!N6</f>
        <v>0</v>
      </c>
      <c r="S16" s="540">
        <f>其他管理费用预算!O6</f>
        <v>0</v>
      </c>
      <c r="T16" s="549">
        <f t="shared" ref="T16" si="19">SUM(U16:W16)</f>
        <v>0</v>
      </c>
      <c r="U16" s="540">
        <f>其他管理费用预算!Q6</f>
        <v>0</v>
      </c>
      <c r="V16" s="540">
        <f>其他管理费用预算!R6</f>
        <v>0</v>
      </c>
      <c r="W16" s="540">
        <f>其他管理费用预算!S6</f>
        <v>0</v>
      </c>
      <c r="X16" s="550">
        <f t="shared" si="4"/>
        <v>0</v>
      </c>
      <c r="Y16" s="541">
        <f t="shared" si="5"/>
        <v>0</v>
      </c>
      <c r="Z16" s="540">
        <f t="shared" si="1"/>
        <v>0</v>
      </c>
      <c r="AA16" s="542">
        <f t="shared" si="2"/>
        <v>1</v>
      </c>
      <c r="AB16" s="543"/>
      <c r="AC16" s="241" t="s">
        <v>296</v>
      </c>
    </row>
    <row r="17" spans="1:29" s="545" customFormat="1" ht="20.149999999999999" customHeight="1" outlineLevel="2">
      <c r="A17" s="546" t="s">
        <v>19</v>
      </c>
      <c r="B17" s="239" t="s">
        <v>20</v>
      </c>
      <c r="C17" s="345" t="e">
        <f>VLOOKUP($B$9:$B$33,参数!$B$3:$C$13,2,0)</f>
        <v>#N/A</v>
      </c>
      <c r="D17" s="555"/>
      <c r="E17" s="555"/>
      <c r="F17" s="548">
        <f t="shared" si="3"/>
        <v>0</v>
      </c>
      <c r="G17" s="548"/>
      <c r="H17" s="550">
        <f t="shared" si="13"/>
        <v>0</v>
      </c>
      <c r="I17" s="551">
        <f>SUM(I18:I20)</f>
        <v>0</v>
      </c>
      <c r="J17" s="551">
        <f t="shared" ref="J17:W17" si="20">SUM(J18:J20)</f>
        <v>0</v>
      </c>
      <c r="K17" s="551">
        <f t="shared" si="20"/>
        <v>0</v>
      </c>
      <c r="L17" s="550">
        <f t="shared" si="14"/>
        <v>0</v>
      </c>
      <c r="M17" s="551">
        <f t="shared" si="20"/>
        <v>0</v>
      </c>
      <c r="N17" s="551">
        <f t="shared" si="20"/>
        <v>0</v>
      </c>
      <c r="O17" s="551">
        <f t="shared" si="20"/>
        <v>0</v>
      </c>
      <c r="P17" s="550">
        <f t="shared" si="15"/>
        <v>0</v>
      </c>
      <c r="Q17" s="551">
        <f t="shared" si="20"/>
        <v>0</v>
      </c>
      <c r="R17" s="551">
        <f t="shared" si="20"/>
        <v>0</v>
      </c>
      <c r="S17" s="551">
        <f t="shared" si="20"/>
        <v>0</v>
      </c>
      <c r="T17" s="550">
        <f t="shared" si="16"/>
        <v>0</v>
      </c>
      <c r="U17" s="551">
        <f t="shared" si="20"/>
        <v>0</v>
      </c>
      <c r="V17" s="551">
        <f t="shared" si="20"/>
        <v>0</v>
      </c>
      <c r="W17" s="551">
        <f t="shared" si="20"/>
        <v>0</v>
      </c>
      <c r="X17" s="550">
        <f t="shared" si="4"/>
        <v>0</v>
      </c>
      <c r="Y17" s="541">
        <f t="shared" si="5"/>
        <v>0</v>
      </c>
      <c r="Z17" s="540">
        <f t="shared" si="1"/>
        <v>0</v>
      </c>
      <c r="AA17" s="542">
        <f t="shared" si="2"/>
        <v>1</v>
      </c>
      <c r="AB17" s="543"/>
      <c r="AC17" s="241"/>
    </row>
    <row r="18" spans="1:29" s="545" customFormat="1" ht="20.149999999999999" customHeight="1" outlineLevel="3">
      <c r="A18" s="546" t="s">
        <v>300</v>
      </c>
      <c r="B18" s="239" t="s">
        <v>298</v>
      </c>
      <c r="C18" s="345" t="e">
        <f>VLOOKUP($B$9:$B$33,参数!$B$3:$C$13,2,0)</f>
        <v>#N/A</v>
      </c>
      <c r="D18" s="555"/>
      <c r="E18" s="555"/>
      <c r="F18" s="548">
        <f t="shared" si="3"/>
        <v>0</v>
      </c>
      <c r="G18" s="548"/>
      <c r="H18" s="550">
        <f t="shared" si="13"/>
        <v>0</v>
      </c>
      <c r="I18" s="551">
        <f>SUMIF(福利费明细!$C$5:$C$210,"营销管理部",福利费明细!BN$5:BN$210)</f>
        <v>0</v>
      </c>
      <c r="J18" s="551">
        <f>SUMIF(福利费明细!$C$5:$C$210,"营销管理部",福利费明细!BO$5:BO$210)</f>
        <v>0</v>
      </c>
      <c r="K18" s="551">
        <f>SUMIF(福利费明细!$C$5:$C$210,"营销管理部",福利费明细!BP$5:BP$210)</f>
        <v>0</v>
      </c>
      <c r="L18" s="550">
        <f t="shared" si="14"/>
        <v>0</v>
      </c>
      <c r="M18" s="551">
        <f>SUMIF(福利费明细!$C$5:$C$210,"营销管理部",福利费明细!BR$5:BR$210)</f>
        <v>0</v>
      </c>
      <c r="N18" s="551">
        <f>SUMIF(福利费明细!$C$5:$C$210,"营销管理部",福利费明细!BS$5:BS$210)</f>
        <v>0</v>
      </c>
      <c r="O18" s="551">
        <f>SUMIF(福利费明细!$C$5:$C$210,"营销管理部",福利费明细!BT$5:BT$210)</f>
        <v>0</v>
      </c>
      <c r="P18" s="550"/>
      <c r="Q18" s="551">
        <f>SUMIF(福利费明细!$C$5:$C$210,"营销管理部",福利费明细!BV$5:BV$210)</f>
        <v>0</v>
      </c>
      <c r="R18" s="551">
        <f>SUMIF(福利费明细!$C$5:$C$210,"营销管理部",福利费明细!BW$5:BW$210)</f>
        <v>0</v>
      </c>
      <c r="S18" s="551">
        <f>SUMIF(福利费明细!$C$5:$C$210,"营销管理部",福利费明细!BX$5:BX$210)</f>
        <v>0</v>
      </c>
      <c r="T18" s="550"/>
      <c r="U18" s="551">
        <f>SUMIF(福利费明细!$C$5:$C$210,"营销管理部",福利费明细!BZ$5:BZ$210)</f>
        <v>0</v>
      </c>
      <c r="V18" s="551">
        <f>SUMIF(福利费明细!$C$5:$C$210,"营销管理部",福利费明细!CA$5:CA$210)</f>
        <v>0</v>
      </c>
      <c r="W18" s="551">
        <f>SUMIF(福利费明细!$C$5:$C$210,"营销管理部",福利费明细!CB$5:CB$210)</f>
        <v>0</v>
      </c>
      <c r="X18" s="550">
        <f>SUM(H18,L18,P18,T18)</f>
        <v>0</v>
      </c>
      <c r="Y18" s="541">
        <f t="shared" si="5"/>
        <v>0</v>
      </c>
      <c r="Z18" s="540"/>
      <c r="AA18" s="542"/>
      <c r="AB18" s="543"/>
      <c r="AC18" s="241"/>
    </row>
    <row r="19" spans="1:29" s="545" customFormat="1" ht="20.149999999999999" customHeight="1" outlineLevel="3">
      <c r="A19" s="546" t="s">
        <v>301</v>
      </c>
      <c r="B19" s="239" t="s">
        <v>170</v>
      </c>
      <c r="C19" s="345" t="e">
        <f>VLOOKUP($B$9:$B$33,参数!$B$3:$C$13,2,0)</f>
        <v>#N/A</v>
      </c>
      <c r="D19" s="555"/>
      <c r="E19" s="555"/>
      <c r="F19" s="548">
        <f t="shared" si="3"/>
        <v>0</v>
      </c>
      <c r="G19" s="548"/>
      <c r="H19" s="550">
        <f t="shared" si="13"/>
        <v>0</v>
      </c>
      <c r="I19" s="551">
        <f>SUMIF(福利费明细!$C$5:$C$210,"营销管理部",福利费明细!CE$5:CE$210)</f>
        <v>0</v>
      </c>
      <c r="J19" s="551">
        <f>SUMIF(福利费明细!$C$5:$C$210,"营销管理部",福利费明细!CF$5:CF$210)</f>
        <v>0</v>
      </c>
      <c r="K19" s="551">
        <f>SUMIF(福利费明细!$C$5:$C$210,"营销管理部",福利费明细!CG$5:CG$210)</f>
        <v>0</v>
      </c>
      <c r="L19" s="550">
        <f t="shared" si="14"/>
        <v>0</v>
      </c>
      <c r="M19" s="551">
        <f>SUMIF(福利费明细!$C$5:$C$210,"营销管理部",福利费明细!CH$5:CH$210)</f>
        <v>0</v>
      </c>
      <c r="N19" s="551">
        <f>SUMIF(福利费明细!$C$5:$C$210,"营销管理部",福利费明细!CI$5:CI$210)</f>
        <v>0</v>
      </c>
      <c r="O19" s="551">
        <f>SUMIF(福利费明细!$C$5:$C$210,"营销管理部",福利费明细!CJ$5:CJ$210)</f>
        <v>0</v>
      </c>
      <c r="P19" s="550"/>
      <c r="Q19" s="551">
        <f>SUMIF(福利费明细!$C$5:$C$210,"营销管理部",福利费明细!CK$5:CK$210)</f>
        <v>0</v>
      </c>
      <c r="R19" s="551">
        <f>SUMIF(福利费明细!$C$5:$C$210,"营销管理部",福利费明细!CL$5:CL$210)</f>
        <v>0</v>
      </c>
      <c r="S19" s="551">
        <f>SUMIF(福利费明细!$C$5:$C$210,"营销管理部",福利费明细!CM$5:CM$210)</f>
        <v>0</v>
      </c>
      <c r="T19" s="550"/>
      <c r="U19" s="551">
        <f>SUMIF(福利费明细!$C$5:$C$210,"营销管理部",福利费明细!CN$5:CN$210)</f>
        <v>0</v>
      </c>
      <c r="V19" s="551">
        <f>SUMIF(福利费明细!$C$5:$C$210,"营销管理部",福利费明细!CO$5:CO$210)</f>
        <v>0</v>
      </c>
      <c r="W19" s="551">
        <f>SUMIF(福利费明细!$C$5:$C$210,"营销管理部",福利费明细!CP$5:CP$210)</f>
        <v>0</v>
      </c>
      <c r="X19" s="550">
        <f t="shared" si="4"/>
        <v>0</v>
      </c>
      <c r="Y19" s="541">
        <f t="shared" si="5"/>
        <v>0</v>
      </c>
      <c r="Z19" s="540"/>
      <c r="AA19" s="542"/>
      <c r="AB19" s="543"/>
      <c r="AC19" s="241"/>
    </row>
    <row r="20" spans="1:29" s="545" customFormat="1" ht="20.149999999999999" customHeight="1" outlineLevel="3">
      <c r="A20" s="546" t="s">
        <v>302</v>
      </c>
      <c r="B20" s="239" t="s">
        <v>299</v>
      </c>
      <c r="C20" s="345" t="e">
        <f>VLOOKUP($B$9:$B$33,参数!$B$3:$C$13,2,0)</f>
        <v>#N/A</v>
      </c>
      <c r="D20" s="555"/>
      <c r="E20" s="555"/>
      <c r="F20" s="548">
        <f t="shared" si="3"/>
        <v>0</v>
      </c>
      <c r="G20" s="548"/>
      <c r="H20" s="550">
        <f t="shared" si="13"/>
        <v>0</v>
      </c>
      <c r="I20" s="551">
        <f>SUMIF(福利费明细!$C$5:$C$210,"营销管理部",福利费明细!CS$5:CS$210)</f>
        <v>0</v>
      </c>
      <c r="J20" s="551">
        <f>SUMIF(福利费明细!$C$5:$C$210,"营销管理部",福利费明细!CT$5:CT$210)</f>
        <v>0</v>
      </c>
      <c r="K20" s="551">
        <f>SUMIF(福利费明细!$C$5:$C$210,"营销管理部",福利费明细!CU$5:CU$210)</f>
        <v>0</v>
      </c>
      <c r="L20" s="550">
        <f t="shared" si="14"/>
        <v>0</v>
      </c>
      <c r="M20" s="551">
        <f>SUMIF(福利费明细!$C$5:$C$210,"营销管理部",福利费明细!CV$5:CV$210)</f>
        <v>0</v>
      </c>
      <c r="N20" s="551">
        <f>SUMIF(福利费明细!$C$5:$C$210,"营销管理部",福利费明细!CW$5:CW$210)</f>
        <v>0</v>
      </c>
      <c r="O20" s="551">
        <f>SUMIF(福利费明细!$C$5:$C$210,"营销管理部",福利费明细!CX$5:CX$210)</f>
        <v>0</v>
      </c>
      <c r="P20" s="550"/>
      <c r="Q20" s="551">
        <f>SUMIF(福利费明细!$C$5:$C$210,"营销管理部",福利费明细!CY$5:CY$210)</f>
        <v>0</v>
      </c>
      <c r="R20" s="551">
        <f>SUMIF(福利费明细!$C$5:$C$210,"营销管理部",福利费明细!CZ$5:CZ$210)</f>
        <v>0</v>
      </c>
      <c r="S20" s="551">
        <f>SUMIF(福利费明细!$C$5:$C$210,"营销管理部",福利费明细!DA$5:DA$210)</f>
        <v>0</v>
      </c>
      <c r="T20" s="550"/>
      <c r="U20" s="551">
        <f>SUMIF(福利费明细!$C$5:$C$210,"营销管理部",福利费明细!DB$5:DB$210)</f>
        <v>0</v>
      </c>
      <c r="V20" s="551">
        <f>SUMIF(福利费明细!$C$5:$C$210,"营销管理部",福利费明细!DC$5:DC$210)</f>
        <v>0</v>
      </c>
      <c r="W20" s="551">
        <f>SUMIF(福利费明细!$C$5:$C$210,"营销管理部",福利费明细!DD$5:DD$210)</f>
        <v>0</v>
      </c>
      <c r="X20" s="550">
        <f t="shared" si="4"/>
        <v>0</v>
      </c>
      <c r="Y20" s="541">
        <f t="shared" si="5"/>
        <v>0</v>
      </c>
      <c r="Z20" s="540"/>
      <c r="AA20" s="542"/>
      <c r="AB20" s="543"/>
      <c r="AC20" s="241"/>
    </row>
    <row r="21" spans="1:29" s="545" customFormat="1" ht="20.149999999999999" customHeight="1" outlineLevel="2">
      <c r="A21" s="546" t="s">
        <v>21</v>
      </c>
      <c r="B21" s="239" t="s">
        <v>22</v>
      </c>
      <c r="C21" s="345" t="e">
        <f>VLOOKUP($B$9:$B$33,参数!$B$3:$C$13,2,0)</f>
        <v>#N/A</v>
      </c>
      <c r="D21" s="555"/>
      <c r="E21" s="555"/>
      <c r="F21" s="548">
        <f t="shared" si="3"/>
        <v>0</v>
      </c>
      <c r="G21" s="548"/>
      <c r="H21" s="549">
        <f t="shared" ref="H21" si="21">SUM(I21:K21)</f>
        <v>0</v>
      </c>
      <c r="I21" s="553" t="s">
        <v>295</v>
      </c>
      <c r="J21" s="553" t="s">
        <v>295</v>
      </c>
      <c r="K21" s="553" t="s">
        <v>295</v>
      </c>
      <c r="L21" s="549">
        <f t="shared" ref="L21" si="22">SUM(M21:O21)</f>
        <v>0</v>
      </c>
      <c r="M21" s="553" t="s">
        <v>295</v>
      </c>
      <c r="N21" s="553" t="s">
        <v>295</v>
      </c>
      <c r="O21" s="553" t="s">
        <v>295</v>
      </c>
      <c r="P21" s="549">
        <f t="shared" ref="P21" si="23">SUM(Q21:S21)</f>
        <v>0</v>
      </c>
      <c r="Q21" s="553" t="s">
        <v>295</v>
      </c>
      <c r="R21" s="553" t="s">
        <v>295</v>
      </c>
      <c r="S21" s="553" t="s">
        <v>295</v>
      </c>
      <c r="T21" s="549">
        <f t="shared" ref="T21" si="24">SUM(U21:W21)</f>
        <v>0</v>
      </c>
      <c r="U21" s="553" t="s">
        <v>295</v>
      </c>
      <c r="V21" s="553" t="s">
        <v>295</v>
      </c>
      <c r="W21" s="553" t="s">
        <v>295</v>
      </c>
      <c r="X21" s="550">
        <f>SUM(H21,L21,P21,T21)</f>
        <v>0</v>
      </c>
      <c r="Y21" s="541">
        <f t="shared" si="5"/>
        <v>0</v>
      </c>
      <c r="Z21" s="540">
        <f t="shared" ref="Z21:Z34" si="25">D21-E21-X21</f>
        <v>0</v>
      </c>
      <c r="AA21" s="542">
        <f t="shared" ref="AA21:AA33" si="26">1-F21-Y21</f>
        <v>1</v>
      </c>
      <c r="AB21" s="543"/>
      <c r="AC21" s="241" t="s">
        <v>436</v>
      </c>
    </row>
    <row r="22" spans="1:29" s="545" customFormat="1" ht="20.149999999999999" customHeight="1" outlineLevel="2">
      <c r="A22" s="546" t="s">
        <v>23</v>
      </c>
      <c r="B22" s="239" t="s">
        <v>24</v>
      </c>
      <c r="C22" s="345" t="e">
        <f>VLOOKUP($B$9:$B$33,参数!$B$3:$C$13,2,0)</f>
        <v>#N/A</v>
      </c>
      <c r="D22" s="555"/>
      <c r="E22" s="555"/>
      <c r="F22" s="548">
        <f t="shared" si="3"/>
        <v>0</v>
      </c>
      <c r="G22" s="548"/>
      <c r="H22" s="550">
        <f t="shared" si="13"/>
        <v>0</v>
      </c>
      <c r="I22" s="540">
        <f>SUMIF(福利费明细!$C$5:$C$210,"营销管理部",福利费明细!$DL$5:$DL$210)/12+SUMIF(福利费明细!$C$5:$C$210,"营销管理部",福利费明细!$DJ$5:$DJ$210)/12</f>
        <v>0</v>
      </c>
      <c r="J22" s="540">
        <f>SUMIF(福利费明细!$C$5:$C$210,"营销管理部",福利费明细!$DL$5:$DL$210)/12+SUMIF(福利费明细!$C$5:$C$210,"营销管理部",福利费明细!$DJ$5:$DJ$210)/12</f>
        <v>0</v>
      </c>
      <c r="K22" s="540">
        <f>SUMIF(福利费明细!$C$5:$C$210,"营销管理部",福利费明细!$DL$5:$DL$210)/12+SUMIF(福利费明细!$C$5:$C$210,"营销管理部",福利费明细!$DJ$5:$DJ$210)/12</f>
        <v>0</v>
      </c>
      <c r="L22" s="550">
        <f t="shared" si="14"/>
        <v>0</v>
      </c>
      <c r="M22" s="540">
        <f>SUMIF(福利费明细!$C$5:$C$210,"营销管理部",福利费明细!$DL$5:$DL$210)/12+SUMIF(福利费明细!$C$5:$C$210,"营销管理部",福利费明细!$DJ$5:$DJ$210)/12</f>
        <v>0</v>
      </c>
      <c r="N22" s="540">
        <f>SUMIF(福利费明细!$C$5:$C$210,"营销管理部",福利费明细!$DL$5:$DL$210)/12+SUMIF(福利费明细!$C$5:$C$210,"营销管理部",福利费明细!$DJ$5:$DJ$210)/12</f>
        <v>0</v>
      </c>
      <c r="O22" s="540">
        <f>SUMIF(福利费明细!$C$5:$C$210,"营销管理部",福利费明细!$DL$5:$DL$210)/12+SUMIF(福利费明细!$C$5:$C$210,"营销管理部",福利费明细!$DJ$5:$DJ$210)/12</f>
        <v>0</v>
      </c>
      <c r="P22" s="550"/>
      <c r="Q22" s="540">
        <f>SUMIF(福利费明细!$C$5:$C$210,"营销管理部",福利费明细!$DL$5:$DL$210)/12+SUMIF(福利费明细!$C$5:$C$210,"营销管理部",福利费明细!$DJ$5:$DJ$210)/12</f>
        <v>0</v>
      </c>
      <c r="R22" s="540">
        <f>SUMIF(福利费明细!$C$5:$C$210,"营销管理部",福利费明细!$DL$5:$DL$210)/12+SUMIF(福利费明细!$C$5:$C$210,"营销管理部",福利费明细!$DJ$5:$DJ$210)/12</f>
        <v>0</v>
      </c>
      <c r="S22" s="540">
        <f>SUMIF(福利费明细!$C$5:$C$210,"营销管理部",福利费明细!$DL$5:$DL$210)/12+SUMIF(福利费明细!$C$5:$C$210,"营销管理部",福利费明细!$DJ$5:$DJ$210)/12</f>
        <v>0</v>
      </c>
      <c r="T22" s="550"/>
      <c r="U22" s="540">
        <f>SUMIF(福利费明细!$C$5:$C$210,"营销管理部",福利费明细!$DL$5:$DL$210)/12+SUMIF(福利费明细!$C$5:$C$210,"营销管理部",福利费明细!$DJ$5:$DJ$210)/12</f>
        <v>0</v>
      </c>
      <c r="V22" s="540">
        <f>SUMIF(福利费明细!$C$5:$C$210,"营销管理部",福利费明细!$DL$5:$DL$210)/12+SUMIF(福利费明细!$C$5:$C$210,"营销管理部",福利费明细!$DJ$5:$DJ$210)/12</f>
        <v>0</v>
      </c>
      <c r="W22" s="540">
        <f>SUMIF(福利费明细!$C$5:$C$210,"营销管理部",福利费明细!$DL$5:$DL$210)/12+SUMIF(福利费明细!$C$5:$C$210,"营销管理部",福利费明细!$DJ$5:$DJ$210)/12</f>
        <v>0</v>
      </c>
      <c r="X22" s="550">
        <f t="shared" si="4"/>
        <v>0</v>
      </c>
      <c r="Y22" s="541">
        <f t="shared" si="5"/>
        <v>0</v>
      </c>
      <c r="Z22" s="540">
        <f t="shared" si="25"/>
        <v>0</v>
      </c>
      <c r="AA22" s="542">
        <f t="shared" si="26"/>
        <v>1</v>
      </c>
      <c r="AB22" s="543"/>
      <c r="AC22" s="241"/>
    </row>
    <row r="23" spans="1:29" s="545" customFormat="1" ht="20.149999999999999" customHeight="1" outlineLevel="1">
      <c r="A23" s="546" t="s">
        <v>282</v>
      </c>
      <c r="B23" s="239" t="s">
        <v>25</v>
      </c>
      <c r="C23" s="345" t="e">
        <f>VLOOKUP($B$9:$B$33,参数!$B$3:$C$13,2,0)</f>
        <v>#N/A</v>
      </c>
      <c r="D23" s="555"/>
      <c r="E23" s="555"/>
      <c r="F23" s="548">
        <f t="shared" si="3"/>
        <v>0</v>
      </c>
      <c r="G23" s="548"/>
      <c r="H23" s="550">
        <f t="shared" si="13"/>
        <v>0</v>
      </c>
      <c r="I23" s="551">
        <f>SUMIF(福利费明细!$C$5:$C$210,"营销管理部",福利费明细!$AI$5:$AI$210)/12</f>
        <v>0</v>
      </c>
      <c r="J23" s="551">
        <f>SUMIF(福利费明细!$C$5:$C$210,"营销管理部",福利费明细!$AI$5:$AI$210)/12</f>
        <v>0</v>
      </c>
      <c r="K23" s="551">
        <f>SUMIF(福利费明细!$C$5:$C$210,"营销管理部",福利费明细!$AI$5:$AI$210)/12</f>
        <v>0</v>
      </c>
      <c r="L23" s="550">
        <f t="shared" si="14"/>
        <v>0</v>
      </c>
      <c r="M23" s="551">
        <f>SUMIF(福利费明细!$C$5:$C$210,"营销管理部",福利费明细!$AI$5:$AI$210)/12</f>
        <v>0</v>
      </c>
      <c r="N23" s="551">
        <f>SUMIF(福利费明细!$C$5:$C$210,"营销管理部",福利费明细!$AI$5:$AI$210)/12</f>
        <v>0</v>
      </c>
      <c r="O23" s="551">
        <f>SUMIF(福利费明细!$C$5:$C$210,"营销管理部",福利费明细!$AI$5:$AI$210)/12</f>
        <v>0</v>
      </c>
      <c r="P23" s="550"/>
      <c r="Q23" s="551">
        <f>SUMIF(福利费明细!$C$5:$C$210,"营销管理部",福利费明细!$AI$5:$AI$210)/12</f>
        <v>0</v>
      </c>
      <c r="R23" s="551">
        <f>SUMIF(福利费明细!$C$5:$C$210,"营销管理部",福利费明细!$AI$5:$AI$210)/12</f>
        <v>0</v>
      </c>
      <c r="S23" s="551">
        <f>SUMIF(福利费明细!$C$5:$C$210,"营销管理部",福利费明细!$AI$5:$AI$210)/12</f>
        <v>0</v>
      </c>
      <c r="T23" s="550"/>
      <c r="U23" s="551">
        <f>SUMIF(福利费明细!$C$5:$C$210,"营销管理部",福利费明细!$AI$5:$AI$210)/12</f>
        <v>0</v>
      </c>
      <c r="V23" s="551">
        <f>SUMIF(福利费明细!$C$5:$C$210,"营销管理部",福利费明细!$AI$5:$AI$210)/12</f>
        <v>0</v>
      </c>
      <c r="W23" s="551">
        <f>SUMIF(福利费明细!$C$5:$C$210,"营销管理部",福利费明细!$AI$5:$AI$210)/12</f>
        <v>0</v>
      </c>
      <c r="X23" s="550">
        <f t="shared" si="4"/>
        <v>0</v>
      </c>
      <c r="Y23" s="541">
        <f t="shared" si="5"/>
        <v>0</v>
      </c>
      <c r="Z23" s="540">
        <f t="shared" si="25"/>
        <v>0</v>
      </c>
      <c r="AA23" s="542">
        <f t="shared" si="26"/>
        <v>1</v>
      </c>
      <c r="AB23" s="543"/>
      <c r="AC23" s="241" t="s">
        <v>303</v>
      </c>
    </row>
    <row r="24" spans="1:29" s="545" customFormat="1" ht="20.149999999999999" customHeight="1" outlineLevel="1">
      <c r="A24" s="546" t="s">
        <v>283</v>
      </c>
      <c r="B24" s="239" t="s">
        <v>26</v>
      </c>
      <c r="C24" s="345" t="e">
        <f>VLOOKUP($B$9:$B$33,参数!$B$3:$C$13,2,0)</f>
        <v>#N/A</v>
      </c>
      <c r="D24" s="555"/>
      <c r="E24" s="555"/>
      <c r="F24" s="548">
        <f t="shared" si="3"/>
        <v>0</v>
      </c>
      <c r="G24" s="548"/>
      <c r="H24" s="550">
        <f t="shared" si="13"/>
        <v>0</v>
      </c>
      <c r="I24" s="551">
        <f>SUMIF(福利费明细!$C$5:$C$210,"营销管理部",福利费明细!$AJ$5:$AJ$210)/12</f>
        <v>0</v>
      </c>
      <c r="J24" s="551">
        <f>SUMIF(福利费明细!$C$5:$C$210,"营销管理部",福利费明细!$AJ$5:$AJ$210)/12</f>
        <v>0</v>
      </c>
      <c r="K24" s="551">
        <f>SUMIF(福利费明细!$C$5:$C$210,"营销管理部",福利费明细!$AJ$5:$AJ$210)/12</f>
        <v>0</v>
      </c>
      <c r="L24" s="550">
        <f t="shared" si="14"/>
        <v>0</v>
      </c>
      <c r="M24" s="551">
        <f>SUMIF(福利费明细!$C$5:$C$210,"营销管理部",福利费明细!$AJ$5:$AJ$210)/12</f>
        <v>0</v>
      </c>
      <c r="N24" s="551">
        <f>SUMIF(福利费明细!$C$5:$C$210,"营销管理部",福利费明细!$AJ$5:$AJ$210)/12</f>
        <v>0</v>
      </c>
      <c r="O24" s="551">
        <f>SUMIF(福利费明细!$C$5:$C$210,"营销管理部",福利费明细!$AJ$5:$AJ$210)/12</f>
        <v>0</v>
      </c>
      <c r="P24" s="550">
        <f t="shared" si="15"/>
        <v>0</v>
      </c>
      <c r="Q24" s="551">
        <f>SUMIF(福利费明细!$C$5:$C$210,"营销管理部",福利费明细!$AJ$5:$AJ$210)/12</f>
        <v>0</v>
      </c>
      <c r="R24" s="551">
        <f>SUMIF(福利费明细!$C$5:$C$210,"营销管理部",福利费明细!$AJ$5:$AJ$210)/12</f>
        <v>0</v>
      </c>
      <c r="S24" s="551">
        <f>SUMIF(福利费明细!$C$5:$C$210,"营销管理部",福利费明细!$AJ$5:$AJ$210)/12</f>
        <v>0</v>
      </c>
      <c r="T24" s="550"/>
      <c r="U24" s="551">
        <f>SUMIF(福利费明细!$C$5:$C$210,"营销管理部",福利费明细!$AJ$5:$AJ$210)/12</f>
        <v>0</v>
      </c>
      <c r="V24" s="551">
        <f>SUMIF(福利费明细!$C$5:$C$210,"营销管理部",福利费明细!$AJ$5:$AJ$210)/12</f>
        <v>0</v>
      </c>
      <c r="W24" s="551">
        <f>SUMIF(福利费明细!$C$5:$C$210,"营销管理部",福利费明细!$AJ$5:$AJ$210)/12</f>
        <v>0</v>
      </c>
      <c r="X24" s="550">
        <f t="shared" si="4"/>
        <v>0</v>
      </c>
      <c r="Y24" s="541">
        <f t="shared" si="5"/>
        <v>0</v>
      </c>
      <c r="Z24" s="540">
        <f t="shared" si="25"/>
        <v>0</v>
      </c>
      <c r="AA24" s="542">
        <f t="shared" si="26"/>
        <v>1</v>
      </c>
      <c r="AB24" s="543"/>
      <c r="AC24" s="241" t="s">
        <v>303</v>
      </c>
    </row>
    <row r="25" spans="1:29" s="545" customFormat="1" ht="20.149999999999999" customHeight="1" outlineLevel="1">
      <c r="A25" s="546" t="s">
        <v>284</v>
      </c>
      <c r="B25" s="239" t="s">
        <v>27</v>
      </c>
      <c r="C25" s="345" t="e">
        <f>VLOOKUP($B$9:$B$33,参数!$B$3:$C$13,2,0)</f>
        <v>#N/A</v>
      </c>
      <c r="D25" s="555"/>
      <c r="E25" s="555"/>
      <c r="F25" s="548">
        <f t="shared" si="3"/>
        <v>0</v>
      </c>
      <c r="G25" s="548"/>
      <c r="H25" s="550">
        <f t="shared" si="13"/>
        <v>0</v>
      </c>
      <c r="I25" s="556">
        <f>SUMIF(福利费明细!$C$5:$C$210,"营销管理部",福利费明细!G$5:G$210)</f>
        <v>0</v>
      </c>
      <c r="J25" s="551">
        <f>SUMIF(福利费明细!$C$5:$C$210,"营销管理部",福利费明细!H$5:H$210)</f>
        <v>0</v>
      </c>
      <c r="K25" s="551">
        <f>SUMIF(福利费明细!$C$5:$C$210,"营销管理部",福利费明细!I$5:I$210)</f>
        <v>0</v>
      </c>
      <c r="L25" s="550">
        <f t="shared" si="14"/>
        <v>0</v>
      </c>
      <c r="M25" s="551">
        <f>SUMIF(福利费明细!$C$5:$C$210,"营销管理部",福利费明细!J$5:J$210)</f>
        <v>0</v>
      </c>
      <c r="N25" s="551">
        <f>SUMIF(福利费明细!$C$5:$C$210,"营销管理部",福利费明细!K$5:K$210)</f>
        <v>0</v>
      </c>
      <c r="O25" s="551">
        <f>SUMIF(福利费明细!$C$5:$C$210,"营销管理部",福利费明细!L$5:L$210)</f>
        <v>0</v>
      </c>
      <c r="P25" s="550">
        <f t="shared" si="15"/>
        <v>0</v>
      </c>
      <c r="Q25" s="551">
        <f>SUMIF(福利费明细!$C$5:$C$210,"营销管理部",福利费明细!M$5:M$210)</f>
        <v>0</v>
      </c>
      <c r="R25" s="551">
        <f>SUMIF(福利费明细!$C$5:$C$210,"营销管理部",福利费明细!N$5:N$210)</f>
        <v>0</v>
      </c>
      <c r="S25" s="551">
        <f>SUMIF(福利费明细!$C$5:$C$210,"营销管理部",福利费明细!O$5:O$210)</f>
        <v>0</v>
      </c>
      <c r="T25" s="550">
        <f t="shared" si="16"/>
        <v>0</v>
      </c>
      <c r="U25" s="551">
        <f>SUMIF(福利费明细!$C$5:$C$210,"营销管理部",福利费明细!P$5:P$210)</f>
        <v>0</v>
      </c>
      <c r="V25" s="551">
        <f>SUMIF(福利费明细!$C$5:$C$210,"营销管理部",福利费明细!Q$5:Q$210)</f>
        <v>0</v>
      </c>
      <c r="W25" s="551">
        <f>SUMIF(福利费明细!$C$5:$C$210,"营销管理部",福利费明细!R$5:R$210)</f>
        <v>0</v>
      </c>
      <c r="X25" s="550">
        <f t="shared" si="4"/>
        <v>0</v>
      </c>
      <c r="Y25" s="541">
        <f t="shared" si="5"/>
        <v>0</v>
      </c>
      <c r="Z25" s="540">
        <f t="shared" si="25"/>
        <v>0</v>
      </c>
      <c r="AA25" s="542">
        <f t="shared" si="26"/>
        <v>1</v>
      </c>
      <c r="AB25" s="543"/>
      <c r="AC25" s="241"/>
    </row>
    <row r="26" spans="1:29" s="545" customFormat="1" ht="20.149999999999999" customHeight="1" outlineLevel="1">
      <c r="A26" s="546" t="s">
        <v>285</v>
      </c>
      <c r="B26" s="239" t="s">
        <v>28</v>
      </c>
      <c r="C26" s="345" t="e">
        <f>VLOOKUP($B$9:$B$33,参数!$B$3:$C$13,2,0)</f>
        <v>#N/A</v>
      </c>
      <c r="D26" s="555"/>
      <c r="E26" s="555"/>
      <c r="F26" s="548">
        <f t="shared" si="3"/>
        <v>0</v>
      </c>
      <c r="G26" s="548"/>
      <c r="H26" s="550">
        <f t="shared" si="13"/>
        <v>0</v>
      </c>
      <c r="I26" s="551">
        <f>SUMIF(福利费明细!$C$5:$C$210,"营销管理部",福利费明细!V$5:V$210)</f>
        <v>0</v>
      </c>
      <c r="J26" s="551">
        <f>SUMIF(福利费明细!$C$5:$C$210,"营销管理部",福利费明细!W$5:W$210)</f>
        <v>0</v>
      </c>
      <c r="K26" s="551">
        <f>SUMIF(福利费明细!$C$5:$C$210,"营销管理部",福利费明细!X$5:X$210)</f>
        <v>0</v>
      </c>
      <c r="L26" s="550">
        <f t="shared" si="14"/>
        <v>0</v>
      </c>
      <c r="M26" s="551">
        <f>SUMIF(福利费明细!$C$5:$C$210,"营销管理部",福利费明细!Y$5:Y$210)</f>
        <v>0</v>
      </c>
      <c r="N26" s="551">
        <f>SUMIF(福利费明细!$C$5:$C$210,"营销管理部",福利费明细!Z$5:Z$210)</f>
        <v>0</v>
      </c>
      <c r="O26" s="551">
        <f>SUMIF(福利费明细!$C$5:$C$210,"营销管理部",福利费明细!AA$5:AA$210)</f>
        <v>0</v>
      </c>
      <c r="P26" s="550">
        <f t="shared" si="15"/>
        <v>0</v>
      </c>
      <c r="Q26" s="551">
        <f>SUMIF(福利费明细!$C$5:$C$210,"营销管理部",福利费明细!AB$5:AB$210)</f>
        <v>0</v>
      </c>
      <c r="R26" s="551">
        <f>SUMIF(福利费明细!$C$5:$C$210,"营销管理部",福利费明细!AC$5:AC$210)</f>
        <v>0</v>
      </c>
      <c r="S26" s="551">
        <f>SUMIF(福利费明细!$C$5:$C$210,"营销管理部",福利费明细!AD$5:AD$210)</f>
        <v>0</v>
      </c>
      <c r="T26" s="550">
        <f t="shared" si="16"/>
        <v>0</v>
      </c>
      <c r="U26" s="551">
        <f>SUMIF(福利费明细!$C$5:$C$210,"营销管理部",福利费明细!AE$5:AE$210)</f>
        <v>0</v>
      </c>
      <c r="V26" s="551">
        <f>SUMIF(福利费明细!$C$5:$C$210,"营销管理部",福利费明细!AF$5:AF$210)</f>
        <v>0</v>
      </c>
      <c r="W26" s="551">
        <f>SUMIF(福利费明细!$C$5:$C$210,"营销管理部",福利费明细!AG$5:AG$210)</f>
        <v>0</v>
      </c>
      <c r="X26" s="550">
        <f t="shared" si="4"/>
        <v>0</v>
      </c>
      <c r="Y26" s="541">
        <f t="shared" si="5"/>
        <v>0</v>
      </c>
      <c r="Z26" s="540">
        <f t="shared" si="25"/>
        <v>0</v>
      </c>
      <c r="AA26" s="542">
        <f t="shared" si="26"/>
        <v>1</v>
      </c>
      <c r="AB26" s="543"/>
      <c r="AC26" s="241"/>
    </row>
    <row r="27" spans="1:29" s="545" customFormat="1" ht="20.149999999999999" customHeight="1" outlineLevel="1">
      <c r="A27" s="546" t="s">
        <v>286</v>
      </c>
      <c r="B27" s="239" t="s">
        <v>29</v>
      </c>
      <c r="C27" s="345" t="e">
        <f>VLOOKUP($B$9:$B$33,参数!$B$3:$C$13,2,0)</f>
        <v>#N/A</v>
      </c>
      <c r="D27" s="555"/>
      <c r="E27" s="555"/>
      <c r="F27" s="548">
        <f t="shared" si="3"/>
        <v>0</v>
      </c>
      <c r="G27" s="548"/>
      <c r="H27" s="550">
        <f t="shared" si="13"/>
        <v>0</v>
      </c>
      <c r="I27" s="553" t="s">
        <v>295</v>
      </c>
      <c r="J27" s="553" t="s">
        <v>295</v>
      </c>
      <c r="K27" s="553" t="s">
        <v>295</v>
      </c>
      <c r="L27" s="550">
        <f t="shared" si="14"/>
        <v>0</v>
      </c>
      <c r="M27" s="553" t="s">
        <v>295</v>
      </c>
      <c r="N27" s="553" t="s">
        <v>295</v>
      </c>
      <c r="O27" s="553" t="s">
        <v>295</v>
      </c>
      <c r="P27" s="550">
        <f t="shared" si="15"/>
        <v>0</v>
      </c>
      <c r="Q27" s="553" t="s">
        <v>295</v>
      </c>
      <c r="R27" s="553" t="s">
        <v>464</v>
      </c>
      <c r="S27" s="553" t="s">
        <v>464</v>
      </c>
      <c r="T27" s="550">
        <f t="shared" si="16"/>
        <v>0</v>
      </c>
      <c r="U27" s="553" t="s">
        <v>295</v>
      </c>
      <c r="V27" s="553" t="s">
        <v>464</v>
      </c>
      <c r="W27" s="553" t="s">
        <v>464</v>
      </c>
      <c r="X27" s="550">
        <f t="shared" si="4"/>
        <v>0</v>
      </c>
      <c r="Y27" s="541">
        <f t="shared" si="5"/>
        <v>0</v>
      </c>
      <c r="Z27" s="540">
        <f t="shared" si="25"/>
        <v>0</v>
      </c>
      <c r="AA27" s="542">
        <f t="shared" si="26"/>
        <v>1</v>
      </c>
      <c r="AB27" s="543"/>
      <c r="AC27" s="241" t="s">
        <v>463</v>
      </c>
    </row>
    <row r="28" spans="1:29" s="545" customFormat="1" ht="20.149999999999999" customHeight="1" outlineLevel="1">
      <c r="A28" s="546" t="s">
        <v>287</v>
      </c>
      <c r="B28" s="239" t="s">
        <v>30</v>
      </c>
      <c r="C28" s="345">
        <f>VLOOKUP($B$9:$B$33,参数!$B$3:$C$13,2,0)</f>
        <v>41334</v>
      </c>
      <c r="D28" s="555"/>
      <c r="E28" s="555"/>
      <c r="F28" s="548">
        <f t="shared" si="3"/>
        <v>0</v>
      </c>
      <c r="G28" s="548"/>
      <c r="H28" s="550">
        <f t="shared" si="13"/>
        <v>0</v>
      </c>
      <c r="I28" s="553" t="s">
        <v>295</v>
      </c>
      <c r="J28" s="553" t="s">
        <v>295</v>
      </c>
      <c r="K28" s="551">
        <f>SUMIF(福利费明细!$C$5:$C$210,"营销管理部",福利费明细!$DH$5:$DH$210)</f>
        <v>0</v>
      </c>
      <c r="L28" s="550">
        <f t="shared" si="14"/>
        <v>0</v>
      </c>
      <c r="M28" s="553" t="s">
        <v>295</v>
      </c>
      <c r="N28" s="553" t="s">
        <v>295</v>
      </c>
      <c r="O28" s="553" t="s">
        <v>295</v>
      </c>
      <c r="P28" s="550">
        <f t="shared" si="15"/>
        <v>0</v>
      </c>
      <c r="Q28" s="553" t="s">
        <v>295</v>
      </c>
      <c r="R28" s="553" t="s">
        <v>295</v>
      </c>
      <c r="S28" s="553" t="s">
        <v>295</v>
      </c>
      <c r="T28" s="550">
        <f t="shared" si="16"/>
        <v>0</v>
      </c>
      <c r="U28" s="553" t="s">
        <v>295</v>
      </c>
      <c r="V28" s="553" t="s">
        <v>295</v>
      </c>
      <c r="W28" s="553" t="s">
        <v>295</v>
      </c>
      <c r="X28" s="550">
        <f t="shared" si="4"/>
        <v>0</v>
      </c>
      <c r="Y28" s="541">
        <f t="shared" si="5"/>
        <v>0</v>
      </c>
      <c r="Z28" s="540">
        <f t="shared" si="25"/>
        <v>0</v>
      </c>
      <c r="AA28" s="542">
        <f t="shared" si="26"/>
        <v>1</v>
      </c>
      <c r="AB28" s="543"/>
      <c r="AC28" s="241" t="s">
        <v>340</v>
      </c>
    </row>
    <row r="29" spans="1:29" s="545" customFormat="1" ht="20.149999999999999" customHeight="1" outlineLevel="1">
      <c r="A29" s="546" t="s">
        <v>288</v>
      </c>
      <c r="B29" s="239" t="s">
        <v>31</v>
      </c>
      <c r="C29" s="345" t="e">
        <f>VLOOKUP($B$9:$B$33,参数!$B$3:$C$13,2,0)</f>
        <v>#N/A</v>
      </c>
      <c r="D29" s="555"/>
      <c r="E29" s="555"/>
      <c r="F29" s="548">
        <f t="shared" si="3"/>
        <v>0</v>
      </c>
      <c r="G29" s="548"/>
      <c r="H29" s="550">
        <f t="shared" si="13"/>
        <v>0</v>
      </c>
      <c r="I29" s="553" t="s">
        <v>295</v>
      </c>
      <c r="J29" s="553" t="s">
        <v>295</v>
      </c>
      <c r="K29" s="553" t="s">
        <v>295</v>
      </c>
      <c r="L29" s="550">
        <f t="shared" si="14"/>
        <v>0</v>
      </c>
      <c r="M29" s="553" t="s">
        <v>295</v>
      </c>
      <c r="N29" s="553" t="s">
        <v>295</v>
      </c>
      <c r="O29" s="553" t="s">
        <v>295</v>
      </c>
      <c r="P29" s="550">
        <f t="shared" si="15"/>
        <v>0</v>
      </c>
      <c r="Q29" s="553" t="s">
        <v>295</v>
      </c>
      <c r="R29" s="553" t="s">
        <v>295</v>
      </c>
      <c r="S29" s="553" t="s">
        <v>295</v>
      </c>
      <c r="T29" s="550">
        <f t="shared" si="16"/>
        <v>0</v>
      </c>
      <c r="U29" s="553" t="s">
        <v>295</v>
      </c>
      <c r="V29" s="553" t="s">
        <v>295</v>
      </c>
      <c r="W29" s="553" t="s">
        <v>295</v>
      </c>
      <c r="X29" s="550">
        <f t="shared" si="4"/>
        <v>0</v>
      </c>
      <c r="Y29" s="541">
        <f t="shared" si="5"/>
        <v>0</v>
      </c>
      <c r="Z29" s="540">
        <f t="shared" si="25"/>
        <v>0</v>
      </c>
      <c r="AA29" s="542">
        <f t="shared" si="26"/>
        <v>1</v>
      </c>
      <c r="AB29" s="543"/>
      <c r="AC29" s="241" t="s">
        <v>473</v>
      </c>
    </row>
    <row r="30" spans="1:29" s="545" customFormat="1" ht="20.149999999999999" customHeight="1" outlineLevel="1">
      <c r="A30" s="546" t="s">
        <v>289</v>
      </c>
      <c r="B30" s="239" t="s">
        <v>32</v>
      </c>
      <c r="C30" s="345" t="e">
        <f>VLOOKUP($B$9:$B$33,参数!$B$3:$C$13,2,0)</f>
        <v>#N/A</v>
      </c>
      <c r="D30" s="555"/>
      <c r="E30" s="555"/>
      <c r="F30" s="548">
        <f t="shared" si="3"/>
        <v>0</v>
      </c>
      <c r="G30" s="548"/>
      <c r="H30" s="550">
        <f t="shared" ref="H30" si="27">SUM(I30:K30)</f>
        <v>0</v>
      </c>
      <c r="I30" s="553" t="s">
        <v>295</v>
      </c>
      <c r="J30" s="553" t="s">
        <v>295</v>
      </c>
      <c r="K30" s="553" t="s">
        <v>295</v>
      </c>
      <c r="L30" s="550">
        <f t="shared" ref="L30" si="28">SUM(M30:O30)</f>
        <v>0</v>
      </c>
      <c r="M30" s="553" t="s">
        <v>295</v>
      </c>
      <c r="N30" s="553" t="s">
        <v>295</v>
      </c>
      <c r="O30" s="553" t="s">
        <v>295</v>
      </c>
      <c r="P30" s="550">
        <f t="shared" ref="P30" si="29">SUM(Q30:S30)</f>
        <v>0</v>
      </c>
      <c r="Q30" s="553" t="s">
        <v>295</v>
      </c>
      <c r="R30" s="553" t="s">
        <v>295</v>
      </c>
      <c r="S30" s="553" t="s">
        <v>295</v>
      </c>
      <c r="T30" s="550">
        <f t="shared" ref="T30" si="30">SUM(U30:W30)</f>
        <v>0</v>
      </c>
      <c r="U30" s="553" t="s">
        <v>295</v>
      </c>
      <c r="V30" s="553" t="s">
        <v>295</v>
      </c>
      <c r="W30" s="553" t="s">
        <v>295</v>
      </c>
      <c r="X30" s="550">
        <f t="shared" si="4"/>
        <v>0</v>
      </c>
      <c r="Y30" s="541">
        <f t="shared" si="5"/>
        <v>0</v>
      </c>
      <c r="Z30" s="540">
        <f t="shared" si="25"/>
        <v>0</v>
      </c>
      <c r="AA30" s="542">
        <f t="shared" si="26"/>
        <v>1</v>
      </c>
      <c r="AB30" s="543"/>
      <c r="AC30" s="241" t="s">
        <v>473</v>
      </c>
    </row>
    <row r="31" spans="1:29" s="545" customFormat="1" ht="20.149999999999999" customHeight="1" outlineLevel="1">
      <c r="A31" s="546" t="s">
        <v>290</v>
      </c>
      <c r="B31" s="277" t="s">
        <v>343</v>
      </c>
      <c r="C31" s="345" t="e">
        <f>VLOOKUP($B$9:$B$33,参数!$B$3:$C$13,2,0)</f>
        <v>#N/A</v>
      </c>
      <c r="D31" s="555"/>
      <c r="E31" s="555"/>
      <c r="F31" s="548"/>
      <c r="G31" s="548"/>
      <c r="H31" s="550">
        <f t="shared" si="13"/>
        <v>0</v>
      </c>
      <c r="I31" s="551">
        <f>SUMIF(福利费明细!$C$5:$C$210,"营销管理部",福利费明细!$DI$5:$DI$210)/12</f>
        <v>0</v>
      </c>
      <c r="J31" s="551">
        <f>SUMIF(福利费明细!$C$5:$C$210,"营销管理部",福利费明细!$DI$5:$DI$210)/12</f>
        <v>0</v>
      </c>
      <c r="K31" s="551">
        <f>SUMIF(福利费明细!$C$5:$C$210,"营销管理部",福利费明细!$DI$5:$DI$210)/12</f>
        <v>0</v>
      </c>
      <c r="L31" s="550">
        <f t="shared" si="14"/>
        <v>0</v>
      </c>
      <c r="M31" s="551">
        <f>SUMIF(福利费明细!$C$5:$C$210,"营销管理部",福利费明细!$DI$5:$DI$210)/12</f>
        <v>0</v>
      </c>
      <c r="N31" s="551">
        <f>SUMIF(福利费明细!$C$5:$C$210,"营销管理部",福利费明细!$DI$5:$DI$210)/12</f>
        <v>0</v>
      </c>
      <c r="O31" s="551">
        <f>SUMIF(福利费明细!$C$5:$C$210,"营销管理部",福利费明细!$DI$5:$DI$210)/12</f>
        <v>0</v>
      </c>
      <c r="P31" s="550">
        <f t="shared" si="15"/>
        <v>0</v>
      </c>
      <c r="Q31" s="551">
        <f>SUMIF(福利费明细!$C$5:$C$210,"营销管理部",福利费明细!$DI$5:$DI$210)/12</f>
        <v>0</v>
      </c>
      <c r="R31" s="551">
        <f>SUMIF(福利费明细!$C$5:$C$210,"营销管理部",福利费明细!$DI$5:$DI$210)/12</f>
        <v>0</v>
      </c>
      <c r="S31" s="551">
        <f>SUMIF(福利费明细!$C$5:$C$210,"营销管理部",福利费明细!$DI$5:$DI$210)/12</f>
        <v>0</v>
      </c>
      <c r="T31" s="550">
        <f t="shared" si="16"/>
        <v>0</v>
      </c>
      <c r="U31" s="551">
        <f>SUMIF(福利费明细!$C$5:$C$210,"营销管理部",福利费明细!$DI$5:$DI$210)/12</f>
        <v>0</v>
      </c>
      <c r="V31" s="551">
        <f>SUMIF(福利费明细!$C$5:$C$210,"营销管理部",福利费明细!$DI$5:$DI$210)/12</f>
        <v>0</v>
      </c>
      <c r="W31" s="551">
        <f>SUMIF(福利费明细!$C$5:$C$210,"营销管理部",福利费明细!$DI$5:$DI$210)/12</f>
        <v>0</v>
      </c>
      <c r="X31" s="550"/>
      <c r="Y31" s="541"/>
      <c r="Z31" s="540">
        <f t="shared" si="25"/>
        <v>0</v>
      </c>
      <c r="AA31" s="542">
        <f t="shared" si="26"/>
        <v>1</v>
      </c>
      <c r="AB31" s="543"/>
      <c r="AC31" s="241"/>
    </row>
    <row r="32" spans="1:29" s="545" customFormat="1" ht="20.149999999999999" customHeight="1" outlineLevel="1">
      <c r="A32" s="546" t="s">
        <v>344</v>
      </c>
      <c r="B32" s="277" t="s">
        <v>342</v>
      </c>
      <c r="C32" s="345">
        <f>VLOOKUP($B$9:$B$33,参数!$B$3:$C$13,2,0)</f>
        <v>41487</v>
      </c>
      <c r="D32" s="555"/>
      <c r="E32" s="555"/>
      <c r="F32" s="548"/>
      <c r="G32" s="548"/>
      <c r="H32" s="550">
        <f t="shared" si="13"/>
        <v>0</v>
      </c>
      <c r="I32" s="551">
        <f>IF($C$32=I$6,SUMIF(福利费明细!$C$5:$C$210,"营销管理部",福利费明细!$DK$5:$DK$210),0)</f>
        <v>0</v>
      </c>
      <c r="J32" s="551">
        <f>IF($C$32=J$6,SUMIF(福利费明细!$C$5:$C$210,"营销管理部",福利费明细!$DK$5:$DK$210),0)</f>
        <v>0</v>
      </c>
      <c r="K32" s="551">
        <f>IF($C$32=K$6,SUMIF(福利费明细!$C$5:$C$210,"营销管理部",福利费明细!$DK$5:$DK$210),0)</f>
        <v>0</v>
      </c>
      <c r="L32" s="550">
        <f t="shared" si="14"/>
        <v>0</v>
      </c>
      <c r="M32" s="551">
        <f>IF($C$32=M$6,SUMIF(福利费明细!$C$5:$C$210,"营销管理部",福利费明细!$DK$5:$DK$210),0)</f>
        <v>0</v>
      </c>
      <c r="N32" s="551">
        <f>IF($C$32=N$6,SUMIF(福利费明细!$C$5:$C$210,"营销管理部",福利费明细!$DK$5:$DK$210),0)</f>
        <v>0</v>
      </c>
      <c r="O32" s="551">
        <f>IF($C$32=O$6,SUMIF(福利费明细!$C$5:$C$210,"营销管理部",福利费明细!$DK$5:$DK$210),0)</f>
        <v>0</v>
      </c>
      <c r="P32" s="550">
        <f t="shared" si="15"/>
        <v>0</v>
      </c>
      <c r="Q32" s="551">
        <f>IF($C$32=Q$6,SUMIF(福利费明细!$C$5:$C$210,"营销管理部",福利费明细!$DK$5:$DK$210),0)</f>
        <v>0</v>
      </c>
      <c r="R32" s="551">
        <f>IF($C$32=R$6,SUMIF(福利费明细!$C$5:$C$210,"营销管理部",福利费明细!$DK$5:$DK$210),0)</f>
        <v>0</v>
      </c>
      <c r="S32" s="551">
        <f>IF($C$32=S$6,SUMIF(福利费明细!$C$5:$C$210,"营销管理部",福利费明细!$DK$5:$DK$210),0)</f>
        <v>0</v>
      </c>
      <c r="T32" s="550">
        <f t="shared" si="16"/>
        <v>0</v>
      </c>
      <c r="U32" s="551">
        <f>IF($C$32=U$6,SUMIF(福利费明细!$C$5:$C$210,"营销管理部",福利费明细!$DK$5:$DK$210),0)</f>
        <v>0</v>
      </c>
      <c r="V32" s="551">
        <f>IF($C$32=V$6,SUMIF(福利费明细!$C$5:$C$210,"营销管理部",福利费明细!$DK$5:$DK$210),0)</f>
        <v>0</v>
      </c>
      <c r="W32" s="551">
        <f>IF($C$32=W$6,SUMIF(福利费明细!$C$5:$C$210,"营销管理部",福利费明细!$DK$5:$DK$210),0)</f>
        <v>0</v>
      </c>
      <c r="X32" s="550"/>
      <c r="Y32" s="541"/>
      <c r="Z32" s="540">
        <f t="shared" si="25"/>
        <v>0</v>
      </c>
      <c r="AA32" s="542">
        <f t="shared" si="26"/>
        <v>1</v>
      </c>
      <c r="AB32" s="543"/>
      <c r="AC32" s="241"/>
    </row>
    <row r="33" spans="1:29" s="545" customFormat="1" ht="20.149999999999999" customHeight="1" outlineLevel="1">
      <c r="A33" s="546" t="s">
        <v>345</v>
      </c>
      <c r="B33" s="239" t="s">
        <v>24</v>
      </c>
      <c r="C33" s="345" t="e">
        <f>VLOOKUP($B$9:$B$33,参数!$B$3:$C$13,2,0)</f>
        <v>#N/A</v>
      </c>
      <c r="D33" s="555"/>
      <c r="E33" s="555"/>
      <c r="F33" s="548">
        <f t="shared" si="3"/>
        <v>0</v>
      </c>
      <c r="G33" s="548"/>
      <c r="H33" s="550">
        <f t="shared" si="13"/>
        <v>0</v>
      </c>
      <c r="I33" s="553" t="s">
        <v>295</v>
      </c>
      <c r="J33" s="553" t="s">
        <v>295</v>
      </c>
      <c r="K33" s="553" t="s">
        <v>295</v>
      </c>
      <c r="L33" s="550">
        <f t="shared" si="14"/>
        <v>0</v>
      </c>
      <c r="M33" s="553" t="s">
        <v>295</v>
      </c>
      <c r="N33" s="553" t="s">
        <v>295</v>
      </c>
      <c r="O33" s="553" t="s">
        <v>295</v>
      </c>
      <c r="P33" s="550">
        <f t="shared" si="15"/>
        <v>0</v>
      </c>
      <c r="Q33" s="553" t="s">
        <v>295</v>
      </c>
      <c r="R33" s="553" t="s">
        <v>295</v>
      </c>
      <c r="S33" s="553" t="s">
        <v>295</v>
      </c>
      <c r="T33" s="550">
        <f t="shared" si="16"/>
        <v>0</v>
      </c>
      <c r="U33" s="553" t="s">
        <v>295</v>
      </c>
      <c r="V33" s="553" t="s">
        <v>295</v>
      </c>
      <c r="W33" s="553" t="s">
        <v>295</v>
      </c>
      <c r="X33" s="550">
        <f>SUM(H33,L33,P33,T33)</f>
        <v>0</v>
      </c>
      <c r="Y33" s="541">
        <f t="shared" si="5"/>
        <v>0</v>
      </c>
      <c r="Z33" s="540">
        <f t="shared" si="25"/>
        <v>0</v>
      </c>
      <c r="AA33" s="542">
        <f t="shared" si="26"/>
        <v>1</v>
      </c>
      <c r="AB33" s="543"/>
      <c r="AC33" s="241"/>
    </row>
    <row r="34" spans="1:29" s="545" customFormat="1" ht="20.149999999999999" customHeight="1">
      <c r="A34" s="683" t="s">
        <v>153</v>
      </c>
      <c r="B34" s="689"/>
      <c r="C34" s="557"/>
      <c r="D34" s="558">
        <f>SUM(D8:D33)</f>
        <v>0</v>
      </c>
      <c r="E34" s="558">
        <f>SUM(E8:E33)</f>
        <v>0</v>
      </c>
      <c r="F34" s="548">
        <f t="shared" si="3"/>
        <v>0</v>
      </c>
      <c r="G34" s="548"/>
      <c r="H34" s="559">
        <f>H8</f>
        <v>0</v>
      </c>
      <c r="I34" s="559">
        <f>I8</f>
        <v>0</v>
      </c>
      <c r="J34" s="559">
        <f t="shared" ref="J34:W34" si="31">J8</f>
        <v>0</v>
      </c>
      <c r="K34" s="559">
        <f t="shared" si="31"/>
        <v>0</v>
      </c>
      <c r="L34" s="559">
        <f t="shared" ref="L34" si="32">L8</f>
        <v>0</v>
      </c>
      <c r="M34" s="559">
        <f t="shared" si="31"/>
        <v>0</v>
      </c>
      <c r="N34" s="559">
        <f t="shared" si="31"/>
        <v>0</v>
      </c>
      <c r="O34" s="559">
        <f t="shared" si="31"/>
        <v>0</v>
      </c>
      <c r="P34" s="559">
        <f t="shared" ref="P34" si="33">P8</f>
        <v>0</v>
      </c>
      <c r="Q34" s="559">
        <f t="shared" si="31"/>
        <v>0</v>
      </c>
      <c r="R34" s="559">
        <f t="shared" si="31"/>
        <v>0</v>
      </c>
      <c r="S34" s="559">
        <f t="shared" si="31"/>
        <v>0</v>
      </c>
      <c r="T34" s="559">
        <f t="shared" ref="T34" si="34">T8</f>
        <v>0</v>
      </c>
      <c r="U34" s="559">
        <f t="shared" si="31"/>
        <v>0</v>
      </c>
      <c r="V34" s="559">
        <f t="shared" si="31"/>
        <v>0</v>
      </c>
      <c r="W34" s="559">
        <f t="shared" si="31"/>
        <v>0</v>
      </c>
      <c r="X34" s="550">
        <f t="shared" si="4"/>
        <v>0</v>
      </c>
      <c r="Y34" s="541">
        <f t="shared" si="5"/>
        <v>0</v>
      </c>
      <c r="Z34" s="559">
        <f t="shared" si="25"/>
        <v>0</v>
      </c>
      <c r="AA34" s="560">
        <f>1-F34-Y34</f>
        <v>1</v>
      </c>
      <c r="AB34" s="543"/>
      <c r="AC34" s="561"/>
    </row>
    <row r="35" spans="1:29" s="545" customFormat="1" ht="20.149999999999999" customHeight="1">
      <c r="A35" s="690" t="s">
        <v>208</v>
      </c>
      <c r="B35" s="690"/>
      <c r="C35" s="562"/>
      <c r="D35" s="563"/>
      <c r="E35" s="563"/>
      <c r="F35" s="563">
        <f t="shared" si="3"/>
        <v>0</v>
      </c>
      <c r="G35" s="563"/>
      <c r="H35" s="564"/>
      <c r="I35" s="564"/>
      <c r="J35" s="564"/>
      <c r="K35" s="564"/>
      <c r="L35" s="564"/>
      <c r="M35" s="564"/>
      <c r="N35" s="564"/>
      <c r="O35" s="564"/>
      <c r="P35" s="564"/>
      <c r="Q35" s="564"/>
      <c r="R35" s="564"/>
      <c r="S35" s="564"/>
      <c r="T35" s="564"/>
      <c r="U35" s="564"/>
      <c r="V35" s="564"/>
      <c r="W35" s="564"/>
      <c r="X35" s="565">
        <f>SUM(H35,L35,P35,T35)</f>
        <v>0</v>
      </c>
      <c r="Y35" s="566">
        <f t="shared" si="5"/>
        <v>0</v>
      </c>
      <c r="Z35" s="564"/>
      <c r="AA35" s="564"/>
      <c r="AB35" s="447"/>
      <c r="AC35" s="567"/>
    </row>
    <row r="36" spans="1:29" s="545" customFormat="1" ht="20.149999999999999" hidden="1" customHeight="1">
      <c r="A36" s="691"/>
      <c r="B36" s="691"/>
      <c r="C36" s="568"/>
      <c r="D36" s="563"/>
      <c r="E36" s="563"/>
      <c r="F36" s="563">
        <f t="shared" si="3"/>
        <v>0</v>
      </c>
      <c r="G36" s="563"/>
      <c r="H36" s="565">
        <f>SUM(I36:K36)</f>
        <v>0</v>
      </c>
      <c r="I36" s="564"/>
      <c r="J36" s="564"/>
      <c r="K36" s="564"/>
      <c r="L36" s="565">
        <f>SUM(M36:O36)</f>
        <v>0</v>
      </c>
      <c r="M36" s="564"/>
      <c r="N36" s="564"/>
      <c r="O36" s="564"/>
      <c r="P36" s="565">
        <f>SUM(Q36:S36)</f>
        <v>0</v>
      </c>
      <c r="Q36" s="564"/>
      <c r="R36" s="564"/>
      <c r="S36" s="564"/>
      <c r="T36" s="565">
        <f>SUM(U36:W36)</f>
        <v>0</v>
      </c>
      <c r="U36" s="564"/>
      <c r="V36" s="564"/>
      <c r="W36" s="564"/>
      <c r="X36" s="565">
        <f>SUM(H36,L36,P36,T36)</f>
        <v>0</v>
      </c>
      <c r="Y36" s="566">
        <f t="shared" si="5"/>
        <v>0</v>
      </c>
      <c r="Z36" s="564"/>
      <c r="AA36" s="564">
        <f>1-F36-Y36</f>
        <v>1</v>
      </c>
      <c r="AB36" s="447"/>
      <c r="AC36" s="569"/>
    </row>
    <row r="37" spans="1:29" s="545" customFormat="1" ht="20.149999999999999" hidden="1" customHeight="1">
      <c r="A37" s="691"/>
      <c r="B37" s="691"/>
      <c r="C37" s="568"/>
      <c r="D37" s="563"/>
      <c r="E37" s="563"/>
      <c r="F37" s="563">
        <f t="shared" si="3"/>
        <v>0</v>
      </c>
      <c r="G37" s="563"/>
      <c r="H37" s="565">
        <f>SUM(I37:K37)</f>
        <v>0</v>
      </c>
      <c r="I37" s="564"/>
      <c r="J37" s="564"/>
      <c r="K37" s="564"/>
      <c r="L37" s="565">
        <f>SUM(M37:O37)</f>
        <v>0</v>
      </c>
      <c r="M37" s="564"/>
      <c r="N37" s="564"/>
      <c r="O37" s="564"/>
      <c r="P37" s="565">
        <f>SUM(Q37:S37)</f>
        <v>0</v>
      </c>
      <c r="Q37" s="564"/>
      <c r="R37" s="564"/>
      <c r="S37" s="564"/>
      <c r="T37" s="565">
        <f>SUM(U37:W37)</f>
        <v>0</v>
      </c>
      <c r="U37" s="564"/>
      <c r="V37" s="564"/>
      <c r="W37" s="564"/>
      <c r="X37" s="565">
        <f t="shared" ref="X37:X42" si="35">SUM(H37,L37,P37,T37)</f>
        <v>0</v>
      </c>
      <c r="Y37" s="566">
        <f t="shared" si="5"/>
        <v>0</v>
      </c>
      <c r="Z37" s="564"/>
      <c r="AA37" s="564">
        <f>1-F37-Y37</f>
        <v>1</v>
      </c>
      <c r="AB37" s="447"/>
      <c r="AC37" s="569"/>
    </row>
    <row r="38" spans="1:29" s="545" customFormat="1" ht="20.149999999999999" hidden="1" customHeight="1">
      <c r="A38" s="691"/>
      <c r="B38" s="691"/>
      <c r="C38" s="568"/>
      <c r="D38" s="563"/>
      <c r="E38" s="563"/>
      <c r="F38" s="563">
        <f t="shared" si="3"/>
        <v>0</v>
      </c>
      <c r="G38" s="563"/>
      <c r="H38" s="565">
        <f>SUM(I38:K38)</f>
        <v>0</v>
      </c>
      <c r="I38" s="564"/>
      <c r="J38" s="564"/>
      <c r="K38" s="564"/>
      <c r="L38" s="565">
        <f>SUM(M38:O38)</f>
        <v>0</v>
      </c>
      <c r="M38" s="564"/>
      <c r="N38" s="564"/>
      <c r="O38" s="564"/>
      <c r="P38" s="565">
        <f>SUM(Q38:S38)</f>
        <v>0</v>
      </c>
      <c r="Q38" s="564"/>
      <c r="R38" s="564"/>
      <c r="S38" s="564"/>
      <c r="T38" s="565">
        <f>SUM(U38:W38)</f>
        <v>0</v>
      </c>
      <c r="U38" s="564"/>
      <c r="V38" s="564"/>
      <c r="W38" s="564"/>
      <c r="X38" s="565">
        <f t="shared" si="35"/>
        <v>0</v>
      </c>
      <c r="Y38" s="566">
        <f t="shared" si="5"/>
        <v>0</v>
      </c>
      <c r="Z38" s="564"/>
      <c r="AA38" s="564">
        <f>1-F38-Y38</f>
        <v>1</v>
      </c>
      <c r="AB38" s="447"/>
      <c r="AC38" s="569"/>
    </row>
    <row r="39" spans="1:29" s="545" customFormat="1" ht="20.149999999999999" hidden="1" customHeight="1">
      <c r="A39" s="681"/>
      <c r="B39" s="682"/>
      <c r="C39" s="568"/>
      <c r="D39" s="563"/>
      <c r="E39" s="563"/>
      <c r="F39" s="563">
        <f t="shared" si="3"/>
        <v>0</v>
      </c>
      <c r="G39" s="563"/>
      <c r="H39" s="565">
        <f>SUM(I39:K39)</f>
        <v>0</v>
      </c>
      <c r="I39" s="564"/>
      <c r="J39" s="564"/>
      <c r="K39" s="564"/>
      <c r="L39" s="565">
        <f>SUM(M39:O39)</f>
        <v>0</v>
      </c>
      <c r="M39" s="564"/>
      <c r="N39" s="564"/>
      <c r="O39" s="564"/>
      <c r="P39" s="565">
        <f>SUM(Q39:S39)</f>
        <v>0</v>
      </c>
      <c r="Q39" s="564"/>
      <c r="R39" s="564"/>
      <c r="S39" s="564"/>
      <c r="T39" s="565">
        <f>SUM(U39:W39)</f>
        <v>0</v>
      </c>
      <c r="U39" s="564"/>
      <c r="V39" s="564"/>
      <c r="W39" s="564"/>
      <c r="X39" s="565">
        <f t="shared" si="35"/>
        <v>0</v>
      </c>
      <c r="Y39" s="566">
        <f t="shared" si="5"/>
        <v>0</v>
      </c>
      <c r="Z39" s="564"/>
      <c r="AA39" s="564"/>
      <c r="AB39" s="447"/>
      <c r="AC39" s="569"/>
    </row>
    <row r="40" spans="1:29" s="545" customFormat="1" ht="20.149999999999999" hidden="1" customHeight="1">
      <c r="A40" s="681"/>
      <c r="B40" s="682"/>
      <c r="C40" s="568"/>
      <c r="D40" s="563"/>
      <c r="E40" s="563"/>
      <c r="F40" s="563">
        <f t="shared" si="3"/>
        <v>0</v>
      </c>
      <c r="G40" s="563"/>
      <c r="H40" s="565">
        <f>SUM(I40:K40)</f>
        <v>0</v>
      </c>
      <c r="I40" s="564"/>
      <c r="J40" s="564"/>
      <c r="K40" s="564"/>
      <c r="L40" s="565">
        <f>SUM(M40:O40)</f>
        <v>0</v>
      </c>
      <c r="M40" s="564"/>
      <c r="N40" s="564"/>
      <c r="O40" s="564"/>
      <c r="P40" s="565">
        <f>SUM(Q40:S40)</f>
        <v>0</v>
      </c>
      <c r="Q40" s="564"/>
      <c r="R40" s="564"/>
      <c r="S40" s="564"/>
      <c r="T40" s="565">
        <f>SUM(U40:W40)</f>
        <v>0</v>
      </c>
      <c r="U40" s="564"/>
      <c r="V40" s="564"/>
      <c r="W40" s="564"/>
      <c r="X40" s="565">
        <f t="shared" si="35"/>
        <v>0</v>
      </c>
      <c r="Y40" s="566">
        <f t="shared" si="5"/>
        <v>0</v>
      </c>
      <c r="Z40" s="564"/>
      <c r="AA40" s="564"/>
      <c r="AB40" s="447"/>
      <c r="AC40" s="569"/>
    </row>
    <row r="41" spans="1:29" s="545" customFormat="1" ht="20.149999999999999" customHeight="1">
      <c r="A41" s="683" t="s">
        <v>153</v>
      </c>
      <c r="B41" s="684"/>
      <c r="C41" s="570"/>
      <c r="D41" s="558">
        <f>SUM(D36:D40)</f>
        <v>0</v>
      </c>
      <c r="E41" s="558">
        <f>SUM(E36:E40)</f>
        <v>0</v>
      </c>
      <c r="F41" s="548">
        <f t="shared" si="3"/>
        <v>0</v>
      </c>
      <c r="G41" s="548"/>
      <c r="H41" s="559">
        <f>SUM(H36:H40)</f>
        <v>0</v>
      </c>
      <c r="I41" s="559"/>
      <c r="J41" s="559"/>
      <c r="K41" s="559"/>
      <c r="L41" s="559">
        <f>SUM(L36:L40)</f>
        <v>0</v>
      </c>
      <c r="M41" s="559"/>
      <c r="N41" s="559"/>
      <c r="O41" s="559"/>
      <c r="P41" s="559">
        <f>SUM(P36:P40)</f>
        <v>0</v>
      </c>
      <c r="Q41" s="559"/>
      <c r="R41" s="559"/>
      <c r="S41" s="559"/>
      <c r="T41" s="559">
        <f>SUM(T36:T40)</f>
        <v>0</v>
      </c>
      <c r="U41" s="559"/>
      <c r="V41" s="559"/>
      <c r="W41" s="559"/>
      <c r="X41" s="550">
        <f t="shared" si="35"/>
        <v>0</v>
      </c>
      <c r="Y41" s="541">
        <f t="shared" si="5"/>
        <v>0</v>
      </c>
      <c r="Z41" s="559">
        <f>SUM(Z36:Z40)</f>
        <v>0</v>
      </c>
      <c r="AA41" s="559">
        <f>1-F41-Y41</f>
        <v>1</v>
      </c>
      <c r="AB41" s="571"/>
      <c r="AC41" s="572"/>
    </row>
    <row r="42" spans="1:29" s="545" customFormat="1" ht="20.149999999999999" customHeight="1">
      <c r="A42" s="685" t="s">
        <v>160</v>
      </c>
      <c r="B42" s="685"/>
      <c r="C42" s="573"/>
      <c r="D42" s="574">
        <f>D34+D41</f>
        <v>0</v>
      </c>
      <c r="E42" s="574">
        <f>E34+E41</f>
        <v>0</v>
      </c>
      <c r="F42" s="548">
        <f t="shared" si="3"/>
        <v>0</v>
      </c>
      <c r="G42" s="548"/>
      <c r="H42" s="559">
        <f>H34+H41</f>
        <v>0</v>
      </c>
      <c r="I42" s="559">
        <f t="shared" ref="I42:J42" si="36">I34+I41</f>
        <v>0</v>
      </c>
      <c r="J42" s="559">
        <f t="shared" si="36"/>
        <v>0</v>
      </c>
      <c r="K42" s="559">
        <f>K34+K41</f>
        <v>0</v>
      </c>
      <c r="L42" s="559">
        <f t="shared" ref="L42" si="37">L34+L41</f>
        <v>0</v>
      </c>
      <c r="M42" s="559">
        <f t="shared" ref="M42:W42" si="38">M34+M41</f>
        <v>0</v>
      </c>
      <c r="N42" s="559">
        <f t="shared" si="38"/>
        <v>0</v>
      </c>
      <c r="O42" s="559">
        <f t="shared" si="38"/>
        <v>0</v>
      </c>
      <c r="P42" s="559">
        <f t="shared" si="38"/>
        <v>0</v>
      </c>
      <c r="Q42" s="559">
        <f t="shared" si="38"/>
        <v>0</v>
      </c>
      <c r="R42" s="559">
        <f t="shared" si="38"/>
        <v>0</v>
      </c>
      <c r="S42" s="559">
        <f t="shared" si="38"/>
        <v>0</v>
      </c>
      <c r="T42" s="559">
        <f t="shared" si="38"/>
        <v>0</v>
      </c>
      <c r="U42" s="559">
        <f t="shared" si="38"/>
        <v>0</v>
      </c>
      <c r="V42" s="559">
        <f t="shared" si="38"/>
        <v>0</v>
      </c>
      <c r="W42" s="559">
        <f t="shared" si="38"/>
        <v>0</v>
      </c>
      <c r="X42" s="550">
        <f t="shared" si="35"/>
        <v>0</v>
      </c>
      <c r="Y42" s="541">
        <f t="shared" si="5"/>
        <v>0</v>
      </c>
      <c r="Z42" s="559">
        <f>Z34+Z41</f>
        <v>0</v>
      </c>
      <c r="AA42" s="560">
        <f>1-F42-Y42</f>
        <v>1</v>
      </c>
      <c r="AB42" s="571"/>
      <c r="AC42" s="575"/>
    </row>
    <row r="43" spans="1:29" ht="20.149999999999999" customHeight="1">
      <c r="A43" s="686" t="s">
        <v>146</v>
      </c>
      <c r="B43" s="686"/>
      <c r="C43" s="576"/>
      <c r="D43" s="577"/>
      <c r="E43" s="577"/>
      <c r="F43" s="577"/>
      <c r="G43" s="577"/>
      <c r="Z43" s="687" t="s">
        <v>209</v>
      </c>
      <c r="AA43" s="687"/>
      <c r="AB43" s="687"/>
      <c r="AC43" s="578"/>
    </row>
    <row r="44" spans="1:29" ht="15.5">
      <c r="A44" s="579" t="s">
        <v>291</v>
      </c>
    </row>
  </sheetData>
  <mergeCells count="21">
    <mergeCell ref="A3:AB3"/>
    <mergeCell ref="A4:F4"/>
    <mergeCell ref="A5:B6"/>
    <mergeCell ref="D5:D6"/>
    <mergeCell ref="E5:F5"/>
    <mergeCell ref="H5:Y5"/>
    <mergeCell ref="Z5:AA5"/>
    <mergeCell ref="AB5:AB6"/>
    <mergeCell ref="A43:B43"/>
    <mergeCell ref="Z43:AB43"/>
    <mergeCell ref="A7:B7"/>
    <mergeCell ref="A34:B34"/>
    <mergeCell ref="A35:B35"/>
    <mergeCell ref="A36:B36"/>
    <mergeCell ref="A37:B37"/>
    <mergeCell ref="A38:B38"/>
    <mergeCell ref="AC5:AC6"/>
    <mergeCell ref="A39:B39"/>
    <mergeCell ref="A40:B40"/>
    <mergeCell ref="A41:B41"/>
    <mergeCell ref="A42:B42"/>
  </mergeCells>
  <phoneticPr fontId="3" type="noConversion"/>
  <hyperlinks>
    <hyperlink ref="A2" r:id="rId1" location="'5、销售费用'!A1" xr:uid="{00000000-0004-0000-0700-000000000000}"/>
  </hyperlinks>
  <printOptions horizontalCentered="1"/>
  <pageMargins left="0.28999999999999998" right="0.24" top="0.48" bottom="0.31" header="0.33" footer="0.21"/>
  <pageSetup paperSize="9" orientation="landscape" verticalDpi="1200" r:id="rId2"/>
  <headerFooter alignWithMargins="0"/>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F0"/>
    <outlinePr summaryBelow="0" summaryRight="0"/>
  </sheetPr>
  <dimension ref="A1:BT51"/>
  <sheetViews>
    <sheetView showZeros="0" tabSelected="1" workbookViewId="0">
      <pane xSplit="4" ySplit="6" topLeftCell="E7" activePane="bottomRight" state="frozen"/>
      <selection pane="topRight" activeCell="E1" sqref="E1"/>
      <selection pane="bottomLeft" activeCell="A7" sqref="A7"/>
      <selection pane="bottomRight" activeCell="A5" sqref="A5:A6"/>
    </sheetView>
  </sheetViews>
  <sheetFormatPr defaultColWidth="9" defaultRowHeight="15.75" customHeight="1" outlineLevelRow="3" outlineLevelCol="2"/>
  <cols>
    <col min="1" max="1" width="6.33203125" style="294" customWidth="1"/>
    <col min="2" max="2" width="14.08203125" style="294" bestFit="1" customWidth="1"/>
    <col min="3" max="3" width="10.25" style="336" hidden="1" customWidth="1"/>
    <col min="4" max="4" width="9.08203125" style="294" customWidth="1"/>
    <col min="5" max="7" width="9.33203125" style="294" customWidth="1" outlineLevel="1"/>
    <col min="8" max="8" width="9.08203125" style="294" customWidth="1" collapsed="1"/>
    <col min="9" max="9" width="9.33203125" style="294" hidden="1" customWidth="1" outlineLevel="1"/>
    <col min="10" max="10" width="9.58203125" style="294" hidden="1" customWidth="1" outlineLevel="1"/>
    <col min="11" max="11" width="9" style="294" hidden="1" customWidth="1" outlineLevel="1"/>
    <col min="12" max="12" width="7.5" style="294" bestFit="1" customWidth="1" collapsed="1"/>
    <col min="13" max="13" width="9.75" style="294" hidden="1" customWidth="1" outlineLevel="1"/>
    <col min="14" max="14" width="10.75" style="294" hidden="1" customWidth="1" outlineLevel="1"/>
    <col min="15" max="15" width="9.08203125" style="294" hidden="1" customWidth="1" outlineLevel="1"/>
    <col min="16" max="16" width="7.5" style="294" bestFit="1" customWidth="1"/>
    <col min="17" max="17" width="9.33203125" style="294" customWidth="1" outlineLevel="1"/>
    <col min="18" max="18" width="10.25" style="294" customWidth="1" outlineLevel="1"/>
    <col min="19" max="19" width="9.08203125" style="294" customWidth="1" outlineLevel="1"/>
    <col min="20" max="20" width="10.5" style="294" customWidth="1"/>
    <col min="21" max="21" width="8" style="294" bestFit="1" customWidth="1" collapsed="1"/>
    <col min="22" max="22" width="7.5" style="294" hidden="1" customWidth="1" outlineLevel="1" collapsed="1"/>
    <col min="23" max="24" width="8" style="294" hidden="1" customWidth="1" outlineLevel="2"/>
    <col min="25" max="25" width="6.75" style="294" hidden="1" customWidth="1" outlineLevel="2"/>
    <col min="26" max="26" width="6.75" style="294" hidden="1" customWidth="1" outlineLevel="1" collapsed="1"/>
    <col min="27" max="29" width="6.75" style="294" hidden="1" customWidth="1" outlineLevel="2"/>
    <col min="30" max="30" width="6.75" style="294" hidden="1" customWidth="1" outlineLevel="1" collapsed="1"/>
    <col min="31" max="33" width="6.75" style="294" hidden="1" customWidth="1" outlineLevel="2"/>
    <col min="34" max="34" width="6.75" style="294" hidden="1" customWidth="1" outlineLevel="1"/>
    <col min="35" max="37" width="6.75" style="294" hidden="1" customWidth="1" outlineLevel="2"/>
    <col min="38" max="38" width="7.5" style="294" bestFit="1" customWidth="1" collapsed="1"/>
    <col min="39" max="39" width="7.5" style="294" hidden="1" customWidth="1" outlineLevel="1" collapsed="1"/>
    <col min="40" max="40" width="8" style="294" hidden="1" customWidth="1" outlineLevel="2"/>
    <col min="41" max="42" width="6.75" style="294" hidden="1" customWidth="1" outlineLevel="2"/>
    <col min="43" max="43" width="6.75" style="294" hidden="1" customWidth="1" outlineLevel="1" collapsed="1"/>
    <col min="44" max="46" width="6.75" style="294" hidden="1" customWidth="1" outlineLevel="2"/>
    <col min="47" max="47" width="6.75" style="294" hidden="1" customWidth="1" outlineLevel="1" collapsed="1"/>
    <col min="48" max="50" width="6.75" style="294" hidden="1" customWidth="1" outlineLevel="2"/>
    <col min="51" max="51" width="6.75" style="294" hidden="1" customWidth="1" outlineLevel="1" collapsed="1"/>
    <col min="52" max="54" width="6.75" style="294" hidden="1" customWidth="1" outlineLevel="2"/>
    <col min="55" max="55" width="7.5" style="294" bestFit="1" customWidth="1" collapsed="1"/>
    <col min="56" max="56" width="7.5" style="294" hidden="1" customWidth="1" outlineLevel="1" collapsed="1"/>
    <col min="57" max="57" width="8" style="294" hidden="1" customWidth="1" outlineLevel="2"/>
    <col min="58" max="59" width="6.75" style="294" hidden="1" customWidth="1" outlineLevel="2"/>
    <col min="60" max="60" width="6.75" style="294" hidden="1" customWidth="1" outlineLevel="1" collapsed="1"/>
    <col min="61" max="63" width="6.75" style="294" hidden="1" customWidth="1" outlineLevel="2"/>
    <col min="64" max="64" width="6.75" style="294" hidden="1" customWidth="1" outlineLevel="1" collapsed="1"/>
    <col min="65" max="67" width="6.75" style="294" hidden="1" customWidth="1" outlineLevel="2"/>
    <col min="68" max="68" width="6.75" style="294" hidden="1" customWidth="1" outlineLevel="1" collapsed="1"/>
    <col min="69" max="71" width="6.75" style="294" hidden="1" customWidth="1" outlineLevel="2"/>
    <col min="72" max="72" width="22.25" style="294" bestFit="1" customWidth="1"/>
    <col min="73" max="73" width="6.5" style="294" customWidth="1"/>
    <col min="74" max="16384" width="9" style="294"/>
  </cols>
  <sheetData>
    <row r="1" spans="1:72" ht="15.75" customHeight="1">
      <c r="A1" s="712" t="s">
        <v>210</v>
      </c>
      <c r="B1" s="712"/>
      <c r="C1" s="293"/>
      <c r="E1" s="369" t="s">
        <v>248</v>
      </c>
    </row>
    <row r="2" spans="1:72" ht="15.75" customHeight="1">
      <c r="B2" s="295" t="s">
        <v>92</v>
      </c>
      <c r="C2" s="296"/>
    </row>
    <row r="3" spans="1:72" ht="18.75" customHeight="1">
      <c r="B3" s="713" t="s">
        <v>348</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3"/>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row>
    <row r="4" spans="1:72" s="298" customFormat="1" ht="23.25" customHeight="1">
      <c r="A4" s="714" t="str">
        <f>营销人员薪酬!A4</f>
        <v>编制单位：广东******有限公司</v>
      </c>
      <c r="B4" s="714"/>
      <c r="C4" s="714"/>
      <c r="D4" s="714"/>
      <c r="E4" s="297"/>
      <c r="F4" s="297"/>
      <c r="G4" s="297"/>
      <c r="H4" s="298" t="e">
        <f>[12]表格索引!$D$4</f>
        <v>#REF!</v>
      </c>
      <c r="BT4" s="298" t="s">
        <v>358</v>
      </c>
    </row>
    <row r="5" spans="1:72" ht="15.75" customHeight="1">
      <c r="A5" s="715" t="s">
        <v>2</v>
      </c>
      <c r="B5" s="715" t="s">
        <v>211</v>
      </c>
      <c r="C5" s="299"/>
      <c r="D5" s="716"/>
      <c r="E5" s="716"/>
      <c r="F5" s="716"/>
      <c r="G5" s="716"/>
      <c r="H5" s="716"/>
      <c r="I5" s="716"/>
      <c r="J5" s="716"/>
      <c r="K5" s="716"/>
      <c r="L5" s="716"/>
      <c r="M5" s="716"/>
      <c r="N5" s="716"/>
      <c r="O5" s="716"/>
      <c r="P5" s="716"/>
      <c r="Q5" s="716"/>
      <c r="R5" s="716"/>
      <c r="S5" s="716"/>
      <c r="T5" s="716"/>
      <c r="U5" s="717" t="s">
        <v>359</v>
      </c>
      <c r="V5" s="718"/>
      <c r="W5" s="718"/>
      <c r="X5" s="718"/>
      <c r="Y5" s="718"/>
      <c r="Z5" s="718"/>
      <c r="AA5" s="718"/>
      <c r="AB5" s="718"/>
      <c r="AC5" s="718"/>
      <c r="AD5" s="718"/>
      <c r="AE5" s="718"/>
      <c r="AF5" s="718"/>
      <c r="AG5" s="718"/>
      <c r="AH5" s="718"/>
      <c r="AI5" s="718"/>
      <c r="AJ5" s="718"/>
      <c r="AK5" s="718"/>
      <c r="AL5" s="718"/>
      <c r="AM5" s="718"/>
      <c r="AN5" s="718"/>
      <c r="AO5" s="718"/>
      <c r="AP5" s="718"/>
      <c r="AQ5" s="718"/>
      <c r="AR5" s="718"/>
      <c r="AS5" s="718"/>
      <c r="AT5" s="718"/>
      <c r="AU5" s="718"/>
      <c r="AV5" s="718"/>
      <c r="AW5" s="718"/>
      <c r="AX5" s="718"/>
      <c r="AY5" s="718"/>
      <c r="AZ5" s="718"/>
      <c r="BA5" s="718"/>
      <c r="BB5" s="718"/>
      <c r="BC5" s="719"/>
      <c r="BD5" s="300"/>
      <c r="BE5" s="300"/>
      <c r="BF5" s="300"/>
      <c r="BG5" s="300"/>
      <c r="BH5" s="300"/>
      <c r="BI5" s="300"/>
      <c r="BJ5" s="300"/>
      <c r="BK5" s="300"/>
      <c r="BL5" s="300"/>
      <c r="BM5" s="300"/>
      <c r="BN5" s="300"/>
      <c r="BO5" s="300"/>
      <c r="BP5" s="300"/>
      <c r="BQ5" s="300"/>
      <c r="BR5" s="300"/>
      <c r="BS5" s="300"/>
      <c r="BT5" s="715" t="s">
        <v>99</v>
      </c>
    </row>
    <row r="6" spans="1:72" ht="27.75" customHeight="1">
      <c r="A6" s="715"/>
      <c r="B6" s="715"/>
      <c r="C6" s="299" t="s">
        <v>360</v>
      </c>
      <c r="D6" s="301" t="s">
        <v>361</v>
      </c>
      <c r="E6" s="302">
        <v>41275</v>
      </c>
      <c r="F6" s="302">
        <v>41306</v>
      </c>
      <c r="G6" s="302">
        <v>41334</v>
      </c>
      <c r="H6" s="301" t="s">
        <v>362</v>
      </c>
      <c r="I6" s="302">
        <v>41365</v>
      </c>
      <c r="J6" s="302">
        <v>41395</v>
      </c>
      <c r="K6" s="302">
        <v>41426</v>
      </c>
      <c r="L6" s="301" t="s">
        <v>102</v>
      </c>
      <c r="M6" s="302">
        <v>41456</v>
      </c>
      <c r="N6" s="302">
        <v>41487</v>
      </c>
      <c r="O6" s="302">
        <v>41518</v>
      </c>
      <c r="P6" s="301" t="s">
        <v>103</v>
      </c>
      <c r="Q6" s="302">
        <v>41548</v>
      </c>
      <c r="R6" s="302">
        <v>41579</v>
      </c>
      <c r="S6" s="302">
        <v>41609</v>
      </c>
      <c r="T6" s="303" t="s">
        <v>363</v>
      </c>
      <c r="U6" s="303" t="str">
        <f>其他管理费用预算!B104</f>
        <v>项目1</v>
      </c>
      <c r="V6" s="301" t="s">
        <v>364</v>
      </c>
      <c r="W6" s="302">
        <v>41275</v>
      </c>
      <c r="X6" s="302">
        <v>41306</v>
      </c>
      <c r="Y6" s="302">
        <v>41334</v>
      </c>
      <c r="Z6" s="301" t="s">
        <v>365</v>
      </c>
      <c r="AA6" s="302">
        <v>41365</v>
      </c>
      <c r="AB6" s="302">
        <v>41395</v>
      </c>
      <c r="AC6" s="302">
        <v>41426</v>
      </c>
      <c r="AD6" s="301" t="s">
        <v>102</v>
      </c>
      <c r="AE6" s="302">
        <v>41456</v>
      </c>
      <c r="AF6" s="302">
        <v>41487</v>
      </c>
      <c r="AG6" s="302">
        <v>41518</v>
      </c>
      <c r="AH6" s="301" t="s">
        <v>103</v>
      </c>
      <c r="AI6" s="302">
        <v>41548</v>
      </c>
      <c r="AJ6" s="302">
        <v>41579</v>
      </c>
      <c r="AK6" s="302">
        <v>41609</v>
      </c>
      <c r="AL6" s="303" t="str">
        <f>其他管理费用预算!B105</f>
        <v>项目2</v>
      </c>
      <c r="AM6" s="301" t="s">
        <v>364</v>
      </c>
      <c r="AN6" s="302">
        <v>41275</v>
      </c>
      <c r="AO6" s="302">
        <v>41306</v>
      </c>
      <c r="AP6" s="302">
        <v>41334</v>
      </c>
      <c r="AQ6" s="301" t="s">
        <v>365</v>
      </c>
      <c r="AR6" s="302">
        <v>41365</v>
      </c>
      <c r="AS6" s="302">
        <v>41395</v>
      </c>
      <c r="AT6" s="302">
        <v>41426</v>
      </c>
      <c r="AU6" s="301" t="s">
        <v>102</v>
      </c>
      <c r="AV6" s="302">
        <v>41456</v>
      </c>
      <c r="AW6" s="302">
        <v>41487</v>
      </c>
      <c r="AX6" s="302">
        <v>41518</v>
      </c>
      <c r="AY6" s="301" t="s">
        <v>103</v>
      </c>
      <c r="AZ6" s="302">
        <v>41548</v>
      </c>
      <c r="BA6" s="302">
        <v>41579</v>
      </c>
      <c r="BB6" s="302">
        <v>41609</v>
      </c>
      <c r="BC6" s="303" t="str">
        <f>其他管理费用预算!B106</f>
        <v>项目3</v>
      </c>
      <c r="BD6" s="301" t="s">
        <v>364</v>
      </c>
      <c r="BE6" s="302">
        <v>41275</v>
      </c>
      <c r="BF6" s="302">
        <v>41306</v>
      </c>
      <c r="BG6" s="302">
        <v>41334</v>
      </c>
      <c r="BH6" s="301" t="s">
        <v>365</v>
      </c>
      <c r="BI6" s="302">
        <v>41365</v>
      </c>
      <c r="BJ6" s="302">
        <v>41395</v>
      </c>
      <c r="BK6" s="302">
        <v>41426</v>
      </c>
      <c r="BL6" s="301" t="s">
        <v>102</v>
      </c>
      <c r="BM6" s="302">
        <v>41456</v>
      </c>
      <c r="BN6" s="302">
        <v>41487</v>
      </c>
      <c r="BO6" s="302">
        <v>41518</v>
      </c>
      <c r="BP6" s="301" t="s">
        <v>103</v>
      </c>
      <c r="BQ6" s="302">
        <v>41548</v>
      </c>
      <c r="BR6" s="302">
        <v>41579</v>
      </c>
      <c r="BS6" s="302">
        <v>41609</v>
      </c>
      <c r="BT6" s="715"/>
    </row>
    <row r="7" spans="1:72" s="309" customFormat="1" ht="24" customHeight="1">
      <c r="A7" s="304"/>
      <c r="B7" s="304" t="s">
        <v>368</v>
      </c>
      <c r="C7" s="305"/>
      <c r="D7" s="306"/>
      <c r="E7" s="307"/>
      <c r="F7" s="307"/>
      <c r="G7" s="307"/>
      <c r="H7" s="306"/>
      <c r="I7" s="307"/>
      <c r="J7" s="307"/>
      <c r="K7" s="307"/>
      <c r="L7" s="306"/>
      <c r="M7" s="307"/>
      <c r="N7" s="307"/>
      <c r="O7" s="307"/>
      <c r="P7" s="306"/>
      <c r="Q7" s="307"/>
      <c r="R7" s="307"/>
      <c r="S7" s="307"/>
      <c r="T7" s="308"/>
      <c r="U7" s="707">
        <f>其他管理费用预算!D104</f>
        <v>0.3</v>
      </c>
      <c r="V7" s="708"/>
      <c r="W7" s="708"/>
      <c r="X7" s="708"/>
      <c r="Y7" s="708"/>
      <c r="Z7" s="708"/>
      <c r="AA7" s="708"/>
      <c r="AB7" s="708"/>
      <c r="AC7" s="708"/>
      <c r="AD7" s="708"/>
      <c r="AE7" s="708"/>
      <c r="AF7" s="708"/>
      <c r="AG7" s="708"/>
      <c r="AH7" s="708"/>
      <c r="AI7" s="708"/>
      <c r="AJ7" s="708"/>
      <c r="AK7" s="709"/>
      <c r="AL7" s="707">
        <f>其他管理费用预算!D105</f>
        <v>0.5</v>
      </c>
      <c r="AM7" s="708"/>
      <c r="AN7" s="708"/>
      <c r="AO7" s="708"/>
      <c r="AP7" s="708"/>
      <c r="AQ7" s="708"/>
      <c r="AR7" s="708"/>
      <c r="AS7" s="708"/>
      <c r="AT7" s="708"/>
      <c r="AU7" s="708"/>
      <c r="AV7" s="708"/>
      <c r="AW7" s="708"/>
      <c r="AX7" s="708"/>
      <c r="AY7" s="708"/>
      <c r="AZ7" s="708"/>
      <c r="BA7" s="708"/>
      <c r="BB7" s="709"/>
      <c r="BC7" s="707">
        <f>其他管理费用预算!D106</f>
        <v>0.2</v>
      </c>
      <c r="BD7" s="708"/>
      <c r="BE7" s="708"/>
      <c r="BF7" s="708"/>
      <c r="BG7" s="708"/>
      <c r="BH7" s="708"/>
      <c r="BI7" s="708"/>
      <c r="BJ7" s="708"/>
      <c r="BK7" s="708"/>
      <c r="BL7" s="708"/>
      <c r="BM7" s="708"/>
      <c r="BN7" s="708"/>
      <c r="BO7" s="708"/>
      <c r="BP7" s="708"/>
      <c r="BQ7" s="708"/>
      <c r="BR7" s="708"/>
      <c r="BS7" s="709"/>
      <c r="BT7" s="304"/>
    </row>
    <row r="8" spans="1:72" s="309" customFormat="1" ht="22.5" customHeight="1">
      <c r="A8" s="310" t="s">
        <v>369</v>
      </c>
      <c r="B8" s="311" t="s">
        <v>370</v>
      </c>
      <c r="C8" s="312"/>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3"/>
      <c r="AZ8" s="313"/>
      <c r="BA8" s="313"/>
      <c r="BB8" s="313"/>
      <c r="BC8" s="313"/>
      <c r="BD8" s="313"/>
      <c r="BE8" s="313"/>
      <c r="BF8" s="313"/>
      <c r="BG8" s="313"/>
      <c r="BH8" s="313"/>
      <c r="BI8" s="313"/>
      <c r="BJ8" s="313"/>
      <c r="BK8" s="313"/>
      <c r="BL8" s="313"/>
      <c r="BM8" s="313"/>
      <c r="BN8" s="313"/>
      <c r="BO8" s="313"/>
      <c r="BP8" s="313"/>
      <c r="BQ8" s="313"/>
      <c r="BR8" s="313"/>
      <c r="BS8" s="313"/>
      <c r="BT8" s="304"/>
    </row>
    <row r="9" spans="1:72" s="309" customFormat="1" ht="20.149999999999999" customHeight="1" outlineLevel="1">
      <c r="A9" s="314">
        <v>1</v>
      </c>
      <c r="B9" s="315" t="s">
        <v>5</v>
      </c>
      <c r="C9" s="316"/>
      <c r="D9" s="317">
        <f>SUM(E9:G9)</f>
        <v>0</v>
      </c>
      <c r="E9" s="317">
        <f>SUM(E10:E12,E24:E32)</f>
        <v>0</v>
      </c>
      <c r="F9" s="317">
        <f t="shared" ref="F9:S9" si="0">SUM(F10:F12,F24:F32)</f>
        <v>0</v>
      </c>
      <c r="G9" s="317">
        <f t="shared" si="0"/>
        <v>0</v>
      </c>
      <c r="H9" s="317">
        <f>SUM(I9:K9)</f>
        <v>0</v>
      </c>
      <c r="I9" s="317">
        <f t="shared" si="0"/>
        <v>0</v>
      </c>
      <c r="J9" s="317">
        <f t="shared" si="0"/>
        <v>0</v>
      </c>
      <c r="K9" s="317">
        <f t="shared" si="0"/>
        <v>0</v>
      </c>
      <c r="L9" s="317">
        <f>SUM(M9:O9)</f>
        <v>0</v>
      </c>
      <c r="M9" s="317">
        <f t="shared" si="0"/>
        <v>0</v>
      </c>
      <c r="N9" s="317">
        <f t="shared" si="0"/>
        <v>0</v>
      </c>
      <c r="O9" s="317">
        <f t="shared" si="0"/>
        <v>0</v>
      </c>
      <c r="P9" s="317">
        <f>SUM(Q9:S9)</f>
        <v>0</v>
      </c>
      <c r="Q9" s="317">
        <f t="shared" si="0"/>
        <v>0</v>
      </c>
      <c r="R9" s="317">
        <f t="shared" si="0"/>
        <v>0</v>
      </c>
      <c r="S9" s="317">
        <f t="shared" si="0"/>
        <v>0</v>
      </c>
      <c r="T9" s="317">
        <f>SUM(D9,H9,L9,P9)</f>
        <v>0</v>
      </c>
      <c r="U9" s="317">
        <f>SUM(V9,Z9,AD9,AH9)</f>
        <v>0</v>
      </c>
      <c r="V9" s="317">
        <f>SUM(W9:Y9)</f>
        <v>0</v>
      </c>
      <c r="W9" s="317">
        <f>SUM(W10:W12,W24:W32)</f>
        <v>0</v>
      </c>
      <c r="X9" s="317">
        <f t="shared" ref="X9:Y9" si="1">SUM(X10:X12,X24:X32)</f>
        <v>0</v>
      </c>
      <c r="Y9" s="317">
        <f t="shared" si="1"/>
        <v>0</v>
      </c>
      <c r="Z9" s="317">
        <f>SUM(AA9:AC9)</f>
        <v>0</v>
      </c>
      <c r="AA9" s="317">
        <f>SUM(AA10:AA12,AA24:AA32)</f>
        <v>0</v>
      </c>
      <c r="AB9" s="317">
        <f t="shared" ref="AB9:AC9" si="2">SUM(AB10:AB12,AB24:AB32)</f>
        <v>0</v>
      </c>
      <c r="AC9" s="317">
        <f t="shared" si="2"/>
        <v>0</v>
      </c>
      <c r="AD9" s="317">
        <f>SUM(AE9:AG9)</f>
        <v>0</v>
      </c>
      <c r="AE9" s="317">
        <f>SUM(AE10:AE12,AE24:AE32)</f>
        <v>0</v>
      </c>
      <c r="AF9" s="317">
        <f t="shared" ref="AF9:AG9" si="3">SUM(AF10:AF12,AF24:AF32)</f>
        <v>0</v>
      </c>
      <c r="AG9" s="317">
        <f t="shared" si="3"/>
        <v>0</v>
      </c>
      <c r="AH9" s="317">
        <f>SUM(AI9:AK9)</f>
        <v>0</v>
      </c>
      <c r="AI9" s="317">
        <f>SUM(AI10:AI12,AI24:AI32)</f>
        <v>0</v>
      </c>
      <c r="AJ9" s="317">
        <f t="shared" ref="AJ9:AK9" si="4">SUM(AJ10:AJ12,AJ24:AJ32)</f>
        <v>0</v>
      </c>
      <c r="AK9" s="317">
        <f t="shared" si="4"/>
        <v>0</v>
      </c>
      <c r="AL9" s="317">
        <f>SUM(AM9,AQ9,AU9,AY9)</f>
        <v>0</v>
      </c>
      <c r="AM9" s="317">
        <f>SUM(AN9:AP9)</f>
        <v>0</v>
      </c>
      <c r="AN9" s="317">
        <f>SUM(AN10:AN12,AN24:AN32)</f>
        <v>0</v>
      </c>
      <c r="AO9" s="317">
        <f t="shared" ref="AO9:AP9" si="5">SUM(AO10:AO12,AO24:AO32)</f>
        <v>0</v>
      </c>
      <c r="AP9" s="317">
        <f t="shared" si="5"/>
        <v>0</v>
      </c>
      <c r="AQ9" s="317">
        <f>SUM(AR9:AT9)</f>
        <v>0</v>
      </c>
      <c r="AR9" s="317">
        <f>SUM(AR10:AR12,AR24:AR32)</f>
        <v>0</v>
      </c>
      <c r="AS9" s="317">
        <f t="shared" ref="AS9:AT9" si="6">SUM(AS10:AS12,AS24:AS32)</f>
        <v>0</v>
      </c>
      <c r="AT9" s="317">
        <f t="shared" si="6"/>
        <v>0</v>
      </c>
      <c r="AU9" s="317">
        <f>SUM(AV9:AX9)</f>
        <v>0</v>
      </c>
      <c r="AV9" s="317">
        <f>SUM(AV10:AV12,AV24:AV32)</f>
        <v>0</v>
      </c>
      <c r="AW9" s="317">
        <f t="shared" ref="AW9:AX9" si="7">SUM(AW10:AW12,AW24:AW32)</f>
        <v>0</v>
      </c>
      <c r="AX9" s="317">
        <f t="shared" si="7"/>
        <v>0</v>
      </c>
      <c r="AY9" s="317">
        <f>SUM(AZ9:BB9)</f>
        <v>0</v>
      </c>
      <c r="AZ9" s="317">
        <f>SUM(AZ10:AZ12,AZ24:AZ32)</f>
        <v>0</v>
      </c>
      <c r="BA9" s="317">
        <f t="shared" ref="BA9:BB9" si="8">SUM(BA10:BA12,BA24:BA32)</f>
        <v>0</v>
      </c>
      <c r="BB9" s="317">
        <f t="shared" si="8"/>
        <v>0</v>
      </c>
      <c r="BC9" s="317">
        <f>SUM(BD9,BH9,BL9,BP9)</f>
        <v>0</v>
      </c>
      <c r="BD9" s="317">
        <f>SUM(BE9:BG9)</f>
        <v>0</v>
      </c>
      <c r="BE9" s="317">
        <f>SUM(BE10:BE12,BE24:BE32)</f>
        <v>0</v>
      </c>
      <c r="BF9" s="317">
        <f t="shared" ref="BF9:BG9" si="9">SUM(BF10:BF12,BF24:BF32)</f>
        <v>0</v>
      </c>
      <c r="BG9" s="317">
        <f t="shared" si="9"/>
        <v>0</v>
      </c>
      <c r="BH9" s="317">
        <f>SUM(BI9:BK9)</f>
        <v>0</v>
      </c>
      <c r="BI9" s="317">
        <f>SUM(BI10:BI12,BI24:BI32)</f>
        <v>0</v>
      </c>
      <c r="BJ9" s="317">
        <f t="shared" ref="BJ9:BK9" si="10">SUM(BJ10:BJ12,BJ24:BJ32)</f>
        <v>0</v>
      </c>
      <c r="BK9" s="317">
        <f t="shared" si="10"/>
        <v>0</v>
      </c>
      <c r="BL9" s="317">
        <f>SUM(BM9:BO9)</f>
        <v>0</v>
      </c>
      <c r="BM9" s="317">
        <f>SUM(BM10:BM12,BM24:BM32)</f>
        <v>0</v>
      </c>
      <c r="BN9" s="317">
        <f t="shared" ref="BN9:BO9" si="11">SUM(BN10:BN12,BN24:BN32)</f>
        <v>0</v>
      </c>
      <c r="BO9" s="317">
        <f t="shared" si="11"/>
        <v>0</v>
      </c>
      <c r="BP9" s="317">
        <f>SUM(BQ9:BS9)</f>
        <v>0</v>
      </c>
      <c r="BQ9" s="317">
        <f>SUM(BQ10:BQ12,BQ24:BQ32)</f>
        <v>0</v>
      </c>
      <c r="BR9" s="317">
        <f t="shared" ref="BR9:BS9" si="12">SUM(BR10:BR12,BR24:BR32)</f>
        <v>0</v>
      </c>
      <c r="BS9" s="317">
        <f t="shared" si="12"/>
        <v>0</v>
      </c>
      <c r="BT9" s="318"/>
    </row>
    <row r="10" spans="1:72" s="309" customFormat="1" ht="20.149999999999999" customHeight="1" outlineLevel="2">
      <c r="A10" s="314" t="s">
        <v>107</v>
      </c>
      <c r="B10" s="315" t="s">
        <v>6</v>
      </c>
      <c r="C10" s="316" t="e">
        <f>VLOOKUP(开发间接费用!$B$10:$B$43,参数!$B$3:$C$13,2,0)</f>
        <v>#N/A</v>
      </c>
      <c r="D10" s="317">
        <f t="shared" ref="D10:D44" si="13">SUM(E10:G10)</f>
        <v>0</v>
      </c>
      <c r="E10" s="319">
        <f>SUMIF(工资性费用预算!$BG$7:$BG$206,"&gt;0",工资性费用预算!N$7:N$206)</f>
        <v>0</v>
      </c>
      <c r="F10" s="319">
        <f>SUMIF(工资性费用预算!$BG$7:$BG$206,"&gt;0",工资性费用预算!O$7:O$206)</f>
        <v>0</v>
      </c>
      <c r="G10" s="319">
        <f>SUMIF(工资性费用预算!$BG$7:$BG$206,"&gt;0",工资性费用预算!P$7:P$206)</f>
        <v>0</v>
      </c>
      <c r="H10" s="317">
        <f t="shared" ref="H10:H44" si="14">SUM(I10:K10)</f>
        <v>0</v>
      </c>
      <c r="I10" s="319">
        <f>SUMIF(工资性费用预算!$BG$7:$BG$206,"&gt;0",工资性费用预算!Q$7:Q$206)</f>
        <v>0</v>
      </c>
      <c r="J10" s="319">
        <f>SUMIF(工资性费用预算!$BG$7:$BG$206,"&gt;0",工资性费用预算!R$7:R$206)</f>
        <v>0</v>
      </c>
      <c r="K10" s="319">
        <f>SUMIF(工资性费用预算!$BG$7:$BG$206,"&gt;0",工资性费用预算!S$7:S$206)</f>
        <v>0</v>
      </c>
      <c r="L10" s="317">
        <f t="shared" ref="L10:L43" si="15">SUM(M10:O10)</f>
        <v>0</v>
      </c>
      <c r="M10" s="319">
        <f>SUMIF(工资性费用预算!$BG$7:$BG$206,"&gt;0",工资性费用预算!T$7:T$206)</f>
        <v>0</v>
      </c>
      <c r="N10" s="319">
        <f>SUMIF(工资性费用预算!$BG$7:$BG$206,"&gt;0",工资性费用预算!U$7:U$206)</f>
        <v>0</v>
      </c>
      <c r="O10" s="319">
        <f>SUMIF(工资性费用预算!$BG$7:$BG$206,"&gt;0",工资性费用预算!V$7:V$206)</f>
        <v>0</v>
      </c>
      <c r="P10" s="317">
        <f t="shared" ref="P10:P44" si="16">SUM(Q10:S10)</f>
        <v>0</v>
      </c>
      <c r="Q10" s="319">
        <f>SUMIF(工资性费用预算!$BG$7:$BG$206,"&gt;0",工资性费用预算!W$7:W$206)</f>
        <v>0</v>
      </c>
      <c r="R10" s="319">
        <f>SUMIF(工资性费用预算!$BG$7:$BG$206,"&gt;0",工资性费用预算!X$7:X$206)</f>
        <v>0</v>
      </c>
      <c r="S10" s="319">
        <f>SUMIF(工资性费用预算!$BG$7:$BG$206,"&gt;0",工资性费用预算!Y$7:Y$206)</f>
        <v>0</v>
      </c>
      <c r="T10" s="317">
        <f t="shared" ref="T10:T44" si="17">SUM(D10,H10,L10,P10)</f>
        <v>0</v>
      </c>
      <c r="U10" s="317">
        <f t="shared" ref="U10:U51" si="18">SUM(V10,Z10,AD10,AH10)</f>
        <v>0</v>
      </c>
      <c r="V10" s="317">
        <f>SUM(W10:Y10)</f>
        <v>0</v>
      </c>
      <c r="W10" s="317">
        <f>E10*$U$7</f>
        <v>0</v>
      </c>
      <c r="X10" s="317">
        <f>F10*$U$7</f>
        <v>0</v>
      </c>
      <c r="Y10" s="317">
        <f>G10*$U$7</f>
        <v>0</v>
      </c>
      <c r="Z10" s="317">
        <f>SUM(AA10:AC10)</f>
        <v>0</v>
      </c>
      <c r="AA10" s="317">
        <f>I10*$U$7</f>
        <v>0</v>
      </c>
      <c r="AB10" s="317">
        <f>J10*$U$7</f>
        <v>0</v>
      </c>
      <c r="AC10" s="317">
        <f>K10*$U$7</f>
        <v>0</v>
      </c>
      <c r="AD10" s="317">
        <f>SUM(AE10:AG10)</f>
        <v>0</v>
      </c>
      <c r="AE10" s="317">
        <f>M10*$U$7</f>
        <v>0</v>
      </c>
      <c r="AF10" s="317">
        <f>N10*$U$7</f>
        <v>0</v>
      </c>
      <c r="AG10" s="317">
        <f>O10*$U$7</f>
        <v>0</v>
      </c>
      <c r="AH10" s="317">
        <f>SUM(AI10:AK10)</f>
        <v>0</v>
      </c>
      <c r="AI10" s="317">
        <f>Q10*$U$7</f>
        <v>0</v>
      </c>
      <c r="AJ10" s="317">
        <f>R10*$U$7</f>
        <v>0</v>
      </c>
      <c r="AK10" s="317">
        <f>S10*$U$7</f>
        <v>0</v>
      </c>
      <c r="AL10" s="317">
        <f t="shared" ref="AL10:AL51" si="19">SUM(AM10,AQ10,AU10,AY10)</f>
        <v>0</v>
      </c>
      <c r="AM10" s="317">
        <f>SUM(AN10:AP10)</f>
        <v>0</v>
      </c>
      <c r="AN10" s="317">
        <f>E10*$AL$7</f>
        <v>0</v>
      </c>
      <c r="AO10" s="317">
        <f t="shared" ref="AO10:AP11" si="20">F10*$AL$7</f>
        <v>0</v>
      </c>
      <c r="AP10" s="317">
        <f t="shared" si="20"/>
        <v>0</v>
      </c>
      <c r="AQ10" s="317">
        <f>SUM(AR10:AT10)</f>
        <v>0</v>
      </c>
      <c r="AR10" s="317">
        <f t="shared" ref="AR10:AT11" si="21">I10*$AL$7</f>
        <v>0</v>
      </c>
      <c r="AS10" s="317">
        <f t="shared" si="21"/>
        <v>0</v>
      </c>
      <c r="AT10" s="317">
        <f t="shared" si="21"/>
        <v>0</v>
      </c>
      <c r="AU10" s="317">
        <f>SUM(AV10:AX10)</f>
        <v>0</v>
      </c>
      <c r="AV10" s="317">
        <f t="shared" ref="AV10:AX11" si="22">M10*$AL$7</f>
        <v>0</v>
      </c>
      <c r="AW10" s="317">
        <f t="shared" si="22"/>
        <v>0</v>
      </c>
      <c r="AX10" s="317">
        <f t="shared" si="22"/>
        <v>0</v>
      </c>
      <c r="AY10" s="317">
        <f>SUM(AZ10:BB10)</f>
        <v>0</v>
      </c>
      <c r="AZ10" s="317">
        <f t="shared" ref="AZ10:BB11" si="23">Q10*$AL$7</f>
        <v>0</v>
      </c>
      <c r="BA10" s="317">
        <f t="shared" si="23"/>
        <v>0</v>
      </c>
      <c r="BB10" s="317">
        <f t="shared" si="23"/>
        <v>0</v>
      </c>
      <c r="BC10" s="317">
        <f t="shared" ref="BC10:BC51" si="24">SUM(BD10,BH10,BL10,BP10)</f>
        <v>0</v>
      </c>
      <c r="BD10" s="317">
        <f>SUM(BE10:BG10)</f>
        <v>0</v>
      </c>
      <c r="BE10" s="317">
        <f>E10*$BC$7</f>
        <v>0</v>
      </c>
      <c r="BF10" s="317">
        <f t="shared" ref="BF10:BG11" si="25">F10*$BC$7</f>
        <v>0</v>
      </c>
      <c r="BG10" s="317">
        <f t="shared" si="25"/>
        <v>0</v>
      </c>
      <c r="BH10" s="317">
        <f>SUM(BI10:BK10)</f>
        <v>0</v>
      </c>
      <c r="BI10" s="317">
        <f>I10*$BC$7</f>
        <v>0</v>
      </c>
      <c r="BJ10" s="317">
        <f t="shared" ref="BJ10:BK11" si="26">J10*$BC$7</f>
        <v>0</v>
      </c>
      <c r="BK10" s="317">
        <f t="shared" si="26"/>
        <v>0</v>
      </c>
      <c r="BL10" s="317">
        <f>SUM(BM10:BO10)</f>
        <v>0</v>
      </c>
      <c r="BM10" s="317">
        <f>M10*$BC$7</f>
        <v>0</v>
      </c>
      <c r="BN10" s="317">
        <f t="shared" ref="BN10:BO11" si="27">N10*$BC$7</f>
        <v>0</v>
      </c>
      <c r="BO10" s="317">
        <f t="shared" si="27"/>
        <v>0</v>
      </c>
      <c r="BP10" s="317">
        <f>SUM(BQ10:BS10)</f>
        <v>0</v>
      </c>
      <c r="BQ10" s="317">
        <f>Q10*$BC$7</f>
        <v>0</v>
      </c>
      <c r="BR10" s="317">
        <f t="shared" ref="BR10:BS11" si="28">R10*$BC$7</f>
        <v>0</v>
      </c>
      <c r="BS10" s="317">
        <f t="shared" si="28"/>
        <v>0</v>
      </c>
      <c r="BT10" s="318"/>
    </row>
    <row r="11" spans="1:72" s="309" customFormat="1" ht="20.149999999999999" customHeight="1" outlineLevel="2">
      <c r="A11" s="314" t="s">
        <v>371</v>
      </c>
      <c r="B11" s="320" t="s">
        <v>372</v>
      </c>
      <c r="C11" s="316" t="e">
        <f>VLOOKUP(开发间接费用!$B$10:$B$43,参数!$B$3:$C$13,2,0)</f>
        <v>#N/A</v>
      </c>
      <c r="D11" s="317">
        <f t="shared" si="13"/>
        <v>0</v>
      </c>
      <c r="E11" s="317">
        <v>0</v>
      </c>
      <c r="F11" s="317">
        <v>0</v>
      </c>
      <c r="G11" s="317">
        <v>0</v>
      </c>
      <c r="H11" s="317">
        <f t="shared" si="14"/>
        <v>0</v>
      </c>
      <c r="I11" s="317">
        <v>0</v>
      </c>
      <c r="J11" s="317">
        <v>0</v>
      </c>
      <c r="K11" s="317">
        <v>0</v>
      </c>
      <c r="L11" s="317">
        <f t="shared" si="15"/>
        <v>0</v>
      </c>
      <c r="M11" s="317">
        <v>0</v>
      </c>
      <c r="N11" s="317">
        <v>0</v>
      </c>
      <c r="O11" s="317">
        <v>0</v>
      </c>
      <c r="P11" s="317">
        <f>SUM(Q11:S11)</f>
        <v>0</v>
      </c>
      <c r="Q11" s="317">
        <v>0</v>
      </c>
      <c r="R11" s="317">
        <v>0</v>
      </c>
      <c r="S11" s="319">
        <f>SUMIF(工资性费用预算!$BG$7:$BG$206,"&gt;0",工资性费用预算!AA$7:AA$206)</f>
        <v>0</v>
      </c>
      <c r="T11" s="317">
        <f t="shared" si="17"/>
        <v>0</v>
      </c>
      <c r="U11" s="317">
        <f t="shared" si="18"/>
        <v>0</v>
      </c>
      <c r="V11" s="317">
        <f t="shared" ref="V11:V51" si="29">SUM(W11:Y11)</f>
        <v>0</v>
      </c>
      <c r="W11" s="317">
        <f t="shared" ref="W11:Y29" si="30">E11*$U$7</f>
        <v>0</v>
      </c>
      <c r="X11" s="317">
        <f t="shared" si="30"/>
        <v>0</v>
      </c>
      <c r="Y11" s="317">
        <f t="shared" si="30"/>
        <v>0</v>
      </c>
      <c r="Z11" s="317">
        <f t="shared" ref="Z11:Z29" si="31">SUM(AA11:AC11)</f>
        <v>0</v>
      </c>
      <c r="AA11" s="317">
        <f t="shared" ref="AA11:AC29" si="32">I11*$U$7</f>
        <v>0</v>
      </c>
      <c r="AB11" s="317">
        <f t="shared" si="32"/>
        <v>0</v>
      </c>
      <c r="AC11" s="317">
        <f t="shared" si="32"/>
        <v>0</v>
      </c>
      <c r="AD11" s="317">
        <f t="shared" ref="AD11:AD29" si="33">SUM(AE11:AG11)</f>
        <v>0</v>
      </c>
      <c r="AE11" s="317">
        <f t="shared" ref="AE11:AG29" si="34">M11*$U$7</f>
        <v>0</v>
      </c>
      <c r="AF11" s="317">
        <f t="shared" si="34"/>
        <v>0</v>
      </c>
      <c r="AG11" s="317">
        <f t="shared" si="34"/>
        <v>0</v>
      </c>
      <c r="AH11" s="317">
        <f t="shared" ref="AH11:AH29" si="35">SUM(AI11:AK11)</f>
        <v>0</v>
      </c>
      <c r="AI11" s="317">
        <f t="shared" ref="AI11:AK29" si="36">Q11*$U$7</f>
        <v>0</v>
      </c>
      <c r="AJ11" s="317">
        <f t="shared" si="36"/>
        <v>0</v>
      </c>
      <c r="AK11" s="317">
        <f t="shared" si="36"/>
        <v>0</v>
      </c>
      <c r="AL11" s="317">
        <f t="shared" si="19"/>
        <v>0</v>
      </c>
      <c r="AM11" s="317">
        <f t="shared" ref="AM11:AM51" si="37">SUM(AN11:AP11)</f>
        <v>0</v>
      </c>
      <c r="AN11" s="317">
        <f>E11*$AL$7</f>
        <v>0</v>
      </c>
      <c r="AO11" s="317">
        <f t="shared" si="20"/>
        <v>0</v>
      </c>
      <c r="AP11" s="317">
        <f t="shared" si="20"/>
        <v>0</v>
      </c>
      <c r="AQ11" s="317">
        <f t="shared" ref="AQ11:AQ29" si="38">SUM(AR11:AT11)</f>
        <v>0</v>
      </c>
      <c r="AR11" s="317">
        <f t="shared" si="21"/>
        <v>0</v>
      </c>
      <c r="AS11" s="317">
        <f t="shared" si="21"/>
        <v>0</v>
      </c>
      <c r="AT11" s="317">
        <f t="shared" si="21"/>
        <v>0</v>
      </c>
      <c r="AU11" s="317">
        <f t="shared" ref="AU11:AU29" si="39">SUM(AV11:AX11)</f>
        <v>0</v>
      </c>
      <c r="AV11" s="317">
        <f t="shared" si="22"/>
        <v>0</v>
      </c>
      <c r="AW11" s="317">
        <f t="shared" si="22"/>
        <v>0</v>
      </c>
      <c r="AX11" s="317">
        <f t="shared" si="22"/>
        <v>0</v>
      </c>
      <c r="AY11" s="317">
        <f t="shared" ref="AY11:AY29" si="40">SUM(AZ11:BB11)</f>
        <v>0</v>
      </c>
      <c r="AZ11" s="317">
        <f t="shared" si="23"/>
        <v>0</v>
      </c>
      <c r="BA11" s="317">
        <f t="shared" si="23"/>
        <v>0</v>
      </c>
      <c r="BB11" s="317">
        <f t="shared" si="23"/>
        <v>0</v>
      </c>
      <c r="BC11" s="317">
        <f t="shared" si="24"/>
        <v>0</v>
      </c>
      <c r="BD11" s="317">
        <f t="shared" ref="BD11:BD44" si="41">SUM(BE11:BG11)</f>
        <v>0</v>
      </c>
      <c r="BE11" s="317">
        <f>E11*$BC$7</f>
        <v>0</v>
      </c>
      <c r="BF11" s="317">
        <f t="shared" si="25"/>
        <v>0</v>
      </c>
      <c r="BG11" s="317">
        <f t="shared" si="25"/>
        <v>0</v>
      </c>
      <c r="BH11" s="317">
        <f t="shared" ref="BH11:BH29" si="42">SUM(BI11:BK11)</f>
        <v>0</v>
      </c>
      <c r="BI11" s="317">
        <f>I11*$BC$7</f>
        <v>0</v>
      </c>
      <c r="BJ11" s="317">
        <f t="shared" si="26"/>
        <v>0</v>
      </c>
      <c r="BK11" s="317">
        <f t="shared" si="26"/>
        <v>0</v>
      </c>
      <c r="BL11" s="317">
        <f t="shared" ref="BL11:BL29" si="43">SUM(BM11:BO11)</f>
        <v>0</v>
      </c>
      <c r="BM11" s="317">
        <f>M11*$BC$7</f>
        <v>0</v>
      </c>
      <c r="BN11" s="317">
        <f t="shared" si="27"/>
        <v>0</v>
      </c>
      <c r="BO11" s="317">
        <f t="shared" si="27"/>
        <v>0</v>
      </c>
      <c r="BP11" s="317">
        <f t="shared" ref="BP11:BP29" si="44">SUM(BQ11:BS11)</f>
        <v>0</v>
      </c>
      <c r="BQ11" s="317">
        <f>Q11*$BC$7</f>
        <v>0</v>
      </c>
      <c r="BR11" s="317">
        <f t="shared" si="28"/>
        <v>0</v>
      </c>
      <c r="BS11" s="317">
        <f t="shared" si="28"/>
        <v>0</v>
      </c>
      <c r="BT11" s="318"/>
    </row>
    <row r="12" spans="1:72" s="309" customFormat="1" ht="20.149999999999999" customHeight="1" outlineLevel="2">
      <c r="A12" s="314">
        <v>1.3</v>
      </c>
      <c r="B12" s="315" t="s">
        <v>8</v>
      </c>
      <c r="C12" s="316" t="e">
        <f>VLOOKUP(开发间接费用!$B$10:$B$43,参数!$B$3:$C$13,2,0)</f>
        <v>#N/A</v>
      </c>
      <c r="D12" s="317">
        <f t="shared" si="13"/>
        <v>0</v>
      </c>
      <c r="E12" s="317">
        <f>SUM(E13:E18,E22:E23)</f>
        <v>0</v>
      </c>
      <c r="F12" s="317">
        <f t="shared" ref="F12:G12" si="45">SUM(F13:F18,F22:F23)</f>
        <v>0</v>
      </c>
      <c r="G12" s="317">
        <f t="shared" si="45"/>
        <v>0</v>
      </c>
      <c r="H12" s="317">
        <f t="shared" ref="H12" si="46">SUM(I12:K12)</f>
        <v>0</v>
      </c>
      <c r="I12" s="317">
        <f>SUM(I13:I18,I22:I23)</f>
        <v>0</v>
      </c>
      <c r="J12" s="317">
        <f t="shared" ref="J12" si="47">SUM(J13:J18,J22:J23)</f>
        <v>0</v>
      </c>
      <c r="K12" s="317">
        <f t="shared" ref="K12" si="48">SUM(K13:K18,K22:K23)</f>
        <v>0</v>
      </c>
      <c r="L12" s="317">
        <f t="shared" ref="L12" si="49">SUM(M12:O12)</f>
        <v>0</v>
      </c>
      <c r="M12" s="317">
        <f>SUM(M13:M18,M22:M23)</f>
        <v>0</v>
      </c>
      <c r="N12" s="317">
        <f t="shared" ref="N12" si="50">SUM(N13:N18,N22:N23)</f>
        <v>0</v>
      </c>
      <c r="O12" s="317">
        <f t="shared" ref="O12" si="51">SUM(O13:O18,O22:O23)</f>
        <v>0</v>
      </c>
      <c r="P12" s="317">
        <f t="shared" ref="P12" si="52">SUM(Q12:S12)</f>
        <v>0</v>
      </c>
      <c r="Q12" s="317">
        <f>SUM(Q13:Q18,Q22:Q23)</f>
        <v>0</v>
      </c>
      <c r="R12" s="317">
        <f t="shared" ref="R12" si="53">SUM(R13:R18,R22:R23)</f>
        <v>0</v>
      </c>
      <c r="S12" s="317">
        <f t="shared" ref="S12" si="54">SUM(S13:S18,S22:S23)</f>
        <v>0</v>
      </c>
      <c r="T12" s="317">
        <f t="shared" si="17"/>
        <v>0</v>
      </c>
      <c r="U12" s="317">
        <f t="shared" si="18"/>
        <v>0</v>
      </c>
      <c r="V12" s="317">
        <f t="shared" si="29"/>
        <v>0</v>
      </c>
      <c r="W12" s="317">
        <f t="shared" ref="W12:AK12" si="55">SUM(W13:W23)</f>
        <v>0</v>
      </c>
      <c r="X12" s="317">
        <f>SUM(X13:X23)</f>
        <v>0</v>
      </c>
      <c r="Y12" s="317">
        <f t="shared" si="55"/>
        <v>0</v>
      </c>
      <c r="Z12" s="317">
        <f t="shared" si="31"/>
        <v>0</v>
      </c>
      <c r="AA12" s="317">
        <f t="shared" si="55"/>
        <v>0</v>
      </c>
      <c r="AB12" s="317">
        <f t="shared" si="55"/>
        <v>0</v>
      </c>
      <c r="AC12" s="317">
        <f t="shared" si="55"/>
        <v>0</v>
      </c>
      <c r="AD12" s="317">
        <f t="shared" si="33"/>
        <v>0</v>
      </c>
      <c r="AE12" s="317">
        <f t="shared" si="55"/>
        <v>0</v>
      </c>
      <c r="AF12" s="317">
        <f t="shared" si="55"/>
        <v>0</v>
      </c>
      <c r="AG12" s="317">
        <f t="shared" si="55"/>
        <v>0</v>
      </c>
      <c r="AH12" s="317">
        <f t="shared" si="35"/>
        <v>0</v>
      </c>
      <c r="AI12" s="317">
        <f t="shared" si="55"/>
        <v>0</v>
      </c>
      <c r="AJ12" s="317">
        <f t="shared" si="55"/>
        <v>0</v>
      </c>
      <c r="AK12" s="317">
        <f t="shared" si="55"/>
        <v>0</v>
      </c>
      <c r="AL12" s="317">
        <f t="shared" si="19"/>
        <v>0</v>
      </c>
      <c r="AM12" s="317">
        <f t="shared" si="37"/>
        <v>0</v>
      </c>
      <c r="AN12" s="317">
        <f t="shared" ref="AN12" si="56">SUM(AN13:AN23)</f>
        <v>0</v>
      </c>
      <c r="AO12" s="317">
        <f>SUM(AO13:AO23)</f>
        <v>0</v>
      </c>
      <c r="AP12" s="317">
        <f t="shared" ref="AP12" si="57">SUM(AP13:AP23)</f>
        <v>0</v>
      </c>
      <c r="AQ12" s="317">
        <f t="shared" si="38"/>
        <v>0</v>
      </c>
      <c r="AR12" s="317">
        <f t="shared" ref="AR12:AT12" si="58">SUM(AR13:AR23)</f>
        <v>0</v>
      </c>
      <c r="AS12" s="317">
        <f t="shared" si="58"/>
        <v>0</v>
      </c>
      <c r="AT12" s="317">
        <f t="shared" si="58"/>
        <v>0</v>
      </c>
      <c r="AU12" s="317">
        <f t="shared" si="39"/>
        <v>0</v>
      </c>
      <c r="AV12" s="317">
        <f t="shared" ref="AV12:AX12" si="59">SUM(AV13:AV23)</f>
        <v>0</v>
      </c>
      <c r="AW12" s="317">
        <f t="shared" si="59"/>
        <v>0</v>
      </c>
      <c r="AX12" s="317">
        <f t="shared" si="59"/>
        <v>0</v>
      </c>
      <c r="AY12" s="317">
        <f t="shared" si="40"/>
        <v>0</v>
      </c>
      <c r="AZ12" s="317">
        <f t="shared" ref="AZ12:BB12" si="60">SUM(AZ13:AZ23)</f>
        <v>0</v>
      </c>
      <c r="BA12" s="317">
        <f t="shared" si="60"/>
        <v>0</v>
      </c>
      <c r="BB12" s="317">
        <f t="shared" si="60"/>
        <v>0</v>
      </c>
      <c r="BC12" s="317">
        <f t="shared" si="24"/>
        <v>0</v>
      </c>
      <c r="BD12" s="317">
        <f t="shared" si="41"/>
        <v>0</v>
      </c>
      <c r="BE12" s="317">
        <f t="shared" ref="BE12" si="61">SUM(BE13:BE23)</f>
        <v>0</v>
      </c>
      <c r="BF12" s="317">
        <f>SUM(BF13:BF23)</f>
        <v>0</v>
      </c>
      <c r="BG12" s="317">
        <f t="shared" ref="BG12" si="62">SUM(BG13:BG23)</f>
        <v>0</v>
      </c>
      <c r="BH12" s="317">
        <f t="shared" si="42"/>
        <v>0</v>
      </c>
      <c r="BI12" s="317">
        <f t="shared" ref="BI12:BK12" si="63">SUM(BI13:BI23)</f>
        <v>0</v>
      </c>
      <c r="BJ12" s="317">
        <f t="shared" si="63"/>
        <v>0</v>
      </c>
      <c r="BK12" s="317">
        <f t="shared" si="63"/>
        <v>0</v>
      </c>
      <c r="BL12" s="317">
        <f t="shared" si="43"/>
        <v>0</v>
      </c>
      <c r="BM12" s="317">
        <f t="shared" ref="BM12:BO12" si="64">SUM(BM13:BM23)</f>
        <v>0</v>
      </c>
      <c r="BN12" s="317">
        <f t="shared" si="64"/>
        <v>0</v>
      </c>
      <c r="BO12" s="317">
        <f t="shared" si="64"/>
        <v>0</v>
      </c>
      <c r="BP12" s="317">
        <f t="shared" si="44"/>
        <v>0</v>
      </c>
      <c r="BQ12" s="317">
        <f t="shared" ref="BQ12:BS12" si="65">SUM(BQ13:BQ23)</f>
        <v>0</v>
      </c>
      <c r="BR12" s="317">
        <f t="shared" si="65"/>
        <v>0</v>
      </c>
      <c r="BS12" s="317">
        <f t="shared" si="65"/>
        <v>0</v>
      </c>
      <c r="BT12" s="318"/>
    </row>
    <row r="13" spans="1:72" s="309" customFormat="1" ht="20.149999999999999" customHeight="1" outlineLevel="3">
      <c r="A13" s="314" t="s">
        <v>9</v>
      </c>
      <c r="B13" s="315" t="s">
        <v>10</v>
      </c>
      <c r="C13" s="316" t="e">
        <f>VLOOKUP(开发间接费用!$B$10:$B$43,参数!$B$3:$C$13,2,0)</f>
        <v>#N/A</v>
      </c>
      <c r="D13" s="317">
        <f t="shared" si="13"/>
        <v>0</v>
      </c>
      <c r="E13" s="321">
        <f>SUMIF(福利费明细!$D$5:$D$210,"开发间接费用",福利费明细!AL$5:AL$210)</f>
        <v>0</v>
      </c>
      <c r="F13" s="321">
        <f>SUMIF(福利费明细!$D$5:$D$210,"开发间接费用",福利费明细!AM$5:AM$210)</f>
        <v>0</v>
      </c>
      <c r="G13" s="321">
        <f>SUMIF(福利费明细!$D$5:$D$210,"开发间接费用",福利费明细!AN$5:AN$210)</f>
        <v>0</v>
      </c>
      <c r="H13" s="317">
        <f t="shared" si="14"/>
        <v>0</v>
      </c>
      <c r="I13" s="321">
        <f>SUMIF(福利费明细!$D$5:$D$210,"开发间接费用",福利费明细!AO$5:AO$210)</f>
        <v>0</v>
      </c>
      <c r="J13" s="321">
        <f>SUMIF(福利费明细!$D$5:$D$210,"开发间接费用",福利费明细!AP$5:AP$210)</f>
        <v>0</v>
      </c>
      <c r="K13" s="321">
        <f>SUMIF(福利费明细!$D$5:$D$210,"开发间接费用",福利费明细!AQ$5:AQ$210)</f>
        <v>0</v>
      </c>
      <c r="L13" s="317">
        <f t="shared" si="15"/>
        <v>0</v>
      </c>
      <c r="M13" s="321">
        <f>SUMIF(福利费明细!$D$5:$D$210,"开发间接费用",福利费明细!AR$5:AR$210)</f>
        <v>0</v>
      </c>
      <c r="N13" s="321">
        <f>SUMIF(福利费明细!$D$5:$D$210,"开发间接费用",福利费明细!AS$5:AS$210)</f>
        <v>0</v>
      </c>
      <c r="O13" s="321">
        <f>SUMIF(福利费明细!$D$5:$D$210,"开发间接费用",福利费明细!AT$5:AT$210)</f>
        <v>0</v>
      </c>
      <c r="P13" s="317">
        <f t="shared" si="16"/>
        <v>0</v>
      </c>
      <c r="Q13" s="321">
        <f>SUMIF(福利费明细!$D$5:$D$210,"开发间接费用",福利费明细!AU$5:AU$210)</f>
        <v>0</v>
      </c>
      <c r="R13" s="321">
        <f>SUMIF(福利费明细!$D$5:$D$210,"开发间接费用",福利费明细!AV$5:AV$210)</f>
        <v>0</v>
      </c>
      <c r="S13" s="321">
        <f>SUMIF(福利费明细!$D$5:$D$210,"开发间接费用",福利费明细!AW$5:AW$210)</f>
        <v>0</v>
      </c>
      <c r="T13" s="317">
        <f t="shared" si="17"/>
        <v>0</v>
      </c>
      <c r="U13" s="317">
        <f t="shared" si="18"/>
        <v>0</v>
      </c>
      <c r="V13" s="317">
        <f t="shared" si="29"/>
        <v>0</v>
      </c>
      <c r="W13" s="317">
        <f t="shared" si="30"/>
        <v>0</v>
      </c>
      <c r="X13" s="317">
        <f t="shared" si="30"/>
        <v>0</v>
      </c>
      <c r="Y13" s="317">
        <f t="shared" si="30"/>
        <v>0</v>
      </c>
      <c r="Z13" s="317">
        <f t="shared" si="31"/>
        <v>0</v>
      </c>
      <c r="AA13" s="317">
        <f t="shared" si="32"/>
        <v>0</v>
      </c>
      <c r="AB13" s="317">
        <f t="shared" si="32"/>
        <v>0</v>
      </c>
      <c r="AC13" s="317">
        <f t="shared" si="32"/>
        <v>0</v>
      </c>
      <c r="AD13" s="317">
        <f t="shared" si="33"/>
        <v>0</v>
      </c>
      <c r="AE13" s="317">
        <f t="shared" si="34"/>
        <v>0</v>
      </c>
      <c r="AF13" s="317">
        <f t="shared" si="34"/>
        <v>0</v>
      </c>
      <c r="AG13" s="317">
        <f t="shared" si="34"/>
        <v>0</v>
      </c>
      <c r="AH13" s="317">
        <f t="shared" si="35"/>
        <v>0</v>
      </c>
      <c r="AI13" s="317">
        <f t="shared" si="36"/>
        <v>0</v>
      </c>
      <c r="AJ13" s="317">
        <f t="shared" si="36"/>
        <v>0</v>
      </c>
      <c r="AK13" s="317">
        <f t="shared" si="36"/>
        <v>0</v>
      </c>
      <c r="AL13" s="317">
        <f t="shared" si="19"/>
        <v>0</v>
      </c>
      <c r="AM13" s="317">
        <f t="shared" si="37"/>
        <v>0</v>
      </c>
      <c r="AN13" s="317">
        <f t="shared" ref="AN13:AP29" si="66">E13*$AL$7</f>
        <v>0</v>
      </c>
      <c r="AO13" s="317">
        <f t="shared" si="66"/>
        <v>0</v>
      </c>
      <c r="AP13" s="317">
        <f t="shared" si="66"/>
        <v>0</v>
      </c>
      <c r="AQ13" s="317">
        <f t="shared" si="38"/>
        <v>0</v>
      </c>
      <c r="AR13" s="317">
        <f t="shared" ref="AR13:AT29" si="67">I13*$AL$7</f>
        <v>0</v>
      </c>
      <c r="AS13" s="317">
        <f t="shared" si="67"/>
        <v>0</v>
      </c>
      <c r="AT13" s="317">
        <f t="shared" si="67"/>
        <v>0</v>
      </c>
      <c r="AU13" s="317">
        <f t="shared" si="39"/>
        <v>0</v>
      </c>
      <c r="AV13" s="317">
        <f t="shared" ref="AV13:AX29" si="68">M13*$AL$7</f>
        <v>0</v>
      </c>
      <c r="AW13" s="317">
        <f t="shared" si="68"/>
        <v>0</v>
      </c>
      <c r="AX13" s="317">
        <f t="shared" si="68"/>
        <v>0</v>
      </c>
      <c r="AY13" s="317">
        <f t="shared" si="40"/>
        <v>0</v>
      </c>
      <c r="AZ13" s="317">
        <f>Q13*$AL$7</f>
        <v>0</v>
      </c>
      <c r="BA13" s="317">
        <f t="shared" ref="BA13:BB29" si="69">R13*$AL$7</f>
        <v>0</v>
      </c>
      <c r="BB13" s="317">
        <f t="shared" si="69"/>
        <v>0</v>
      </c>
      <c r="BC13" s="317">
        <f t="shared" si="24"/>
        <v>0</v>
      </c>
      <c r="BD13" s="317">
        <f t="shared" si="41"/>
        <v>0</v>
      </c>
      <c r="BE13" s="317">
        <f t="shared" ref="BE13:BG29" si="70">E13*$BC$7</f>
        <v>0</v>
      </c>
      <c r="BF13" s="317">
        <f t="shared" si="70"/>
        <v>0</v>
      </c>
      <c r="BG13" s="317">
        <f t="shared" si="70"/>
        <v>0</v>
      </c>
      <c r="BH13" s="317">
        <f t="shared" si="42"/>
        <v>0</v>
      </c>
      <c r="BI13" s="317">
        <f>I13*$BC$7</f>
        <v>0</v>
      </c>
      <c r="BJ13" s="317">
        <f t="shared" ref="BJ13:BK29" si="71">J13*$BC$7</f>
        <v>0</v>
      </c>
      <c r="BK13" s="317">
        <f t="shared" si="71"/>
        <v>0</v>
      </c>
      <c r="BL13" s="317">
        <f t="shared" si="43"/>
        <v>0</v>
      </c>
      <c r="BM13" s="317">
        <f t="shared" ref="BM13:BO29" si="72">M13*$BC$7</f>
        <v>0</v>
      </c>
      <c r="BN13" s="317">
        <f t="shared" si="72"/>
        <v>0</v>
      </c>
      <c r="BO13" s="317">
        <f t="shared" si="72"/>
        <v>0</v>
      </c>
      <c r="BP13" s="317">
        <f t="shared" si="44"/>
        <v>0</v>
      </c>
      <c r="BQ13" s="317">
        <f t="shared" ref="BQ13:BS29" si="73">Q13*$BC$7</f>
        <v>0</v>
      </c>
      <c r="BR13" s="317">
        <f t="shared" si="73"/>
        <v>0</v>
      </c>
      <c r="BS13" s="317">
        <f t="shared" si="73"/>
        <v>0</v>
      </c>
      <c r="BT13" s="318"/>
    </row>
    <row r="14" spans="1:72" s="309" customFormat="1" ht="20.149999999999999" customHeight="1" outlineLevel="3">
      <c r="A14" s="314" t="s">
        <v>11</v>
      </c>
      <c r="B14" s="315" t="s">
        <v>373</v>
      </c>
      <c r="C14" s="316" t="e">
        <f>VLOOKUP(开发间接费用!$B$10:$B$43,参数!$B$3:$C$13,2,0)</f>
        <v>#N/A</v>
      </c>
      <c r="D14" s="317">
        <f t="shared" si="13"/>
        <v>0</v>
      </c>
      <c r="E14" s="321">
        <f>SUMIF(福利费明细!$D$5:$D$210,"开发间接费用",福利费明细!AZ$5:AZ$210)</f>
        <v>0</v>
      </c>
      <c r="F14" s="321">
        <f>SUMIF(福利费明细!$D$5:$D$210,"开发间接费用",福利费明细!BA$5:BA$210)</f>
        <v>0</v>
      </c>
      <c r="G14" s="321">
        <f>SUMIF(福利费明细!$D$5:$D$210,"开发间接费用",福利费明细!BB$5:BB$210)</f>
        <v>0</v>
      </c>
      <c r="H14" s="317">
        <f t="shared" si="14"/>
        <v>0</v>
      </c>
      <c r="I14" s="321">
        <f>SUMIF(福利费明细!$D$5:$D$210,"开发间接费用",福利费明细!BC$5:BC$210)</f>
        <v>0</v>
      </c>
      <c r="J14" s="321">
        <f>SUMIF(福利费明细!$D$5:$D$210,"开发间接费用",福利费明细!BD$5:BD$210)</f>
        <v>0</v>
      </c>
      <c r="K14" s="321">
        <f>SUMIF(福利费明细!$D$5:$D$210,"开发间接费用",福利费明细!BE$5:BE$210)</f>
        <v>0</v>
      </c>
      <c r="L14" s="317">
        <f t="shared" si="15"/>
        <v>0</v>
      </c>
      <c r="M14" s="321">
        <f>SUMIF(福利费明细!$D$5:$D$210,"开发间接费用",福利费明细!BF$5:BF$210)</f>
        <v>0</v>
      </c>
      <c r="N14" s="321">
        <f>SUMIF(福利费明细!$D$5:$D$210,"开发间接费用",福利费明细!BG$5:BG$210)</f>
        <v>0</v>
      </c>
      <c r="O14" s="321">
        <f>SUMIF(福利费明细!$D$5:$D$210,"开发间接费用",福利费明细!BH$5:BH$210)</f>
        <v>0</v>
      </c>
      <c r="P14" s="317">
        <f t="shared" si="16"/>
        <v>0</v>
      </c>
      <c r="Q14" s="321">
        <f>SUMIF(福利费明细!$D$5:$D$210,"开发间接费用",福利费明细!BI$5:BI$210)</f>
        <v>0</v>
      </c>
      <c r="R14" s="321">
        <f>SUMIF(福利费明细!$D$5:$D$210,"开发间接费用",福利费明细!BJ$5:BJ$210)</f>
        <v>0</v>
      </c>
      <c r="S14" s="321">
        <f>SUMIF(福利费明细!$D$5:$D$210,"开发间接费用",福利费明细!BK$5:BK$210)</f>
        <v>0</v>
      </c>
      <c r="T14" s="317">
        <f t="shared" si="17"/>
        <v>0</v>
      </c>
      <c r="U14" s="317">
        <f t="shared" si="18"/>
        <v>0</v>
      </c>
      <c r="V14" s="317">
        <f t="shared" si="29"/>
        <v>0</v>
      </c>
      <c r="W14" s="317">
        <f t="shared" si="30"/>
        <v>0</v>
      </c>
      <c r="X14" s="317">
        <f t="shared" si="30"/>
        <v>0</v>
      </c>
      <c r="Y14" s="317">
        <f t="shared" si="30"/>
        <v>0</v>
      </c>
      <c r="Z14" s="317">
        <f t="shared" si="31"/>
        <v>0</v>
      </c>
      <c r="AA14" s="317">
        <f t="shared" si="32"/>
        <v>0</v>
      </c>
      <c r="AB14" s="317">
        <f t="shared" si="32"/>
        <v>0</v>
      </c>
      <c r="AC14" s="317">
        <f t="shared" si="32"/>
        <v>0</v>
      </c>
      <c r="AD14" s="317">
        <f t="shared" si="33"/>
        <v>0</v>
      </c>
      <c r="AE14" s="317">
        <f t="shared" si="34"/>
        <v>0</v>
      </c>
      <c r="AF14" s="317">
        <f t="shared" si="34"/>
        <v>0</v>
      </c>
      <c r="AG14" s="317">
        <f t="shared" si="34"/>
        <v>0</v>
      </c>
      <c r="AH14" s="317">
        <f t="shared" si="35"/>
        <v>0</v>
      </c>
      <c r="AI14" s="317">
        <f t="shared" si="36"/>
        <v>0</v>
      </c>
      <c r="AJ14" s="317">
        <f t="shared" si="36"/>
        <v>0</v>
      </c>
      <c r="AK14" s="317">
        <f t="shared" si="36"/>
        <v>0</v>
      </c>
      <c r="AL14" s="317">
        <f t="shared" si="19"/>
        <v>0</v>
      </c>
      <c r="AM14" s="317">
        <f t="shared" si="37"/>
        <v>0</v>
      </c>
      <c r="AN14" s="317">
        <f t="shared" si="66"/>
        <v>0</v>
      </c>
      <c r="AO14" s="317">
        <f t="shared" si="66"/>
        <v>0</v>
      </c>
      <c r="AP14" s="317">
        <f t="shared" si="66"/>
        <v>0</v>
      </c>
      <c r="AQ14" s="317">
        <f t="shared" si="38"/>
        <v>0</v>
      </c>
      <c r="AR14" s="317">
        <f t="shared" si="67"/>
        <v>0</v>
      </c>
      <c r="AS14" s="317">
        <f t="shared" si="67"/>
        <v>0</v>
      </c>
      <c r="AT14" s="317">
        <f t="shared" si="67"/>
        <v>0</v>
      </c>
      <c r="AU14" s="317">
        <f t="shared" si="39"/>
        <v>0</v>
      </c>
      <c r="AV14" s="317">
        <f t="shared" si="68"/>
        <v>0</v>
      </c>
      <c r="AW14" s="317">
        <f t="shared" si="68"/>
        <v>0</v>
      </c>
      <c r="AX14" s="317">
        <f t="shared" si="68"/>
        <v>0</v>
      </c>
      <c r="AY14" s="317">
        <f t="shared" si="40"/>
        <v>0</v>
      </c>
      <c r="AZ14" s="317">
        <f t="shared" ref="AZ14:AZ29" si="74">Q14*$AL$7</f>
        <v>0</v>
      </c>
      <c r="BA14" s="317">
        <f t="shared" si="69"/>
        <v>0</v>
      </c>
      <c r="BB14" s="317">
        <f t="shared" si="69"/>
        <v>0</v>
      </c>
      <c r="BC14" s="317">
        <f t="shared" si="24"/>
        <v>0</v>
      </c>
      <c r="BD14" s="317">
        <f t="shared" si="41"/>
        <v>0</v>
      </c>
      <c r="BE14" s="317">
        <f t="shared" si="70"/>
        <v>0</v>
      </c>
      <c r="BF14" s="317">
        <f t="shared" si="70"/>
        <v>0</v>
      </c>
      <c r="BG14" s="317">
        <f t="shared" si="70"/>
        <v>0</v>
      </c>
      <c r="BH14" s="317">
        <f t="shared" si="42"/>
        <v>0</v>
      </c>
      <c r="BI14" s="317">
        <f t="shared" ref="BI14:BI29" si="75">I14*$BC$7</f>
        <v>0</v>
      </c>
      <c r="BJ14" s="317">
        <f t="shared" si="71"/>
        <v>0</v>
      </c>
      <c r="BK14" s="317">
        <f t="shared" si="71"/>
        <v>0</v>
      </c>
      <c r="BL14" s="317">
        <f t="shared" si="43"/>
        <v>0</v>
      </c>
      <c r="BM14" s="317">
        <f t="shared" si="72"/>
        <v>0</v>
      </c>
      <c r="BN14" s="317">
        <f t="shared" si="72"/>
        <v>0</v>
      </c>
      <c r="BO14" s="317">
        <f t="shared" si="72"/>
        <v>0</v>
      </c>
      <c r="BP14" s="317">
        <f t="shared" si="44"/>
        <v>0</v>
      </c>
      <c r="BQ14" s="317">
        <f t="shared" si="73"/>
        <v>0</v>
      </c>
      <c r="BR14" s="317">
        <f t="shared" si="73"/>
        <v>0</v>
      </c>
      <c r="BS14" s="317">
        <f t="shared" si="73"/>
        <v>0</v>
      </c>
      <c r="BT14" s="318"/>
    </row>
    <row r="15" spans="1:72" s="309" customFormat="1" ht="20.149999999999999" customHeight="1" outlineLevel="3">
      <c r="A15" s="314" t="s">
        <v>13</v>
      </c>
      <c r="B15" s="315" t="s">
        <v>14</v>
      </c>
      <c r="C15" s="316" t="e">
        <f>VLOOKUP(开发间接费用!$B$10:$B$43,参数!$B$3:$C$13,2,0)</f>
        <v>#N/A</v>
      </c>
      <c r="D15" s="317">
        <f t="shared" si="13"/>
        <v>0</v>
      </c>
      <c r="E15" s="346" t="s">
        <v>465</v>
      </c>
      <c r="F15" s="346" t="s">
        <v>465</v>
      </c>
      <c r="G15" s="346" t="s">
        <v>465</v>
      </c>
      <c r="H15" s="317">
        <f t="shared" ref="H15" si="76">SUM(I15:K15)</f>
        <v>0</v>
      </c>
      <c r="I15" s="346" t="s">
        <v>465</v>
      </c>
      <c r="J15" s="346" t="s">
        <v>465</v>
      </c>
      <c r="K15" s="346" t="s">
        <v>465</v>
      </c>
      <c r="L15" s="317">
        <f t="shared" ref="L15" si="77">SUM(M15:O15)</f>
        <v>0</v>
      </c>
      <c r="M15" s="346" t="s">
        <v>465</v>
      </c>
      <c r="N15" s="346" t="s">
        <v>465</v>
      </c>
      <c r="O15" s="346" t="s">
        <v>465</v>
      </c>
      <c r="P15" s="317">
        <f t="shared" ref="P15" si="78">SUM(Q15:S15)</f>
        <v>0</v>
      </c>
      <c r="Q15" s="346" t="s">
        <v>465</v>
      </c>
      <c r="R15" s="346" t="s">
        <v>465</v>
      </c>
      <c r="S15" s="346" t="s">
        <v>465</v>
      </c>
      <c r="T15" s="317">
        <f t="shared" si="17"/>
        <v>0</v>
      </c>
      <c r="U15" s="317">
        <f>SUM(V15,Z15,AD15,AH15)</f>
        <v>0</v>
      </c>
      <c r="V15" s="317">
        <f t="shared" si="29"/>
        <v>0</v>
      </c>
      <c r="W15" s="317">
        <f>IF(ISNUMBER(E15*$U$7),E15*$U$7,0)</f>
        <v>0</v>
      </c>
      <c r="X15" s="317">
        <f t="shared" ref="X15:Y15" si="79">IF(ISNUMBER(F15*$U$7),F15*$U$7,0)</f>
        <v>0</v>
      </c>
      <c r="Y15" s="317">
        <f t="shared" si="79"/>
        <v>0</v>
      </c>
      <c r="Z15" s="317">
        <f t="shared" ref="Z15" si="80">SUM(AA15:AC15)</f>
        <v>0</v>
      </c>
      <c r="AA15" s="317">
        <f>IF(ISNUMBER(I15*$U$7),I15*$U$7,0)</f>
        <v>0</v>
      </c>
      <c r="AB15" s="317">
        <f t="shared" ref="AB15" si="81">IF(ISNUMBER(J15*$U$7),J15*$U$7,0)</f>
        <v>0</v>
      </c>
      <c r="AC15" s="317">
        <f t="shared" ref="AC15" si="82">IF(ISNUMBER(K15*$U$7),K15*$U$7,0)</f>
        <v>0</v>
      </c>
      <c r="AD15" s="317">
        <f t="shared" ref="AD15" si="83">SUM(AE15:AG15)</f>
        <v>0</v>
      </c>
      <c r="AE15" s="317">
        <f>IF(ISNUMBER(M15*$U$7),M15*$U$7,0)</f>
        <v>0</v>
      </c>
      <c r="AF15" s="317">
        <f t="shared" ref="AF15" si="84">IF(ISNUMBER(N15*$U$7),N15*$U$7,0)</f>
        <v>0</v>
      </c>
      <c r="AG15" s="317">
        <f t="shared" ref="AG15" si="85">IF(ISNUMBER(O15*$U$7),O15*$U$7,0)</f>
        <v>0</v>
      </c>
      <c r="AH15" s="317">
        <f t="shared" ref="AH15" si="86">SUM(AI15:AK15)</f>
        <v>0</v>
      </c>
      <c r="AI15" s="317">
        <f>IF(ISNUMBER(Q15*$U$7),Q15*$U$7,0)</f>
        <v>0</v>
      </c>
      <c r="AJ15" s="317">
        <f t="shared" ref="AJ15" si="87">IF(ISNUMBER(R15*$U$7),R15*$U$7,0)</f>
        <v>0</v>
      </c>
      <c r="AK15" s="317">
        <f t="shared" ref="AK15" si="88">IF(ISNUMBER(S15*$U$7),S15*$U$7,0)</f>
        <v>0</v>
      </c>
      <c r="AL15" s="317">
        <f>SUM(AM15,AQ15,AU15,AY15)</f>
        <v>0</v>
      </c>
      <c r="AM15" s="317">
        <f t="shared" ref="AM15" si="89">SUM(AN15:AP15)</f>
        <v>0</v>
      </c>
      <c r="AN15" s="317">
        <f>IF(ISNUMBER(V15*$AL$7),V15*$AL$7,0)</f>
        <v>0</v>
      </c>
      <c r="AO15" s="317">
        <f t="shared" ref="AO15:AP15" si="90">IF(ISNUMBER(W15*$AL$7),W15*$AL$7,0)</f>
        <v>0</v>
      </c>
      <c r="AP15" s="317">
        <f t="shared" si="90"/>
        <v>0</v>
      </c>
      <c r="AQ15" s="317">
        <f t="shared" ref="AQ15" si="91">SUM(AR15:AT15)</f>
        <v>0</v>
      </c>
      <c r="AR15" s="317">
        <f>IF(ISNUMBER(Z15*$AL$7),Z15*$AL$7,0)</f>
        <v>0</v>
      </c>
      <c r="AS15" s="317">
        <f t="shared" ref="AS15" si="92">IF(ISNUMBER(AA15*$AL$7),AA15*$AL$7,0)</f>
        <v>0</v>
      </c>
      <c r="AT15" s="317">
        <f t="shared" ref="AT15" si="93">IF(ISNUMBER(AB15*$AL$7),AB15*$AL$7,0)</f>
        <v>0</v>
      </c>
      <c r="AU15" s="317">
        <f t="shared" ref="AU15" si="94">SUM(AV15:AX15)</f>
        <v>0</v>
      </c>
      <c r="AV15" s="317">
        <f>IF(ISNUMBER(AD15*$AL$7),AD15*$AL$7,0)</f>
        <v>0</v>
      </c>
      <c r="AW15" s="317">
        <f t="shared" ref="AW15" si="95">IF(ISNUMBER(AE15*$AL$7),AE15*$AL$7,0)</f>
        <v>0</v>
      </c>
      <c r="AX15" s="317">
        <f t="shared" ref="AX15" si="96">IF(ISNUMBER(AF15*$AL$7),AF15*$AL$7,0)</f>
        <v>0</v>
      </c>
      <c r="AY15" s="317">
        <f t="shared" ref="AY15" si="97">SUM(AZ15:BB15)</f>
        <v>0</v>
      </c>
      <c r="AZ15" s="317">
        <f>IF(ISNUMBER(AH15*$AL$7),AH15*$AL$7,0)</f>
        <v>0</v>
      </c>
      <c r="BA15" s="317">
        <f t="shared" ref="BA15" si="98">IF(ISNUMBER(AI15*$AL$7),AI15*$AL$7,0)</f>
        <v>0</v>
      </c>
      <c r="BB15" s="317">
        <f t="shared" ref="BB15" si="99">IF(ISNUMBER(AJ15*$AL$7),AJ15*$AL$7,0)</f>
        <v>0</v>
      </c>
      <c r="BC15" s="317">
        <f>SUM(BD15,BH15,BL15,BP15)</f>
        <v>0</v>
      </c>
      <c r="BD15" s="317">
        <f t="shared" ref="BD15" si="100">SUM(BE15:BG15)</f>
        <v>0</v>
      </c>
      <c r="BE15" s="317">
        <f>IF(ISNUMBER(AM15*$BC$7),AM15*$BC$7,0)</f>
        <v>0</v>
      </c>
      <c r="BF15" s="317">
        <f t="shared" ref="BF15:BG15" si="101">IF(ISNUMBER(AN15*$BC$7),AN15*$BC$7,0)</f>
        <v>0</v>
      </c>
      <c r="BG15" s="317">
        <f t="shared" si="101"/>
        <v>0</v>
      </c>
      <c r="BH15" s="317">
        <f t="shared" ref="BH15" si="102">SUM(BI15:BK15)</f>
        <v>0</v>
      </c>
      <c r="BI15" s="317">
        <f>IF(ISNUMBER(AQ15*$BC$7),AQ15*$BC$7,0)</f>
        <v>0</v>
      </c>
      <c r="BJ15" s="317">
        <f t="shared" ref="BJ15" si="103">IF(ISNUMBER(AR15*$BC$7),AR15*$BC$7,0)</f>
        <v>0</v>
      </c>
      <c r="BK15" s="317">
        <f t="shared" ref="BK15" si="104">IF(ISNUMBER(AS15*$BC$7),AS15*$BC$7,0)</f>
        <v>0</v>
      </c>
      <c r="BL15" s="317">
        <f t="shared" ref="BL15" si="105">SUM(BM15:BO15)</f>
        <v>0</v>
      </c>
      <c r="BM15" s="317">
        <f>IF(ISNUMBER(AU15*$BC$7),AU15*$BC$7,0)</f>
        <v>0</v>
      </c>
      <c r="BN15" s="317">
        <f t="shared" ref="BN15" si="106">IF(ISNUMBER(AV15*$BC$7),AV15*$BC$7,0)</f>
        <v>0</v>
      </c>
      <c r="BO15" s="317">
        <f t="shared" ref="BO15" si="107">IF(ISNUMBER(AW15*$BC$7),AW15*$BC$7,0)</f>
        <v>0</v>
      </c>
      <c r="BP15" s="317">
        <f t="shared" ref="BP15" si="108">SUM(BQ15:BS15)</f>
        <v>0</v>
      </c>
      <c r="BQ15" s="317">
        <f>IF(ISNUMBER(AY15*$BC$7),AY15*$BC$7,0)</f>
        <v>0</v>
      </c>
      <c r="BR15" s="317">
        <f t="shared" ref="BR15" si="109">IF(ISNUMBER(AZ15*$BC$7),AZ15*$BC$7,0)</f>
        <v>0</v>
      </c>
      <c r="BS15" s="317">
        <f t="shared" ref="BS15" si="110">IF(ISNUMBER(BA15*$BC$7),BA15*$BC$7,0)</f>
        <v>0</v>
      </c>
      <c r="BT15" s="347" t="s">
        <v>466</v>
      </c>
    </row>
    <row r="16" spans="1:72" s="309" customFormat="1" ht="20.149999999999999" customHeight="1" outlineLevel="3">
      <c r="A16" s="314" t="s">
        <v>15</v>
      </c>
      <c r="B16" s="315" t="s">
        <v>16</v>
      </c>
      <c r="C16" s="316">
        <f>VLOOKUP(开发间接费用!$B$10:$B$43,参数!$B$3:$C$13,2,0)</f>
        <v>41487</v>
      </c>
      <c r="D16" s="317">
        <f t="shared" si="13"/>
        <v>0</v>
      </c>
      <c r="E16" s="322">
        <f>IF($C16=E$6,SUMIF(福利费明细!$D$5:$D$210,"开发间接费用",福利费明细!$DF$5:$DF$210),0)</f>
        <v>0</v>
      </c>
      <c r="F16" s="322">
        <f>IF($C16=F$6,SUMIF(福利费明细!$D$5:$D$210,"开发间接费用",福利费明细!$DF$5:$DF$210),0)</f>
        <v>0</v>
      </c>
      <c r="G16" s="322">
        <f>IF($C16=G$6,SUMIF(福利费明细!$D$5:$D$210,"开发间接费用",福利费明细!$DF$5:$DF$210),0)</f>
        <v>0</v>
      </c>
      <c r="H16" s="317">
        <f t="shared" si="14"/>
        <v>0</v>
      </c>
      <c r="I16" s="322">
        <f>IF($C16=I$6,SUMIF(福利费明细!$D$5:$D$210,"开发间接费用",福利费明细!$DF$5:$DF$210),0)</f>
        <v>0</v>
      </c>
      <c r="J16" s="322">
        <f>IF($C16=J$6,SUMIF(福利费明细!$D$5:$D$210,"开发间接费用",福利费明细!$DF$5:$DF$210),0)</f>
        <v>0</v>
      </c>
      <c r="K16" s="322">
        <f>IF($C16=K$6,SUMIF(福利费明细!$D$5:$D$210,"开发间接费用",福利费明细!$DF$5:$DF$210),0)</f>
        <v>0</v>
      </c>
      <c r="L16" s="317">
        <f t="shared" si="15"/>
        <v>0</v>
      </c>
      <c r="M16" s="322">
        <f>IF($C16=M$6,SUMIF(福利费明细!$D$5:$D$210,"开发间接费用",福利费明细!$DF$5:$DF$210),0)</f>
        <v>0</v>
      </c>
      <c r="N16" s="322">
        <f>IF($C16=N$6,SUMIF(福利费明细!$D$5:$D$210,"开发间接费用",福利费明细!$DF$5:$DF$210),0)</f>
        <v>0</v>
      </c>
      <c r="O16" s="322">
        <f>IF($C16=O$6,SUMIF(福利费明细!$D$5:$D$210,"开发间接费用",福利费明细!$DF$5:$DF$210),0)</f>
        <v>0</v>
      </c>
      <c r="P16" s="317">
        <f t="shared" si="16"/>
        <v>0</v>
      </c>
      <c r="Q16" s="322">
        <f>IF($C16=Q$6,SUMIF(福利费明细!$D$5:$D$210,"开发间接费用",福利费明细!$DF$5:$DF$210),0)</f>
        <v>0</v>
      </c>
      <c r="R16" s="322">
        <f>IF($C16=R$6,SUMIF(福利费明细!$D$5:$D$210,"开发间接费用",福利费明细!$DF$5:$DF$210),0)</f>
        <v>0</v>
      </c>
      <c r="S16" s="322">
        <f>IF($C16=S$6,SUMIF(福利费明细!$D$5:$D$210,"开发间接费用",福利费明细!$DF$5:$DF$210),0)</f>
        <v>0</v>
      </c>
      <c r="T16" s="317">
        <f t="shared" si="17"/>
        <v>0</v>
      </c>
      <c r="U16" s="317">
        <f t="shared" si="18"/>
        <v>0</v>
      </c>
      <c r="V16" s="317">
        <f t="shared" si="29"/>
        <v>0</v>
      </c>
      <c r="W16" s="317">
        <f t="shared" si="30"/>
        <v>0</v>
      </c>
      <c r="X16" s="317">
        <f t="shared" si="30"/>
        <v>0</v>
      </c>
      <c r="Y16" s="317">
        <f t="shared" si="30"/>
        <v>0</v>
      </c>
      <c r="Z16" s="317">
        <f t="shared" si="31"/>
        <v>0</v>
      </c>
      <c r="AA16" s="317">
        <f t="shared" si="32"/>
        <v>0</v>
      </c>
      <c r="AB16" s="317">
        <f t="shared" si="32"/>
        <v>0</v>
      </c>
      <c r="AC16" s="317">
        <f t="shared" si="32"/>
        <v>0</v>
      </c>
      <c r="AD16" s="317">
        <f t="shared" si="33"/>
        <v>0</v>
      </c>
      <c r="AE16" s="317">
        <f t="shared" si="34"/>
        <v>0</v>
      </c>
      <c r="AF16" s="317">
        <f t="shared" si="34"/>
        <v>0</v>
      </c>
      <c r="AG16" s="317">
        <f t="shared" si="34"/>
        <v>0</v>
      </c>
      <c r="AH16" s="317">
        <f t="shared" si="35"/>
        <v>0</v>
      </c>
      <c r="AI16" s="317">
        <f t="shared" si="36"/>
        <v>0</v>
      </c>
      <c r="AJ16" s="317">
        <f t="shared" si="36"/>
        <v>0</v>
      </c>
      <c r="AK16" s="317">
        <f t="shared" si="36"/>
        <v>0</v>
      </c>
      <c r="AL16" s="317">
        <f t="shared" si="19"/>
        <v>0</v>
      </c>
      <c r="AM16" s="317">
        <f t="shared" si="37"/>
        <v>0</v>
      </c>
      <c r="AN16" s="317">
        <f t="shared" si="66"/>
        <v>0</v>
      </c>
      <c r="AO16" s="317">
        <f t="shared" si="66"/>
        <v>0</v>
      </c>
      <c r="AP16" s="317">
        <f t="shared" si="66"/>
        <v>0</v>
      </c>
      <c r="AQ16" s="317">
        <f t="shared" si="38"/>
        <v>0</v>
      </c>
      <c r="AR16" s="317">
        <f t="shared" si="67"/>
        <v>0</v>
      </c>
      <c r="AS16" s="317">
        <f t="shared" si="67"/>
        <v>0</v>
      </c>
      <c r="AT16" s="317">
        <f t="shared" si="67"/>
        <v>0</v>
      </c>
      <c r="AU16" s="317">
        <f t="shared" si="39"/>
        <v>0</v>
      </c>
      <c r="AV16" s="317">
        <f t="shared" si="68"/>
        <v>0</v>
      </c>
      <c r="AW16" s="317">
        <f t="shared" si="68"/>
        <v>0</v>
      </c>
      <c r="AX16" s="317">
        <f t="shared" si="68"/>
        <v>0</v>
      </c>
      <c r="AY16" s="317">
        <f t="shared" si="40"/>
        <v>0</v>
      </c>
      <c r="AZ16" s="317">
        <f t="shared" si="74"/>
        <v>0</v>
      </c>
      <c r="BA16" s="317">
        <f t="shared" si="69"/>
        <v>0</v>
      </c>
      <c r="BB16" s="317">
        <f t="shared" si="69"/>
        <v>0</v>
      </c>
      <c r="BC16" s="317">
        <f t="shared" si="24"/>
        <v>0</v>
      </c>
      <c r="BD16" s="317">
        <f t="shared" si="41"/>
        <v>0</v>
      </c>
      <c r="BE16" s="317">
        <f t="shared" si="70"/>
        <v>0</v>
      </c>
      <c r="BF16" s="317">
        <f t="shared" si="70"/>
        <v>0</v>
      </c>
      <c r="BG16" s="317">
        <f t="shared" si="70"/>
        <v>0</v>
      </c>
      <c r="BH16" s="317">
        <f t="shared" si="42"/>
        <v>0</v>
      </c>
      <c r="BI16" s="317">
        <f t="shared" si="75"/>
        <v>0</v>
      </c>
      <c r="BJ16" s="317">
        <f t="shared" si="71"/>
        <v>0</v>
      </c>
      <c r="BK16" s="317">
        <f t="shared" si="71"/>
        <v>0</v>
      </c>
      <c r="BL16" s="317">
        <f t="shared" si="43"/>
        <v>0</v>
      </c>
      <c r="BM16" s="317">
        <f t="shared" si="72"/>
        <v>0</v>
      </c>
      <c r="BN16" s="317">
        <f t="shared" si="72"/>
        <v>0</v>
      </c>
      <c r="BO16" s="317">
        <f t="shared" si="72"/>
        <v>0</v>
      </c>
      <c r="BP16" s="317">
        <f t="shared" si="44"/>
        <v>0</v>
      </c>
      <c r="BQ16" s="317">
        <f t="shared" si="73"/>
        <v>0</v>
      </c>
      <c r="BR16" s="317">
        <f t="shared" si="73"/>
        <v>0</v>
      </c>
      <c r="BS16" s="317">
        <f t="shared" si="73"/>
        <v>0</v>
      </c>
      <c r="BT16" s="318"/>
    </row>
    <row r="17" spans="1:72" s="309" customFormat="1" ht="20.149999999999999" customHeight="1" outlineLevel="3">
      <c r="A17" s="314" t="s">
        <v>17</v>
      </c>
      <c r="B17" s="315" t="s">
        <v>18</v>
      </c>
      <c r="C17" s="316" t="e">
        <f>VLOOKUP(开发间接费用!$B$10:$B$43,参数!$B$3:$C$13,2,0)</f>
        <v>#N/A</v>
      </c>
      <c r="D17" s="317">
        <f t="shared" si="13"/>
        <v>0</v>
      </c>
      <c r="E17" s="322">
        <f>其他管理费用预算!E7</f>
        <v>0</v>
      </c>
      <c r="F17" s="322">
        <f>其他管理费用预算!F7</f>
        <v>0</v>
      </c>
      <c r="G17" s="322">
        <f>其他管理费用预算!G7</f>
        <v>0</v>
      </c>
      <c r="H17" s="317">
        <f t="shared" ref="H17" si="111">SUM(I17:K17)</f>
        <v>0</v>
      </c>
      <c r="I17" s="322">
        <f>其他管理费用预算!I7</f>
        <v>0</v>
      </c>
      <c r="J17" s="322">
        <f>其他管理费用预算!J7</f>
        <v>0</v>
      </c>
      <c r="K17" s="322">
        <f>其他管理费用预算!K7</f>
        <v>0</v>
      </c>
      <c r="L17" s="317">
        <f t="shared" ref="L17" si="112">SUM(M17:O17)</f>
        <v>0</v>
      </c>
      <c r="M17" s="322">
        <f>其他管理费用预算!M7</f>
        <v>0</v>
      </c>
      <c r="N17" s="322">
        <f>其他管理费用预算!N7</f>
        <v>0</v>
      </c>
      <c r="O17" s="322">
        <f>其他管理费用预算!O7</f>
        <v>0</v>
      </c>
      <c r="P17" s="317">
        <f t="shared" ref="P17" si="113">SUM(Q17:S17)</f>
        <v>0</v>
      </c>
      <c r="Q17" s="322">
        <f>其他管理费用预算!Q7</f>
        <v>0</v>
      </c>
      <c r="R17" s="322">
        <f>其他管理费用预算!R7</f>
        <v>0</v>
      </c>
      <c r="S17" s="322">
        <f>其他管理费用预算!S7</f>
        <v>0</v>
      </c>
      <c r="T17" s="317">
        <f t="shared" si="17"/>
        <v>0</v>
      </c>
      <c r="U17" s="317">
        <f t="shared" si="18"/>
        <v>0</v>
      </c>
      <c r="V17" s="317">
        <f t="shared" si="29"/>
        <v>0</v>
      </c>
      <c r="W17" s="317">
        <f t="shared" si="30"/>
        <v>0</v>
      </c>
      <c r="X17" s="317">
        <f t="shared" si="30"/>
        <v>0</v>
      </c>
      <c r="Y17" s="317">
        <f t="shared" si="30"/>
        <v>0</v>
      </c>
      <c r="Z17" s="317">
        <f t="shared" si="31"/>
        <v>0</v>
      </c>
      <c r="AA17" s="317">
        <f t="shared" si="32"/>
        <v>0</v>
      </c>
      <c r="AB17" s="317">
        <f t="shared" si="32"/>
        <v>0</v>
      </c>
      <c r="AC17" s="317">
        <f t="shared" si="32"/>
        <v>0</v>
      </c>
      <c r="AD17" s="317">
        <f t="shared" si="33"/>
        <v>0</v>
      </c>
      <c r="AE17" s="317">
        <f t="shared" si="34"/>
        <v>0</v>
      </c>
      <c r="AF17" s="317">
        <f t="shared" si="34"/>
        <v>0</v>
      </c>
      <c r="AG17" s="317">
        <f t="shared" si="34"/>
        <v>0</v>
      </c>
      <c r="AH17" s="317">
        <f t="shared" si="35"/>
        <v>0</v>
      </c>
      <c r="AI17" s="317">
        <f t="shared" si="36"/>
        <v>0</v>
      </c>
      <c r="AJ17" s="317">
        <f t="shared" si="36"/>
        <v>0</v>
      </c>
      <c r="AK17" s="317">
        <f t="shared" si="36"/>
        <v>0</v>
      </c>
      <c r="AL17" s="317">
        <f t="shared" si="19"/>
        <v>0</v>
      </c>
      <c r="AM17" s="317">
        <f t="shared" si="37"/>
        <v>0</v>
      </c>
      <c r="AN17" s="317">
        <f t="shared" si="66"/>
        <v>0</v>
      </c>
      <c r="AO17" s="317">
        <f t="shared" si="66"/>
        <v>0</v>
      </c>
      <c r="AP17" s="317">
        <f t="shared" si="66"/>
        <v>0</v>
      </c>
      <c r="AQ17" s="317">
        <f t="shared" si="38"/>
        <v>0</v>
      </c>
      <c r="AR17" s="317">
        <f t="shared" si="67"/>
        <v>0</v>
      </c>
      <c r="AS17" s="317">
        <f t="shared" si="67"/>
        <v>0</v>
      </c>
      <c r="AT17" s="317">
        <f t="shared" si="67"/>
        <v>0</v>
      </c>
      <c r="AU17" s="317">
        <f t="shared" si="39"/>
        <v>0</v>
      </c>
      <c r="AV17" s="317">
        <f t="shared" si="68"/>
        <v>0</v>
      </c>
      <c r="AW17" s="317">
        <f t="shared" si="68"/>
        <v>0</v>
      </c>
      <c r="AX17" s="317">
        <f t="shared" si="68"/>
        <v>0</v>
      </c>
      <c r="AY17" s="317">
        <f t="shared" si="40"/>
        <v>0</v>
      </c>
      <c r="AZ17" s="317">
        <f t="shared" si="74"/>
        <v>0</v>
      </c>
      <c r="BA17" s="317">
        <f t="shared" si="69"/>
        <v>0</v>
      </c>
      <c r="BB17" s="317">
        <f t="shared" si="69"/>
        <v>0</v>
      </c>
      <c r="BC17" s="317">
        <f t="shared" si="24"/>
        <v>0</v>
      </c>
      <c r="BD17" s="317">
        <f t="shared" si="41"/>
        <v>0</v>
      </c>
      <c r="BE17" s="317">
        <f t="shared" si="70"/>
        <v>0</v>
      </c>
      <c r="BF17" s="317">
        <f t="shared" si="70"/>
        <v>0</v>
      </c>
      <c r="BG17" s="317">
        <f t="shared" si="70"/>
        <v>0</v>
      </c>
      <c r="BH17" s="317">
        <f t="shared" si="42"/>
        <v>0</v>
      </c>
      <c r="BI17" s="317">
        <f t="shared" si="75"/>
        <v>0</v>
      </c>
      <c r="BJ17" s="317">
        <f t="shared" si="71"/>
        <v>0</v>
      </c>
      <c r="BK17" s="317">
        <f t="shared" si="71"/>
        <v>0</v>
      </c>
      <c r="BL17" s="317">
        <f t="shared" si="43"/>
        <v>0</v>
      </c>
      <c r="BM17" s="317">
        <f t="shared" si="72"/>
        <v>0</v>
      </c>
      <c r="BN17" s="317">
        <f t="shared" si="72"/>
        <v>0</v>
      </c>
      <c r="BO17" s="317">
        <f t="shared" si="72"/>
        <v>0</v>
      </c>
      <c r="BP17" s="317">
        <f t="shared" si="44"/>
        <v>0</v>
      </c>
      <c r="BQ17" s="317">
        <f t="shared" si="73"/>
        <v>0</v>
      </c>
      <c r="BR17" s="317">
        <f t="shared" si="73"/>
        <v>0</v>
      </c>
      <c r="BS17" s="317">
        <f t="shared" si="73"/>
        <v>0</v>
      </c>
      <c r="BT17" s="318"/>
    </row>
    <row r="18" spans="1:72" s="309" customFormat="1" ht="20.149999999999999" customHeight="1" outlineLevel="3">
      <c r="A18" s="314" t="s">
        <v>19</v>
      </c>
      <c r="B18" s="315" t="s">
        <v>20</v>
      </c>
      <c r="C18" s="316" t="e">
        <f>VLOOKUP(开发间接费用!$B$10:$B$43,参数!$B$3:$C$13,2,0)</f>
        <v>#N/A</v>
      </c>
      <c r="D18" s="317">
        <f t="shared" si="13"/>
        <v>0</v>
      </c>
      <c r="E18" s="322">
        <f>SUM(E19:E21)</f>
        <v>0</v>
      </c>
      <c r="F18" s="322">
        <f t="shared" ref="F18:G18" si="114">SUM(F19:F21)</f>
        <v>0</v>
      </c>
      <c r="G18" s="322">
        <f t="shared" si="114"/>
        <v>0</v>
      </c>
      <c r="H18" s="317">
        <f t="shared" si="14"/>
        <v>0</v>
      </c>
      <c r="I18" s="322">
        <f>SUM(I19:I21)</f>
        <v>0</v>
      </c>
      <c r="J18" s="322">
        <f t="shared" ref="J18:K18" si="115">SUM(J19:J21)</f>
        <v>0</v>
      </c>
      <c r="K18" s="322">
        <f t="shared" si="115"/>
        <v>0</v>
      </c>
      <c r="L18" s="317">
        <f t="shared" si="15"/>
        <v>0</v>
      </c>
      <c r="M18" s="322">
        <f>SUM(M19:M21)</f>
        <v>0</v>
      </c>
      <c r="N18" s="322">
        <f t="shared" ref="N18:O18" si="116">SUM(N19:N21)</f>
        <v>0</v>
      </c>
      <c r="O18" s="322">
        <f t="shared" si="116"/>
        <v>0</v>
      </c>
      <c r="P18" s="317">
        <f t="shared" si="16"/>
        <v>0</v>
      </c>
      <c r="Q18" s="322">
        <f>SUM(Q19:Q21)</f>
        <v>0</v>
      </c>
      <c r="R18" s="322">
        <f t="shared" ref="R18:S18" si="117">SUM(R19:R21)</f>
        <v>0</v>
      </c>
      <c r="S18" s="322">
        <f t="shared" si="117"/>
        <v>0</v>
      </c>
      <c r="T18" s="317">
        <f t="shared" si="17"/>
        <v>0</v>
      </c>
      <c r="U18" s="317">
        <f t="shared" si="18"/>
        <v>0</v>
      </c>
      <c r="V18" s="317">
        <f t="shared" si="29"/>
        <v>0</v>
      </c>
      <c r="W18" s="317">
        <f t="shared" si="30"/>
        <v>0</v>
      </c>
      <c r="X18" s="317">
        <f t="shared" si="30"/>
        <v>0</v>
      </c>
      <c r="Y18" s="317">
        <f t="shared" si="30"/>
        <v>0</v>
      </c>
      <c r="Z18" s="317">
        <f t="shared" si="31"/>
        <v>0</v>
      </c>
      <c r="AA18" s="317">
        <f t="shared" si="32"/>
        <v>0</v>
      </c>
      <c r="AB18" s="317">
        <f t="shared" si="32"/>
        <v>0</v>
      </c>
      <c r="AC18" s="317">
        <f t="shared" si="32"/>
        <v>0</v>
      </c>
      <c r="AD18" s="317">
        <f t="shared" si="33"/>
        <v>0</v>
      </c>
      <c r="AE18" s="317">
        <f t="shared" si="34"/>
        <v>0</v>
      </c>
      <c r="AF18" s="317">
        <f t="shared" si="34"/>
        <v>0</v>
      </c>
      <c r="AG18" s="317">
        <f t="shared" si="34"/>
        <v>0</v>
      </c>
      <c r="AH18" s="317">
        <f t="shared" si="35"/>
        <v>0</v>
      </c>
      <c r="AI18" s="317">
        <f t="shared" si="36"/>
        <v>0</v>
      </c>
      <c r="AJ18" s="317">
        <f t="shared" si="36"/>
        <v>0</v>
      </c>
      <c r="AK18" s="317">
        <f t="shared" si="36"/>
        <v>0</v>
      </c>
      <c r="AL18" s="317">
        <f t="shared" si="19"/>
        <v>0</v>
      </c>
      <c r="AM18" s="317">
        <f t="shared" si="37"/>
        <v>0</v>
      </c>
      <c r="AN18" s="317">
        <f t="shared" si="66"/>
        <v>0</v>
      </c>
      <c r="AO18" s="317">
        <f t="shared" si="66"/>
        <v>0</v>
      </c>
      <c r="AP18" s="317">
        <f t="shared" si="66"/>
        <v>0</v>
      </c>
      <c r="AQ18" s="317">
        <f t="shared" si="38"/>
        <v>0</v>
      </c>
      <c r="AR18" s="317">
        <f t="shared" si="67"/>
        <v>0</v>
      </c>
      <c r="AS18" s="317">
        <f t="shared" si="67"/>
        <v>0</v>
      </c>
      <c r="AT18" s="317">
        <f t="shared" si="67"/>
        <v>0</v>
      </c>
      <c r="AU18" s="317">
        <f t="shared" si="39"/>
        <v>0</v>
      </c>
      <c r="AV18" s="317">
        <f t="shared" si="68"/>
        <v>0</v>
      </c>
      <c r="AW18" s="317">
        <f t="shared" si="68"/>
        <v>0</v>
      </c>
      <c r="AX18" s="317">
        <f t="shared" si="68"/>
        <v>0</v>
      </c>
      <c r="AY18" s="317">
        <f t="shared" si="40"/>
        <v>0</v>
      </c>
      <c r="AZ18" s="317">
        <f t="shared" si="74"/>
        <v>0</v>
      </c>
      <c r="BA18" s="317">
        <f t="shared" si="69"/>
        <v>0</v>
      </c>
      <c r="BB18" s="317">
        <f t="shared" si="69"/>
        <v>0</v>
      </c>
      <c r="BC18" s="317">
        <f t="shared" si="24"/>
        <v>0</v>
      </c>
      <c r="BD18" s="317">
        <f t="shared" si="41"/>
        <v>0</v>
      </c>
      <c r="BE18" s="317">
        <f t="shared" si="70"/>
        <v>0</v>
      </c>
      <c r="BF18" s="317">
        <f t="shared" si="70"/>
        <v>0</v>
      </c>
      <c r="BG18" s="317">
        <f t="shared" si="70"/>
        <v>0</v>
      </c>
      <c r="BH18" s="317">
        <f t="shared" si="42"/>
        <v>0</v>
      </c>
      <c r="BI18" s="317">
        <f t="shared" si="75"/>
        <v>0</v>
      </c>
      <c r="BJ18" s="317">
        <f t="shared" si="71"/>
        <v>0</v>
      </c>
      <c r="BK18" s="317">
        <f t="shared" si="71"/>
        <v>0</v>
      </c>
      <c r="BL18" s="317">
        <f t="shared" si="43"/>
        <v>0</v>
      </c>
      <c r="BM18" s="317">
        <f t="shared" si="72"/>
        <v>0</v>
      </c>
      <c r="BN18" s="317">
        <f t="shared" si="72"/>
        <v>0</v>
      </c>
      <c r="BO18" s="317">
        <f t="shared" si="72"/>
        <v>0</v>
      </c>
      <c r="BP18" s="317">
        <f t="shared" si="44"/>
        <v>0</v>
      </c>
      <c r="BQ18" s="317">
        <f t="shared" si="73"/>
        <v>0</v>
      </c>
      <c r="BR18" s="317">
        <f t="shared" si="73"/>
        <v>0</v>
      </c>
      <c r="BS18" s="317">
        <f t="shared" si="73"/>
        <v>0</v>
      </c>
      <c r="BT18" s="318"/>
    </row>
    <row r="19" spans="1:72" s="309" customFormat="1" ht="20.149999999999999" customHeight="1" outlineLevel="3">
      <c r="A19" s="314" t="s">
        <v>374</v>
      </c>
      <c r="B19" s="315" t="s">
        <v>375</v>
      </c>
      <c r="C19" s="316" t="e">
        <f>VLOOKUP(开发间接费用!$B$10:$B$43,参数!$B$3:$C$13,2,0)</f>
        <v>#N/A</v>
      </c>
      <c r="D19" s="317">
        <f t="shared" si="13"/>
        <v>0</v>
      </c>
      <c r="E19" s="321">
        <f>SUMIF(福利费明细!$D$5:$D$210,"开发间接费用",福利费明细!BN$5:BN$210)</f>
        <v>0</v>
      </c>
      <c r="F19" s="321">
        <f>SUMIF(福利费明细!$D$5:$D$210,"开发间接费用",福利费明细!BO$5:BO$210)</f>
        <v>0</v>
      </c>
      <c r="G19" s="321">
        <f>SUMIF(福利费明细!$D$5:$D$210,"开发间接费用",福利费明细!BP$5:BP$210)</f>
        <v>0</v>
      </c>
      <c r="H19" s="317">
        <f t="shared" si="14"/>
        <v>0</v>
      </c>
      <c r="I19" s="321">
        <f>SUMIF(福利费明细!$D$5:$D$210,"开发间接费用",福利费明细!BR$5:BR$210)</f>
        <v>0</v>
      </c>
      <c r="J19" s="321">
        <f>SUMIF(福利费明细!$D$5:$D$210,"开发间接费用",福利费明细!BS$5:BS$210)</f>
        <v>0</v>
      </c>
      <c r="K19" s="321">
        <f>SUMIF(福利费明细!$D$5:$D$210,"开发间接费用",福利费明细!BT$5:BT$210)</f>
        <v>0</v>
      </c>
      <c r="L19" s="317">
        <f t="shared" si="15"/>
        <v>0</v>
      </c>
      <c r="M19" s="321">
        <f>SUMIF(福利费明细!$D$5:$D$210,"开发间接费用",福利费明细!BV$5:BV$210)</f>
        <v>0</v>
      </c>
      <c r="N19" s="321">
        <f>SUMIF(福利费明细!$D$5:$D$210,"开发间接费用",福利费明细!BW$5:BW$210)</f>
        <v>0</v>
      </c>
      <c r="O19" s="321">
        <f>SUMIF(福利费明细!$D$5:$D$210,"开发间接费用",福利费明细!BX$5:BX$210)</f>
        <v>0</v>
      </c>
      <c r="P19" s="317">
        <f t="shared" si="16"/>
        <v>0</v>
      </c>
      <c r="Q19" s="321">
        <f>SUMIF(福利费明细!$D$5:$D$210,"开发间接费用",福利费明细!BZ$5:BZ$210)</f>
        <v>0</v>
      </c>
      <c r="R19" s="321">
        <f>SUMIF(福利费明细!$D$5:$D$210,"开发间接费用",福利费明细!CA$5:CA$210)</f>
        <v>0</v>
      </c>
      <c r="S19" s="321">
        <f>SUMIF(福利费明细!$D$5:$D$210,"开发间接费用",福利费明细!CB$5:CB$210)</f>
        <v>0</v>
      </c>
      <c r="T19" s="317">
        <f t="shared" si="17"/>
        <v>0</v>
      </c>
      <c r="U19" s="317">
        <f t="shared" si="18"/>
        <v>0</v>
      </c>
      <c r="V19" s="317">
        <f t="shared" si="29"/>
        <v>0</v>
      </c>
      <c r="W19" s="317">
        <f t="shared" si="30"/>
        <v>0</v>
      </c>
      <c r="X19" s="317">
        <f t="shared" si="30"/>
        <v>0</v>
      </c>
      <c r="Y19" s="317">
        <f t="shared" si="30"/>
        <v>0</v>
      </c>
      <c r="Z19" s="317">
        <f t="shared" si="31"/>
        <v>0</v>
      </c>
      <c r="AA19" s="317">
        <f t="shared" si="32"/>
        <v>0</v>
      </c>
      <c r="AB19" s="317">
        <f t="shared" si="32"/>
        <v>0</v>
      </c>
      <c r="AC19" s="317">
        <f t="shared" si="32"/>
        <v>0</v>
      </c>
      <c r="AD19" s="317">
        <f t="shared" si="33"/>
        <v>0</v>
      </c>
      <c r="AE19" s="317">
        <f t="shared" si="34"/>
        <v>0</v>
      </c>
      <c r="AF19" s="317">
        <f t="shared" si="34"/>
        <v>0</v>
      </c>
      <c r="AG19" s="317">
        <f t="shared" si="34"/>
        <v>0</v>
      </c>
      <c r="AH19" s="317">
        <f t="shared" si="35"/>
        <v>0</v>
      </c>
      <c r="AI19" s="317">
        <f t="shared" si="36"/>
        <v>0</v>
      </c>
      <c r="AJ19" s="317">
        <f t="shared" si="36"/>
        <v>0</v>
      </c>
      <c r="AK19" s="317">
        <f t="shared" si="36"/>
        <v>0</v>
      </c>
      <c r="AL19" s="317">
        <f t="shared" si="19"/>
        <v>0</v>
      </c>
      <c r="AM19" s="317">
        <f t="shared" si="37"/>
        <v>0</v>
      </c>
      <c r="AN19" s="317">
        <f t="shared" si="66"/>
        <v>0</v>
      </c>
      <c r="AO19" s="317">
        <f t="shared" si="66"/>
        <v>0</v>
      </c>
      <c r="AP19" s="317">
        <f t="shared" si="66"/>
        <v>0</v>
      </c>
      <c r="AQ19" s="317">
        <f t="shared" si="38"/>
        <v>0</v>
      </c>
      <c r="AR19" s="317">
        <f t="shared" si="67"/>
        <v>0</v>
      </c>
      <c r="AS19" s="317">
        <f t="shared" si="67"/>
        <v>0</v>
      </c>
      <c r="AT19" s="317">
        <f t="shared" si="67"/>
        <v>0</v>
      </c>
      <c r="AU19" s="317">
        <f t="shared" si="39"/>
        <v>0</v>
      </c>
      <c r="AV19" s="317">
        <f t="shared" si="68"/>
        <v>0</v>
      </c>
      <c r="AW19" s="317">
        <f t="shared" si="68"/>
        <v>0</v>
      </c>
      <c r="AX19" s="317">
        <f t="shared" si="68"/>
        <v>0</v>
      </c>
      <c r="AY19" s="317">
        <f t="shared" si="40"/>
        <v>0</v>
      </c>
      <c r="AZ19" s="317">
        <f t="shared" si="74"/>
        <v>0</v>
      </c>
      <c r="BA19" s="317">
        <f t="shared" si="69"/>
        <v>0</v>
      </c>
      <c r="BB19" s="317">
        <f t="shared" si="69"/>
        <v>0</v>
      </c>
      <c r="BC19" s="317">
        <f t="shared" si="24"/>
        <v>0</v>
      </c>
      <c r="BD19" s="317">
        <f t="shared" si="41"/>
        <v>0</v>
      </c>
      <c r="BE19" s="317">
        <f t="shared" si="70"/>
        <v>0</v>
      </c>
      <c r="BF19" s="317">
        <f t="shared" si="70"/>
        <v>0</v>
      </c>
      <c r="BG19" s="317">
        <f t="shared" si="70"/>
        <v>0</v>
      </c>
      <c r="BH19" s="317">
        <f t="shared" si="42"/>
        <v>0</v>
      </c>
      <c r="BI19" s="317">
        <f t="shared" si="75"/>
        <v>0</v>
      </c>
      <c r="BJ19" s="317">
        <f t="shared" si="71"/>
        <v>0</v>
      </c>
      <c r="BK19" s="317">
        <f t="shared" si="71"/>
        <v>0</v>
      </c>
      <c r="BL19" s="317">
        <f t="shared" si="43"/>
        <v>0</v>
      </c>
      <c r="BM19" s="317">
        <f t="shared" si="72"/>
        <v>0</v>
      </c>
      <c r="BN19" s="317">
        <f t="shared" si="72"/>
        <v>0</v>
      </c>
      <c r="BO19" s="317">
        <f t="shared" si="72"/>
        <v>0</v>
      </c>
      <c r="BP19" s="317">
        <f t="shared" si="44"/>
        <v>0</v>
      </c>
      <c r="BQ19" s="317">
        <f t="shared" si="73"/>
        <v>0</v>
      </c>
      <c r="BR19" s="317">
        <f t="shared" si="73"/>
        <v>0</v>
      </c>
      <c r="BS19" s="317">
        <f t="shared" si="73"/>
        <v>0</v>
      </c>
      <c r="BT19" s="318"/>
    </row>
    <row r="20" spans="1:72" s="309" customFormat="1" ht="20.149999999999999" customHeight="1" outlineLevel="3">
      <c r="A20" s="314" t="s">
        <v>376</v>
      </c>
      <c r="B20" s="315" t="s">
        <v>377</v>
      </c>
      <c r="C20" s="316" t="e">
        <f>VLOOKUP(开发间接费用!$B$10:$B$43,参数!$B$3:$C$13,2,0)</f>
        <v>#N/A</v>
      </c>
      <c r="D20" s="317">
        <f t="shared" si="13"/>
        <v>0</v>
      </c>
      <c r="E20" s="321">
        <f>SUMIF(福利费明细!$D$5:$D$210,"开发间接费用",福利费明细!CE$5:CE$210)</f>
        <v>0</v>
      </c>
      <c r="F20" s="321">
        <f>SUMIF(福利费明细!$D$5:$D$210,"开发间接费用",福利费明细!CF$5:CF$210)</f>
        <v>0</v>
      </c>
      <c r="G20" s="321">
        <f>SUMIF(福利费明细!$D$5:$D$210,"开发间接费用",福利费明细!CG$5:CG$210)</f>
        <v>0</v>
      </c>
      <c r="H20" s="317">
        <f t="shared" si="14"/>
        <v>0</v>
      </c>
      <c r="I20" s="321">
        <f>SUMIF(福利费明细!$D$5:$D$210,"开发间接费用",福利费明细!CH$5:CH$210)</f>
        <v>0</v>
      </c>
      <c r="J20" s="321">
        <f>SUMIF(福利费明细!$D$5:$D$210,"开发间接费用",福利费明细!CI$5:CI$210)</f>
        <v>0</v>
      </c>
      <c r="K20" s="321">
        <f>SUMIF(福利费明细!$D$5:$D$210,"开发间接费用",福利费明细!CJ$5:CJ$210)</f>
        <v>0</v>
      </c>
      <c r="L20" s="317">
        <f t="shared" si="15"/>
        <v>0</v>
      </c>
      <c r="M20" s="321">
        <f>SUMIF(福利费明细!$D$5:$D$210,"开发间接费用",福利费明细!CK$5:CK$210)</f>
        <v>0</v>
      </c>
      <c r="N20" s="321">
        <f>SUMIF(福利费明细!$D$5:$D$210,"开发间接费用",福利费明细!CL$5:CL$210)</f>
        <v>0</v>
      </c>
      <c r="O20" s="321">
        <f>SUMIF(福利费明细!$D$5:$D$210,"开发间接费用",福利费明细!CM$5:CM$210)</f>
        <v>0</v>
      </c>
      <c r="P20" s="317">
        <f t="shared" si="16"/>
        <v>0</v>
      </c>
      <c r="Q20" s="321">
        <f>SUMIF(福利费明细!$D$5:$D$210,"开发间接费用",福利费明细!CN$5:CN$210)</f>
        <v>0</v>
      </c>
      <c r="R20" s="321">
        <f>SUMIF(福利费明细!$D$5:$D$210,"开发间接费用",福利费明细!CO$5:CO$210)</f>
        <v>0</v>
      </c>
      <c r="S20" s="321">
        <f>SUMIF(福利费明细!$D$5:$D$210,"开发间接费用",福利费明细!CP$5:CP$210)</f>
        <v>0</v>
      </c>
      <c r="T20" s="317">
        <f t="shared" si="17"/>
        <v>0</v>
      </c>
      <c r="U20" s="317">
        <f t="shared" si="18"/>
        <v>0</v>
      </c>
      <c r="V20" s="317">
        <f t="shared" si="29"/>
        <v>0</v>
      </c>
      <c r="W20" s="317">
        <f t="shared" si="30"/>
        <v>0</v>
      </c>
      <c r="X20" s="317">
        <f t="shared" si="30"/>
        <v>0</v>
      </c>
      <c r="Y20" s="317">
        <f t="shared" si="30"/>
        <v>0</v>
      </c>
      <c r="Z20" s="317">
        <f t="shared" si="31"/>
        <v>0</v>
      </c>
      <c r="AA20" s="317">
        <f t="shared" si="32"/>
        <v>0</v>
      </c>
      <c r="AB20" s="317">
        <f t="shared" si="32"/>
        <v>0</v>
      </c>
      <c r="AC20" s="317">
        <f t="shared" si="32"/>
        <v>0</v>
      </c>
      <c r="AD20" s="317">
        <f t="shared" si="33"/>
        <v>0</v>
      </c>
      <c r="AE20" s="317">
        <f t="shared" si="34"/>
        <v>0</v>
      </c>
      <c r="AF20" s="317">
        <f t="shared" si="34"/>
        <v>0</v>
      </c>
      <c r="AG20" s="317">
        <f t="shared" si="34"/>
        <v>0</v>
      </c>
      <c r="AH20" s="317">
        <f t="shared" si="35"/>
        <v>0</v>
      </c>
      <c r="AI20" s="317">
        <f t="shared" si="36"/>
        <v>0</v>
      </c>
      <c r="AJ20" s="317">
        <f t="shared" si="36"/>
        <v>0</v>
      </c>
      <c r="AK20" s="317">
        <f t="shared" si="36"/>
        <v>0</v>
      </c>
      <c r="AL20" s="317">
        <f t="shared" si="19"/>
        <v>0</v>
      </c>
      <c r="AM20" s="317">
        <f t="shared" si="37"/>
        <v>0</v>
      </c>
      <c r="AN20" s="317">
        <f t="shared" si="66"/>
        <v>0</v>
      </c>
      <c r="AO20" s="317">
        <f t="shared" si="66"/>
        <v>0</v>
      </c>
      <c r="AP20" s="317">
        <f t="shared" si="66"/>
        <v>0</v>
      </c>
      <c r="AQ20" s="317">
        <f t="shared" si="38"/>
        <v>0</v>
      </c>
      <c r="AR20" s="317">
        <f t="shared" si="67"/>
        <v>0</v>
      </c>
      <c r="AS20" s="317">
        <f t="shared" si="67"/>
        <v>0</v>
      </c>
      <c r="AT20" s="317">
        <f t="shared" si="67"/>
        <v>0</v>
      </c>
      <c r="AU20" s="317">
        <f t="shared" si="39"/>
        <v>0</v>
      </c>
      <c r="AV20" s="317">
        <f t="shared" si="68"/>
        <v>0</v>
      </c>
      <c r="AW20" s="317">
        <f t="shared" si="68"/>
        <v>0</v>
      </c>
      <c r="AX20" s="317">
        <f t="shared" si="68"/>
        <v>0</v>
      </c>
      <c r="AY20" s="317">
        <f t="shared" si="40"/>
        <v>0</v>
      </c>
      <c r="AZ20" s="317">
        <f t="shared" si="74"/>
        <v>0</v>
      </c>
      <c r="BA20" s="317">
        <f t="shared" si="69"/>
        <v>0</v>
      </c>
      <c r="BB20" s="317">
        <f t="shared" si="69"/>
        <v>0</v>
      </c>
      <c r="BC20" s="317">
        <f t="shared" si="24"/>
        <v>0</v>
      </c>
      <c r="BD20" s="317">
        <f t="shared" si="41"/>
        <v>0</v>
      </c>
      <c r="BE20" s="317">
        <f t="shared" si="70"/>
        <v>0</v>
      </c>
      <c r="BF20" s="317">
        <f t="shared" si="70"/>
        <v>0</v>
      </c>
      <c r="BG20" s="317">
        <f t="shared" si="70"/>
        <v>0</v>
      </c>
      <c r="BH20" s="317">
        <f t="shared" si="42"/>
        <v>0</v>
      </c>
      <c r="BI20" s="317">
        <f t="shared" si="75"/>
        <v>0</v>
      </c>
      <c r="BJ20" s="317">
        <f t="shared" si="71"/>
        <v>0</v>
      </c>
      <c r="BK20" s="317">
        <f t="shared" si="71"/>
        <v>0</v>
      </c>
      <c r="BL20" s="317">
        <f t="shared" si="43"/>
        <v>0</v>
      </c>
      <c r="BM20" s="317">
        <f t="shared" si="72"/>
        <v>0</v>
      </c>
      <c r="BN20" s="317">
        <f t="shared" si="72"/>
        <v>0</v>
      </c>
      <c r="BO20" s="317">
        <f t="shared" si="72"/>
        <v>0</v>
      </c>
      <c r="BP20" s="317">
        <f t="shared" si="44"/>
        <v>0</v>
      </c>
      <c r="BQ20" s="317">
        <f t="shared" si="73"/>
        <v>0</v>
      </c>
      <c r="BR20" s="317">
        <f t="shared" si="73"/>
        <v>0</v>
      </c>
      <c r="BS20" s="317">
        <f t="shared" si="73"/>
        <v>0</v>
      </c>
      <c r="BT20" s="318"/>
    </row>
    <row r="21" spans="1:72" s="309" customFormat="1" ht="20.149999999999999" customHeight="1" outlineLevel="3">
      <c r="A21" s="314" t="s">
        <v>378</v>
      </c>
      <c r="B21" s="315" t="s">
        <v>379</v>
      </c>
      <c r="C21" s="316" t="e">
        <f>VLOOKUP(开发间接费用!$B$10:$B$43,参数!$B$3:$C$13,2,0)</f>
        <v>#N/A</v>
      </c>
      <c r="D21" s="317">
        <f t="shared" si="13"/>
        <v>0</v>
      </c>
      <c r="E21" s="321">
        <f>SUMIF(福利费明细!$D$5:$D$210,"开发间接费用",福利费明细!CS$5:CS$210)</f>
        <v>0</v>
      </c>
      <c r="F21" s="321">
        <f>SUMIF(福利费明细!$D$5:$D$210,"开发间接费用",福利费明细!CT$5:CT$210)</f>
        <v>0</v>
      </c>
      <c r="G21" s="321">
        <f>SUMIF(福利费明细!$D$5:$D$210,"开发间接费用",福利费明细!CU$5:CU$210)</f>
        <v>0</v>
      </c>
      <c r="H21" s="317">
        <f t="shared" si="14"/>
        <v>0</v>
      </c>
      <c r="I21" s="321">
        <f>SUMIF(福利费明细!$D$5:$D$210,"开发间接费用",福利费明细!CV$5:CV$210)</f>
        <v>0</v>
      </c>
      <c r="J21" s="321">
        <f>SUMIF(福利费明细!$D$5:$D$210,"开发间接费用",福利费明细!CW$5:CW$210)</f>
        <v>0</v>
      </c>
      <c r="K21" s="321">
        <f>SUMIF(福利费明细!$D$5:$D$210,"开发间接费用",福利费明细!CX$5:CX$210)</f>
        <v>0</v>
      </c>
      <c r="L21" s="317">
        <f t="shared" si="15"/>
        <v>0</v>
      </c>
      <c r="M21" s="321">
        <f>SUMIF(福利费明细!$D$5:$D$210,"开发间接费用",福利费明细!CY$5:CY$210)</f>
        <v>0</v>
      </c>
      <c r="N21" s="321">
        <f>SUMIF(福利费明细!$D$5:$D$210,"开发间接费用",福利费明细!CZ$5:CZ$210)</f>
        <v>0</v>
      </c>
      <c r="O21" s="321">
        <f>SUMIF(福利费明细!$D$5:$D$210,"开发间接费用",福利费明细!DA$5:DA$210)</f>
        <v>0</v>
      </c>
      <c r="P21" s="317">
        <f t="shared" si="16"/>
        <v>0</v>
      </c>
      <c r="Q21" s="321">
        <f>SUMIF(福利费明细!$D$5:$D$210,"开发间接费用",福利费明细!DB$5:DB$210)</f>
        <v>0</v>
      </c>
      <c r="R21" s="321">
        <f>SUMIF(福利费明细!$D$5:$D$210,"开发间接费用",福利费明细!DC$5:DC$210)</f>
        <v>0</v>
      </c>
      <c r="S21" s="321">
        <f>SUMIF(福利费明细!$D$5:$D$210,"开发间接费用",福利费明细!DD$5:DD$210)</f>
        <v>0</v>
      </c>
      <c r="T21" s="317">
        <f t="shared" si="17"/>
        <v>0</v>
      </c>
      <c r="U21" s="317">
        <f t="shared" si="18"/>
        <v>0</v>
      </c>
      <c r="V21" s="317">
        <f t="shared" si="29"/>
        <v>0</v>
      </c>
      <c r="W21" s="317">
        <f t="shared" si="30"/>
        <v>0</v>
      </c>
      <c r="X21" s="317">
        <f t="shared" si="30"/>
        <v>0</v>
      </c>
      <c r="Y21" s="317">
        <f t="shared" si="30"/>
        <v>0</v>
      </c>
      <c r="Z21" s="317">
        <f t="shared" si="31"/>
        <v>0</v>
      </c>
      <c r="AA21" s="317">
        <f t="shared" si="32"/>
        <v>0</v>
      </c>
      <c r="AB21" s="317">
        <f t="shared" si="32"/>
        <v>0</v>
      </c>
      <c r="AC21" s="317">
        <f t="shared" si="32"/>
        <v>0</v>
      </c>
      <c r="AD21" s="317">
        <f t="shared" si="33"/>
        <v>0</v>
      </c>
      <c r="AE21" s="317">
        <f t="shared" si="34"/>
        <v>0</v>
      </c>
      <c r="AF21" s="317">
        <f t="shared" si="34"/>
        <v>0</v>
      </c>
      <c r="AG21" s="317">
        <f t="shared" si="34"/>
        <v>0</v>
      </c>
      <c r="AH21" s="317">
        <f t="shared" si="35"/>
        <v>0</v>
      </c>
      <c r="AI21" s="317">
        <f t="shared" si="36"/>
        <v>0</v>
      </c>
      <c r="AJ21" s="317">
        <f t="shared" si="36"/>
        <v>0</v>
      </c>
      <c r="AK21" s="317">
        <f t="shared" si="36"/>
        <v>0</v>
      </c>
      <c r="AL21" s="317">
        <f t="shared" si="19"/>
        <v>0</v>
      </c>
      <c r="AM21" s="317">
        <f t="shared" si="37"/>
        <v>0</v>
      </c>
      <c r="AN21" s="317">
        <f t="shared" si="66"/>
        <v>0</v>
      </c>
      <c r="AO21" s="317">
        <f t="shared" si="66"/>
        <v>0</v>
      </c>
      <c r="AP21" s="317">
        <f t="shared" si="66"/>
        <v>0</v>
      </c>
      <c r="AQ21" s="317">
        <f t="shared" si="38"/>
        <v>0</v>
      </c>
      <c r="AR21" s="317">
        <f t="shared" si="67"/>
        <v>0</v>
      </c>
      <c r="AS21" s="317">
        <f t="shared" si="67"/>
        <v>0</v>
      </c>
      <c r="AT21" s="317">
        <f t="shared" si="67"/>
        <v>0</v>
      </c>
      <c r="AU21" s="317">
        <f t="shared" si="39"/>
        <v>0</v>
      </c>
      <c r="AV21" s="317">
        <f t="shared" si="68"/>
        <v>0</v>
      </c>
      <c r="AW21" s="317">
        <f t="shared" si="68"/>
        <v>0</v>
      </c>
      <c r="AX21" s="317">
        <f t="shared" si="68"/>
        <v>0</v>
      </c>
      <c r="AY21" s="317">
        <f t="shared" si="40"/>
        <v>0</v>
      </c>
      <c r="AZ21" s="317">
        <f t="shared" si="74"/>
        <v>0</v>
      </c>
      <c r="BA21" s="317">
        <f t="shared" si="69"/>
        <v>0</v>
      </c>
      <c r="BB21" s="317">
        <f t="shared" si="69"/>
        <v>0</v>
      </c>
      <c r="BC21" s="317">
        <f t="shared" si="24"/>
        <v>0</v>
      </c>
      <c r="BD21" s="317">
        <f t="shared" si="41"/>
        <v>0</v>
      </c>
      <c r="BE21" s="317">
        <f t="shared" si="70"/>
        <v>0</v>
      </c>
      <c r="BF21" s="317">
        <f t="shared" si="70"/>
        <v>0</v>
      </c>
      <c r="BG21" s="317">
        <f t="shared" si="70"/>
        <v>0</v>
      </c>
      <c r="BH21" s="317">
        <f t="shared" si="42"/>
        <v>0</v>
      </c>
      <c r="BI21" s="317">
        <f t="shared" si="75"/>
        <v>0</v>
      </c>
      <c r="BJ21" s="317">
        <f t="shared" si="71"/>
        <v>0</v>
      </c>
      <c r="BK21" s="317">
        <f t="shared" si="71"/>
        <v>0</v>
      </c>
      <c r="BL21" s="317">
        <f t="shared" si="43"/>
        <v>0</v>
      </c>
      <c r="BM21" s="317">
        <f t="shared" si="72"/>
        <v>0</v>
      </c>
      <c r="BN21" s="317">
        <f t="shared" si="72"/>
        <v>0</v>
      </c>
      <c r="BO21" s="317">
        <f t="shared" si="72"/>
        <v>0</v>
      </c>
      <c r="BP21" s="317">
        <f t="shared" si="44"/>
        <v>0</v>
      </c>
      <c r="BQ21" s="317">
        <f t="shared" si="73"/>
        <v>0</v>
      </c>
      <c r="BR21" s="317">
        <f t="shared" si="73"/>
        <v>0</v>
      </c>
      <c r="BS21" s="317">
        <f t="shared" si="73"/>
        <v>0</v>
      </c>
      <c r="BT21" s="318"/>
    </row>
    <row r="22" spans="1:72" s="309" customFormat="1" ht="20.149999999999999" customHeight="1" outlineLevel="3">
      <c r="A22" s="314" t="s">
        <v>21</v>
      </c>
      <c r="B22" s="315" t="s">
        <v>22</v>
      </c>
      <c r="C22" s="323" t="e">
        <f>VLOOKUP(开发间接费用!$B$10:$B$43,参数!$B$3:$C$13,2,0)</f>
        <v>#N/A</v>
      </c>
      <c r="D22" s="317">
        <f t="shared" ref="D22" si="118">SUM(E22:G22)</f>
        <v>0</v>
      </c>
      <c r="E22" s="346" t="s">
        <v>295</v>
      </c>
      <c r="F22" s="346" t="s">
        <v>295</v>
      </c>
      <c r="G22" s="346" t="s">
        <v>295</v>
      </c>
      <c r="H22" s="317">
        <f t="shared" ref="H22" si="119">SUM(I22:K22)</f>
        <v>0</v>
      </c>
      <c r="I22" s="346" t="s">
        <v>295</v>
      </c>
      <c r="J22" s="346" t="s">
        <v>295</v>
      </c>
      <c r="K22" s="346" t="s">
        <v>295</v>
      </c>
      <c r="L22" s="317">
        <f t="shared" ref="L22" si="120">SUM(M22:O22)</f>
        <v>0</v>
      </c>
      <c r="M22" s="346" t="s">
        <v>295</v>
      </c>
      <c r="N22" s="346" t="s">
        <v>295</v>
      </c>
      <c r="O22" s="346" t="s">
        <v>295</v>
      </c>
      <c r="P22" s="317">
        <f t="shared" ref="P22" si="121">SUM(Q22:S22)</f>
        <v>0</v>
      </c>
      <c r="Q22" s="346" t="s">
        <v>295</v>
      </c>
      <c r="R22" s="346" t="s">
        <v>295</v>
      </c>
      <c r="S22" s="346" t="s">
        <v>295</v>
      </c>
      <c r="T22" s="317">
        <f t="shared" si="17"/>
        <v>0</v>
      </c>
      <c r="U22" s="317">
        <f>SUM(V22,Z22,AD22,AH22)</f>
        <v>0</v>
      </c>
      <c r="V22" s="317">
        <f t="shared" ref="V22" si="122">SUM(W22:Y22)</f>
        <v>0</v>
      </c>
      <c r="W22" s="317">
        <f>IF(ISNUMBER(E22*$U$7),E22*$U$7,0)</f>
        <v>0</v>
      </c>
      <c r="X22" s="317">
        <f t="shared" ref="X22" si="123">IF(ISNUMBER(F22*$U$7),F22*$U$7,0)</f>
        <v>0</v>
      </c>
      <c r="Y22" s="317">
        <f t="shared" ref="Y22" si="124">IF(ISNUMBER(G22*$U$7),G22*$U$7,0)</f>
        <v>0</v>
      </c>
      <c r="Z22" s="317">
        <f t="shared" ref="Z22" si="125">SUM(AA22:AC22)</f>
        <v>0</v>
      </c>
      <c r="AA22" s="317">
        <f>IF(ISNUMBER(I22*$U$7),I22*$U$7,0)</f>
        <v>0</v>
      </c>
      <c r="AB22" s="317">
        <f t="shared" ref="AB22" si="126">IF(ISNUMBER(J22*$U$7),J22*$U$7,0)</f>
        <v>0</v>
      </c>
      <c r="AC22" s="317">
        <f t="shared" ref="AC22" si="127">IF(ISNUMBER(K22*$U$7),K22*$U$7,0)</f>
        <v>0</v>
      </c>
      <c r="AD22" s="317">
        <f t="shared" ref="AD22" si="128">SUM(AE22:AG22)</f>
        <v>0</v>
      </c>
      <c r="AE22" s="317">
        <f>IF(ISNUMBER(M22*$U$7),M22*$U$7,0)</f>
        <v>0</v>
      </c>
      <c r="AF22" s="317">
        <f t="shared" ref="AF22" si="129">IF(ISNUMBER(N22*$U$7),N22*$U$7,0)</f>
        <v>0</v>
      </c>
      <c r="AG22" s="317">
        <f t="shared" ref="AG22" si="130">IF(ISNUMBER(O22*$U$7),O22*$U$7,0)</f>
        <v>0</v>
      </c>
      <c r="AH22" s="317">
        <f t="shared" ref="AH22" si="131">SUM(AI22:AK22)</f>
        <v>0</v>
      </c>
      <c r="AI22" s="317">
        <f>IF(ISNUMBER(Q22*$U$7),Q22*$U$7,0)</f>
        <v>0</v>
      </c>
      <c r="AJ22" s="317">
        <f t="shared" ref="AJ22" si="132">IF(ISNUMBER(R22*$U$7),R22*$U$7,0)</f>
        <v>0</v>
      </c>
      <c r="AK22" s="317">
        <f t="shared" ref="AK22" si="133">IF(ISNUMBER(S22*$U$7),S22*$U$7,0)</f>
        <v>0</v>
      </c>
      <c r="AL22" s="317">
        <f>SUM(AM22,AQ22,AU22,AY22)</f>
        <v>0</v>
      </c>
      <c r="AM22" s="317">
        <f t="shared" si="37"/>
        <v>0</v>
      </c>
      <c r="AN22" s="317">
        <f>IF(ISNUMBER(V22*$AL$7),V22*$AL$7,0)</f>
        <v>0</v>
      </c>
      <c r="AO22" s="317">
        <f t="shared" ref="AO22" si="134">IF(ISNUMBER(W22*$AL$7),W22*$AL$7,0)</f>
        <v>0</v>
      </c>
      <c r="AP22" s="317">
        <f t="shared" ref="AP22" si="135">IF(ISNUMBER(X22*$AL$7),X22*$AL$7,0)</f>
        <v>0</v>
      </c>
      <c r="AQ22" s="317">
        <f t="shared" ref="AQ22" si="136">SUM(AR22:AT22)</f>
        <v>0</v>
      </c>
      <c r="AR22" s="317">
        <f>IF(ISNUMBER(Z22*$AL$7),Z22*$AL$7,0)</f>
        <v>0</v>
      </c>
      <c r="AS22" s="317">
        <f t="shared" ref="AS22" si="137">IF(ISNUMBER(AA22*$AL$7),AA22*$AL$7,0)</f>
        <v>0</v>
      </c>
      <c r="AT22" s="317">
        <f t="shared" ref="AT22" si="138">IF(ISNUMBER(AB22*$AL$7),AB22*$AL$7,0)</f>
        <v>0</v>
      </c>
      <c r="AU22" s="317">
        <f t="shared" ref="AU22" si="139">SUM(AV22:AX22)</f>
        <v>0</v>
      </c>
      <c r="AV22" s="317">
        <f>IF(ISNUMBER(AD22*$AL$7),AD22*$AL$7,0)</f>
        <v>0</v>
      </c>
      <c r="AW22" s="317">
        <f t="shared" ref="AW22" si="140">IF(ISNUMBER(AE22*$AL$7),AE22*$AL$7,0)</f>
        <v>0</v>
      </c>
      <c r="AX22" s="317">
        <f t="shared" ref="AX22" si="141">IF(ISNUMBER(AF22*$AL$7),AF22*$AL$7,0)</f>
        <v>0</v>
      </c>
      <c r="AY22" s="317">
        <f t="shared" ref="AY22" si="142">SUM(AZ22:BB22)</f>
        <v>0</v>
      </c>
      <c r="AZ22" s="317">
        <f>IF(ISNUMBER(AH22*$AL$7),AH22*$AL$7,0)</f>
        <v>0</v>
      </c>
      <c r="BA22" s="317">
        <f t="shared" ref="BA22" si="143">IF(ISNUMBER(AI22*$AL$7),AI22*$AL$7,0)</f>
        <v>0</v>
      </c>
      <c r="BB22" s="317">
        <f t="shared" ref="BB22" si="144">IF(ISNUMBER(AJ22*$AL$7),AJ22*$AL$7,0)</f>
        <v>0</v>
      </c>
      <c r="BC22" s="317">
        <f>SUM(BD22,BH22,BL22,BP22)</f>
        <v>0</v>
      </c>
      <c r="BD22" s="317">
        <f t="shared" si="41"/>
        <v>0</v>
      </c>
      <c r="BE22" s="317">
        <f>IF(ISNUMBER(AM22*$BC$7),AM22*$BC$7,0)</f>
        <v>0</v>
      </c>
      <c r="BF22" s="317">
        <f t="shared" ref="BF22" si="145">IF(ISNUMBER(AN22*$BC$7),AN22*$BC$7,0)</f>
        <v>0</v>
      </c>
      <c r="BG22" s="317">
        <f t="shared" ref="BG22" si="146">IF(ISNUMBER(AO22*$BC$7),AO22*$BC$7,0)</f>
        <v>0</v>
      </c>
      <c r="BH22" s="317">
        <f t="shared" ref="BH22" si="147">SUM(BI22:BK22)</f>
        <v>0</v>
      </c>
      <c r="BI22" s="317">
        <f>IF(ISNUMBER(AQ22*$BC$7),AQ22*$BC$7,0)</f>
        <v>0</v>
      </c>
      <c r="BJ22" s="317">
        <f t="shared" ref="BJ22" si="148">IF(ISNUMBER(AR22*$BC$7),AR22*$BC$7,0)</f>
        <v>0</v>
      </c>
      <c r="BK22" s="317">
        <f t="shared" ref="BK22" si="149">IF(ISNUMBER(AS22*$BC$7),AS22*$BC$7,0)</f>
        <v>0</v>
      </c>
      <c r="BL22" s="317">
        <f t="shared" ref="BL22" si="150">SUM(BM22:BO22)</f>
        <v>0</v>
      </c>
      <c r="BM22" s="317">
        <f>IF(ISNUMBER(AU22*$BC$7),AU22*$BC$7,0)</f>
        <v>0</v>
      </c>
      <c r="BN22" s="317">
        <f t="shared" ref="BN22" si="151">IF(ISNUMBER(AV22*$BC$7),AV22*$BC$7,0)</f>
        <v>0</v>
      </c>
      <c r="BO22" s="317">
        <f t="shared" ref="BO22" si="152">IF(ISNUMBER(AW22*$BC$7),AW22*$BC$7,0)</f>
        <v>0</v>
      </c>
      <c r="BP22" s="317">
        <f t="shared" ref="BP22" si="153">SUM(BQ22:BS22)</f>
        <v>0</v>
      </c>
      <c r="BQ22" s="317">
        <f>IF(ISNUMBER(AY22*$BC$7),AY22*$BC$7,0)</f>
        <v>0</v>
      </c>
      <c r="BR22" s="317">
        <f t="shared" ref="BR22" si="154">IF(ISNUMBER(AZ22*$BC$7),AZ22*$BC$7,0)</f>
        <v>0</v>
      </c>
      <c r="BS22" s="317">
        <f t="shared" ref="BS22" si="155">IF(ISNUMBER(BA22*$BC$7),BA22*$BC$7,0)</f>
        <v>0</v>
      </c>
      <c r="BT22" s="318"/>
    </row>
    <row r="23" spans="1:72" s="309" customFormat="1" ht="20.149999999999999" customHeight="1" outlineLevel="3">
      <c r="A23" s="314" t="s">
        <v>23</v>
      </c>
      <c r="B23" s="315" t="s">
        <v>24</v>
      </c>
      <c r="C23" s="316" t="e">
        <f>VLOOKUP(开发间接费用!$B$10:$B$43,参数!$B$3:$C$13,2,0)</f>
        <v>#N/A</v>
      </c>
      <c r="D23" s="317">
        <f t="shared" si="13"/>
        <v>0</v>
      </c>
      <c r="E23" s="321">
        <f>SUMIF(福利费明细!$D$5:$D$210,"开发间接费用",福利费明细!$DL$5:$DL$210)/12+SUMIF(福利费明细!$D$5:$D$210,"开发间接费用",福利费明细!$DJ$5:$DJ$210)/12</f>
        <v>0</v>
      </c>
      <c r="F23" s="321">
        <f>SUMIF(福利费明细!$D$5:$D$210,"开发间接费用",福利费明细!$DL$5:$DL$210)/12+SUMIF(福利费明细!$D$5:$D$210,"开发间接费用",福利费明细!$DJ$5:$DJ$210)/12</f>
        <v>0</v>
      </c>
      <c r="G23" s="321">
        <f>SUMIF(福利费明细!$D$5:$D$210,"开发间接费用",福利费明细!$DL$5:$DL$210)/12+SUMIF(福利费明细!$D$5:$D$210,"开发间接费用",福利费明细!$DJ$5:$DJ$210)/12</f>
        <v>0</v>
      </c>
      <c r="H23" s="317">
        <f t="shared" si="14"/>
        <v>0</v>
      </c>
      <c r="I23" s="321">
        <f>SUMIF(福利费明细!$D$5:$D$210,"开发间接费用",福利费明细!$DL$5:$DL$210)/12+SUMIF(福利费明细!$D$5:$D$210,"开发间接费用",福利费明细!$DJ$5:$DJ$210)/12</f>
        <v>0</v>
      </c>
      <c r="J23" s="321">
        <f>SUMIF(福利费明细!$D$5:$D$210,"开发间接费用",福利费明细!$DL$5:$DL$210)/12+SUMIF(福利费明细!$D$5:$D$210,"开发间接费用",福利费明细!$DJ$5:$DJ$210)/12</f>
        <v>0</v>
      </c>
      <c r="K23" s="321">
        <f>SUMIF(福利费明细!$D$5:$D$210,"开发间接费用",福利费明细!$DL$5:$DL$210)/12+SUMIF(福利费明细!$D$5:$D$210,"开发间接费用",福利费明细!$DJ$5:$DJ$210)/12</f>
        <v>0</v>
      </c>
      <c r="L23" s="317">
        <f t="shared" si="15"/>
        <v>0</v>
      </c>
      <c r="M23" s="321">
        <f>SUMIF(福利费明细!$D$5:$D$210,"开发间接费用",福利费明细!$DL$5:$DL$210)/12+SUMIF(福利费明细!$D$5:$D$210,"开发间接费用",福利费明细!$DJ$5:$DJ$210)/12</f>
        <v>0</v>
      </c>
      <c r="N23" s="321">
        <f>SUMIF(福利费明细!$D$5:$D$210,"开发间接费用",福利费明细!$DL$5:$DL$210)/12+SUMIF(福利费明细!$D$5:$D$210,"开发间接费用",福利费明细!$DJ$5:$DJ$210)/12</f>
        <v>0</v>
      </c>
      <c r="O23" s="321">
        <f>SUMIF(福利费明细!$D$5:$D$210,"开发间接费用",福利费明细!$DL$5:$DL$210)/12+SUMIF(福利费明细!$D$5:$D$210,"开发间接费用",福利费明细!$DJ$5:$DJ$210)/12</f>
        <v>0</v>
      </c>
      <c r="P23" s="317">
        <f t="shared" si="16"/>
        <v>0</v>
      </c>
      <c r="Q23" s="321">
        <f>SUMIF(福利费明细!$D$5:$D$210,"开发间接费用",福利费明细!$DL$5:$DL$210)/12+SUMIF(福利费明细!$D$5:$D$210,"开发间接费用",福利费明细!$DJ$5:$DJ$210)/12</f>
        <v>0</v>
      </c>
      <c r="R23" s="321">
        <f>SUMIF(福利费明细!$D$5:$D$210,"开发间接费用",福利费明细!$DL$5:$DL$210)/12+SUMIF(福利费明细!$D$5:$D$210,"开发间接费用",福利费明细!$DJ$5:$DJ$210)/12</f>
        <v>0</v>
      </c>
      <c r="S23" s="321">
        <f>SUMIF(福利费明细!$D$5:$D$210,"开发间接费用",福利费明细!$DL$5:$DL$210)/12+SUMIF(福利费明细!$D$5:$D$210,"开发间接费用",福利费明细!$DJ$5:$DJ$210)/12</f>
        <v>0</v>
      </c>
      <c r="T23" s="317">
        <f t="shared" si="17"/>
        <v>0</v>
      </c>
      <c r="U23" s="317">
        <f t="shared" si="18"/>
        <v>0</v>
      </c>
      <c r="V23" s="317">
        <f t="shared" si="29"/>
        <v>0</v>
      </c>
      <c r="W23" s="317">
        <f t="shared" si="30"/>
        <v>0</v>
      </c>
      <c r="X23" s="317">
        <f t="shared" si="30"/>
        <v>0</v>
      </c>
      <c r="Y23" s="317">
        <f t="shared" si="30"/>
        <v>0</v>
      </c>
      <c r="Z23" s="317">
        <f t="shared" si="31"/>
        <v>0</v>
      </c>
      <c r="AA23" s="317">
        <f t="shared" si="32"/>
        <v>0</v>
      </c>
      <c r="AB23" s="317">
        <f t="shared" si="32"/>
        <v>0</v>
      </c>
      <c r="AC23" s="317">
        <f t="shared" si="32"/>
        <v>0</v>
      </c>
      <c r="AD23" s="317">
        <f t="shared" si="33"/>
        <v>0</v>
      </c>
      <c r="AE23" s="317">
        <f t="shared" si="34"/>
        <v>0</v>
      </c>
      <c r="AF23" s="317">
        <f t="shared" si="34"/>
        <v>0</v>
      </c>
      <c r="AG23" s="317">
        <f t="shared" si="34"/>
        <v>0</v>
      </c>
      <c r="AH23" s="317">
        <f t="shared" si="35"/>
        <v>0</v>
      </c>
      <c r="AI23" s="317">
        <f t="shared" si="36"/>
        <v>0</v>
      </c>
      <c r="AJ23" s="317">
        <f t="shared" si="36"/>
        <v>0</v>
      </c>
      <c r="AK23" s="317">
        <f t="shared" si="36"/>
        <v>0</v>
      </c>
      <c r="AL23" s="317">
        <f t="shared" si="19"/>
        <v>0</v>
      </c>
      <c r="AM23" s="317">
        <f t="shared" si="37"/>
        <v>0</v>
      </c>
      <c r="AN23" s="317">
        <f t="shared" si="66"/>
        <v>0</v>
      </c>
      <c r="AO23" s="317">
        <f t="shared" si="66"/>
        <v>0</v>
      </c>
      <c r="AP23" s="317">
        <f t="shared" si="66"/>
        <v>0</v>
      </c>
      <c r="AQ23" s="317">
        <f t="shared" si="38"/>
        <v>0</v>
      </c>
      <c r="AR23" s="317">
        <f t="shared" si="67"/>
        <v>0</v>
      </c>
      <c r="AS23" s="317">
        <f t="shared" si="67"/>
        <v>0</v>
      </c>
      <c r="AT23" s="317">
        <f t="shared" si="67"/>
        <v>0</v>
      </c>
      <c r="AU23" s="317">
        <f t="shared" si="39"/>
        <v>0</v>
      </c>
      <c r="AV23" s="317">
        <f t="shared" si="68"/>
        <v>0</v>
      </c>
      <c r="AW23" s="317">
        <f t="shared" si="68"/>
        <v>0</v>
      </c>
      <c r="AX23" s="317">
        <f t="shared" si="68"/>
        <v>0</v>
      </c>
      <c r="AY23" s="317">
        <f t="shared" si="40"/>
        <v>0</v>
      </c>
      <c r="AZ23" s="317">
        <f t="shared" si="74"/>
        <v>0</v>
      </c>
      <c r="BA23" s="317">
        <f t="shared" si="69"/>
        <v>0</v>
      </c>
      <c r="BB23" s="317">
        <f t="shared" si="69"/>
        <v>0</v>
      </c>
      <c r="BC23" s="317">
        <f t="shared" si="24"/>
        <v>0</v>
      </c>
      <c r="BD23" s="317">
        <f t="shared" si="41"/>
        <v>0</v>
      </c>
      <c r="BE23" s="317">
        <f t="shared" si="70"/>
        <v>0</v>
      </c>
      <c r="BF23" s="317">
        <f t="shared" si="70"/>
        <v>0</v>
      </c>
      <c r="BG23" s="317">
        <f t="shared" si="70"/>
        <v>0</v>
      </c>
      <c r="BH23" s="317">
        <f t="shared" si="42"/>
        <v>0</v>
      </c>
      <c r="BI23" s="317">
        <f t="shared" si="75"/>
        <v>0</v>
      </c>
      <c r="BJ23" s="317">
        <f t="shared" si="71"/>
        <v>0</v>
      </c>
      <c r="BK23" s="317">
        <f t="shared" si="71"/>
        <v>0</v>
      </c>
      <c r="BL23" s="317">
        <f t="shared" si="43"/>
        <v>0</v>
      </c>
      <c r="BM23" s="317">
        <f t="shared" si="72"/>
        <v>0</v>
      </c>
      <c r="BN23" s="317">
        <f t="shared" si="72"/>
        <v>0</v>
      </c>
      <c r="BO23" s="317">
        <f t="shared" si="72"/>
        <v>0</v>
      </c>
      <c r="BP23" s="317">
        <f t="shared" si="44"/>
        <v>0</v>
      </c>
      <c r="BQ23" s="317">
        <f t="shared" si="73"/>
        <v>0</v>
      </c>
      <c r="BR23" s="317">
        <f t="shared" si="73"/>
        <v>0</v>
      </c>
      <c r="BS23" s="317">
        <f t="shared" si="73"/>
        <v>0</v>
      </c>
      <c r="BT23" s="318"/>
    </row>
    <row r="24" spans="1:72" s="309" customFormat="1" ht="20.149999999999999" customHeight="1" outlineLevel="2">
      <c r="A24" s="314" t="s">
        <v>380</v>
      </c>
      <c r="B24" s="315" t="s">
        <v>25</v>
      </c>
      <c r="C24" s="316" t="e">
        <f>VLOOKUP(开发间接费用!$B$10:$B$43,参数!$B$3:$C$13,2,0)</f>
        <v>#N/A</v>
      </c>
      <c r="D24" s="317">
        <f t="shared" si="13"/>
        <v>0</v>
      </c>
      <c r="E24" s="321">
        <f>SUMIF(福利费明细!$D$5:$D$210,"开发间接费用",福利费明细!$AI$5:$AI$210)/12</f>
        <v>0</v>
      </c>
      <c r="F24" s="321">
        <f>SUMIF(福利费明细!$D$5:$D$210,"开发间接费用",福利费明细!$AI$5:$AI$210)/12</f>
        <v>0</v>
      </c>
      <c r="G24" s="321">
        <f>SUMIF(福利费明细!$D$5:$D$210,"开发间接费用",福利费明细!$AI$5:$AI$210)/12</f>
        <v>0</v>
      </c>
      <c r="H24" s="317">
        <f t="shared" si="14"/>
        <v>0</v>
      </c>
      <c r="I24" s="321">
        <f>SUMIF(福利费明细!$D$5:$D$210,"开发间接费用",福利费明细!$AI$5:$AI$210)/12</f>
        <v>0</v>
      </c>
      <c r="J24" s="321">
        <f>SUMIF(福利费明细!$D$5:$D$210,"开发间接费用",福利费明细!$AI$5:$AI$210)/12</f>
        <v>0</v>
      </c>
      <c r="K24" s="321">
        <f>SUMIF(福利费明细!$D$5:$D$210,"开发间接费用",福利费明细!$AI$5:$AI$210)/12</f>
        <v>0</v>
      </c>
      <c r="L24" s="317">
        <f t="shared" si="15"/>
        <v>0</v>
      </c>
      <c r="M24" s="321">
        <f>SUMIF(福利费明细!$D$5:$D$210,"开发间接费用",福利费明细!$AI$5:$AI$210)/12</f>
        <v>0</v>
      </c>
      <c r="N24" s="321">
        <f>SUMIF(福利费明细!$D$5:$D$210,"开发间接费用",福利费明细!$AI$5:$AI$210)/12</f>
        <v>0</v>
      </c>
      <c r="O24" s="321">
        <f>SUMIF(福利费明细!$D$5:$D$210,"开发间接费用",福利费明细!$AI$5:$AI$210)/12</f>
        <v>0</v>
      </c>
      <c r="P24" s="317">
        <f t="shared" si="16"/>
        <v>0</v>
      </c>
      <c r="Q24" s="321">
        <f>SUMIF(福利费明细!$D$5:$D$210,"开发间接费用",福利费明细!$AI$5:$AI$210)/12</f>
        <v>0</v>
      </c>
      <c r="R24" s="321">
        <f>SUMIF(福利费明细!$D$5:$D$210,"开发间接费用",福利费明细!$AI$5:$AI$210)/12</f>
        <v>0</v>
      </c>
      <c r="S24" s="321">
        <f>SUMIF(福利费明细!$D$5:$D$210,"开发间接费用",福利费明细!$AI$5:$AI$210)/12</f>
        <v>0</v>
      </c>
      <c r="T24" s="317">
        <f t="shared" si="17"/>
        <v>0</v>
      </c>
      <c r="U24" s="317">
        <f t="shared" si="18"/>
        <v>0</v>
      </c>
      <c r="V24" s="317">
        <f t="shared" si="29"/>
        <v>0</v>
      </c>
      <c r="W24" s="317">
        <f t="shared" si="30"/>
        <v>0</v>
      </c>
      <c r="X24" s="317">
        <f t="shared" si="30"/>
        <v>0</v>
      </c>
      <c r="Y24" s="317">
        <f t="shared" si="30"/>
        <v>0</v>
      </c>
      <c r="Z24" s="317">
        <f t="shared" si="31"/>
        <v>0</v>
      </c>
      <c r="AA24" s="317">
        <f t="shared" si="32"/>
        <v>0</v>
      </c>
      <c r="AB24" s="317">
        <f t="shared" si="32"/>
        <v>0</v>
      </c>
      <c r="AC24" s="317">
        <f t="shared" si="32"/>
        <v>0</v>
      </c>
      <c r="AD24" s="317">
        <f t="shared" si="33"/>
        <v>0</v>
      </c>
      <c r="AE24" s="317">
        <f t="shared" si="34"/>
        <v>0</v>
      </c>
      <c r="AF24" s="317">
        <f t="shared" si="34"/>
        <v>0</v>
      </c>
      <c r="AG24" s="317">
        <f t="shared" si="34"/>
        <v>0</v>
      </c>
      <c r="AH24" s="317">
        <f t="shared" si="35"/>
        <v>0</v>
      </c>
      <c r="AI24" s="317">
        <f t="shared" si="36"/>
        <v>0</v>
      </c>
      <c r="AJ24" s="317">
        <f t="shared" si="36"/>
        <v>0</v>
      </c>
      <c r="AK24" s="317">
        <f t="shared" si="36"/>
        <v>0</v>
      </c>
      <c r="AL24" s="317">
        <f t="shared" si="19"/>
        <v>0</v>
      </c>
      <c r="AM24" s="317">
        <f t="shared" si="37"/>
        <v>0</v>
      </c>
      <c r="AN24" s="317">
        <f t="shared" si="66"/>
        <v>0</v>
      </c>
      <c r="AO24" s="317">
        <f t="shared" si="66"/>
        <v>0</v>
      </c>
      <c r="AP24" s="317">
        <f t="shared" si="66"/>
        <v>0</v>
      </c>
      <c r="AQ24" s="317">
        <f t="shared" si="38"/>
        <v>0</v>
      </c>
      <c r="AR24" s="317">
        <f t="shared" si="67"/>
        <v>0</v>
      </c>
      <c r="AS24" s="317">
        <f t="shared" si="67"/>
        <v>0</v>
      </c>
      <c r="AT24" s="317">
        <f t="shared" si="67"/>
        <v>0</v>
      </c>
      <c r="AU24" s="317">
        <f t="shared" si="39"/>
        <v>0</v>
      </c>
      <c r="AV24" s="317">
        <f t="shared" si="68"/>
        <v>0</v>
      </c>
      <c r="AW24" s="317">
        <f t="shared" si="68"/>
        <v>0</v>
      </c>
      <c r="AX24" s="317">
        <f t="shared" si="68"/>
        <v>0</v>
      </c>
      <c r="AY24" s="317">
        <f t="shared" si="40"/>
        <v>0</v>
      </c>
      <c r="AZ24" s="317">
        <f t="shared" si="74"/>
        <v>0</v>
      </c>
      <c r="BA24" s="317">
        <f t="shared" si="69"/>
        <v>0</v>
      </c>
      <c r="BB24" s="317">
        <f t="shared" si="69"/>
        <v>0</v>
      </c>
      <c r="BC24" s="317">
        <f t="shared" si="24"/>
        <v>0</v>
      </c>
      <c r="BD24" s="317">
        <f t="shared" si="41"/>
        <v>0</v>
      </c>
      <c r="BE24" s="317">
        <f t="shared" si="70"/>
        <v>0</v>
      </c>
      <c r="BF24" s="317">
        <f t="shared" si="70"/>
        <v>0</v>
      </c>
      <c r="BG24" s="317">
        <f t="shared" si="70"/>
        <v>0</v>
      </c>
      <c r="BH24" s="317">
        <f t="shared" si="42"/>
        <v>0</v>
      </c>
      <c r="BI24" s="317">
        <f t="shared" si="75"/>
        <v>0</v>
      </c>
      <c r="BJ24" s="317">
        <f t="shared" si="71"/>
        <v>0</v>
      </c>
      <c r="BK24" s="317">
        <f t="shared" si="71"/>
        <v>0</v>
      </c>
      <c r="BL24" s="317">
        <f t="shared" si="43"/>
        <v>0</v>
      </c>
      <c r="BM24" s="317">
        <f t="shared" si="72"/>
        <v>0</v>
      </c>
      <c r="BN24" s="317">
        <f t="shared" si="72"/>
        <v>0</v>
      </c>
      <c r="BO24" s="317">
        <f t="shared" si="72"/>
        <v>0</v>
      </c>
      <c r="BP24" s="317">
        <f t="shared" si="44"/>
        <v>0</v>
      </c>
      <c r="BQ24" s="317">
        <f t="shared" si="73"/>
        <v>0</v>
      </c>
      <c r="BR24" s="317">
        <f t="shared" si="73"/>
        <v>0</v>
      </c>
      <c r="BS24" s="317">
        <f t="shared" si="73"/>
        <v>0</v>
      </c>
      <c r="BT24" s="318"/>
    </row>
    <row r="25" spans="1:72" s="309" customFormat="1" ht="20.149999999999999" customHeight="1" outlineLevel="2">
      <c r="A25" s="314" t="s">
        <v>381</v>
      </c>
      <c r="B25" s="315" t="s">
        <v>26</v>
      </c>
      <c r="C25" s="316" t="e">
        <f>VLOOKUP(开发间接费用!$B$10:$B$43,参数!$B$3:$C$13,2,0)</f>
        <v>#N/A</v>
      </c>
      <c r="D25" s="317">
        <f t="shared" si="13"/>
        <v>0</v>
      </c>
      <c r="E25" s="321">
        <f>SUMIF(福利费明细!$D$5:$D$210,"开发间接费用",福利费明细!$AJ$5:$AJ$210)/12</f>
        <v>0</v>
      </c>
      <c r="F25" s="321">
        <f>SUMIF(福利费明细!$D$5:$D$210,"开发间接费用",福利费明细!$AJ$5:$AJ$210)/12</f>
        <v>0</v>
      </c>
      <c r="G25" s="321">
        <f>SUMIF(福利费明细!$D$5:$D$210,"开发间接费用",福利费明细!$AJ$5:$AJ$210)/12</f>
        <v>0</v>
      </c>
      <c r="H25" s="317">
        <f t="shared" si="14"/>
        <v>0</v>
      </c>
      <c r="I25" s="321">
        <f>SUMIF(福利费明细!$D$5:$D$210,"开发间接费用",福利费明细!$AJ$5:$AJ$210)/12</f>
        <v>0</v>
      </c>
      <c r="J25" s="321">
        <f>SUMIF(福利费明细!$D$5:$D$210,"开发间接费用",福利费明细!$AJ$5:$AJ$210)/12</f>
        <v>0</v>
      </c>
      <c r="K25" s="321">
        <f>SUMIF(福利费明细!$D$5:$D$210,"开发间接费用",福利费明细!$AJ$5:$AJ$210)/12</f>
        <v>0</v>
      </c>
      <c r="L25" s="317">
        <f t="shared" si="15"/>
        <v>0</v>
      </c>
      <c r="M25" s="321">
        <f>SUMIF(福利费明细!$D$5:$D$210,"开发间接费用",福利费明细!$AJ$5:$AJ$210)/12</f>
        <v>0</v>
      </c>
      <c r="N25" s="321">
        <f>SUMIF(福利费明细!$D$5:$D$210,"开发间接费用",福利费明细!$AJ$5:$AJ$210)/12</f>
        <v>0</v>
      </c>
      <c r="O25" s="321">
        <f>SUMIF(福利费明细!$D$5:$D$210,"开发间接费用",福利费明细!$AJ$5:$AJ$210)/12</f>
        <v>0</v>
      </c>
      <c r="P25" s="317">
        <f t="shared" si="16"/>
        <v>0</v>
      </c>
      <c r="Q25" s="321">
        <f>SUMIF(福利费明细!$D$5:$D$210,"开发间接费用",福利费明细!$AJ$5:$AJ$210)/12</f>
        <v>0</v>
      </c>
      <c r="R25" s="321">
        <f>SUMIF(福利费明细!$D$5:$D$210,"开发间接费用",福利费明细!$AJ$5:$AJ$210)/12</f>
        <v>0</v>
      </c>
      <c r="S25" s="321">
        <f>SUMIF(福利费明细!$D$5:$D$210,"开发间接费用",福利费明细!$AJ$5:$AJ$210)/12</f>
        <v>0</v>
      </c>
      <c r="T25" s="317">
        <f t="shared" si="17"/>
        <v>0</v>
      </c>
      <c r="U25" s="317">
        <f t="shared" si="18"/>
        <v>0</v>
      </c>
      <c r="V25" s="317">
        <f t="shared" si="29"/>
        <v>0</v>
      </c>
      <c r="W25" s="317">
        <f t="shared" si="30"/>
        <v>0</v>
      </c>
      <c r="X25" s="317">
        <f t="shared" si="30"/>
        <v>0</v>
      </c>
      <c r="Y25" s="317">
        <f t="shared" si="30"/>
        <v>0</v>
      </c>
      <c r="Z25" s="317">
        <f t="shared" si="31"/>
        <v>0</v>
      </c>
      <c r="AA25" s="317">
        <f t="shared" si="32"/>
        <v>0</v>
      </c>
      <c r="AB25" s="317">
        <f t="shared" si="32"/>
        <v>0</v>
      </c>
      <c r="AC25" s="317">
        <f t="shared" si="32"/>
        <v>0</v>
      </c>
      <c r="AD25" s="317">
        <f t="shared" si="33"/>
        <v>0</v>
      </c>
      <c r="AE25" s="317">
        <f t="shared" si="34"/>
        <v>0</v>
      </c>
      <c r="AF25" s="317">
        <f t="shared" si="34"/>
        <v>0</v>
      </c>
      <c r="AG25" s="317">
        <f t="shared" si="34"/>
        <v>0</v>
      </c>
      <c r="AH25" s="317">
        <f t="shared" si="35"/>
        <v>0</v>
      </c>
      <c r="AI25" s="317">
        <f t="shared" si="36"/>
        <v>0</v>
      </c>
      <c r="AJ25" s="317">
        <f t="shared" si="36"/>
        <v>0</v>
      </c>
      <c r="AK25" s="317">
        <f t="shared" si="36"/>
        <v>0</v>
      </c>
      <c r="AL25" s="317">
        <f t="shared" si="19"/>
        <v>0</v>
      </c>
      <c r="AM25" s="317">
        <f t="shared" si="37"/>
        <v>0</v>
      </c>
      <c r="AN25" s="317">
        <f t="shared" si="66"/>
        <v>0</v>
      </c>
      <c r="AO25" s="317">
        <f t="shared" si="66"/>
        <v>0</v>
      </c>
      <c r="AP25" s="317">
        <f t="shared" si="66"/>
        <v>0</v>
      </c>
      <c r="AQ25" s="317">
        <f t="shared" si="38"/>
        <v>0</v>
      </c>
      <c r="AR25" s="317">
        <f t="shared" si="67"/>
        <v>0</v>
      </c>
      <c r="AS25" s="317">
        <f t="shared" si="67"/>
        <v>0</v>
      </c>
      <c r="AT25" s="317">
        <f t="shared" si="67"/>
        <v>0</v>
      </c>
      <c r="AU25" s="317">
        <f t="shared" si="39"/>
        <v>0</v>
      </c>
      <c r="AV25" s="317">
        <f t="shared" si="68"/>
        <v>0</v>
      </c>
      <c r="AW25" s="317">
        <f t="shared" si="68"/>
        <v>0</v>
      </c>
      <c r="AX25" s="317">
        <f t="shared" si="68"/>
        <v>0</v>
      </c>
      <c r="AY25" s="317">
        <f t="shared" si="40"/>
        <v>0</v>
      </c>
      <c r="AZ25" s="317">
        <f t="shared" si="74"/>
        <v>0</v>
      </c>
      <c r="BA25" s="317">
        <f t="shared" si="69"/>
        <v>0</v>
      </c>
      <c r="BB25" s="317">
        <f t="shared" si="69"/>
        <v>0</v>
      </c>
      <c r="BC25" s="317">
        <f t="shared" si="24"/>
        <v>0</v>
      </c>
      <c r="BD25" s="317">
        <f t="shared" si="41"/>
        <v>0</v>
      </c>
      <c r="BE25" s="317">
        <f t="shared" si="70"/>
        <v>0</v>
      </c>
      <c r="BF25" s="317">
        <f t="shared" si="70"/>
        <v>0</v>
      </c>
      <c r="BG25" s="317">
        <f t="shared" si="70"/>
        <v>0</v>
      </c>
      <c r="BH25" s="317">
        <f t="shared" si="42"/>
        <v>0</v>
      </c>
      <c r="BI25" s="317">
        <f t="shared" si="75"/>
        <v>0</v>
      </c>
      <c r="BJ25" s="317">
        <f t="shared" si="71"/>
        <v>0</v>
      </c>
      <c r="BK25" s="317">
        <f t="shared" si="71"/>
        <v>0</v>
      </c>
      <c r="BL25" s="317">
        <f t="shared" si="43"/>
        <v>0</v>
      </c>
      <c r="BM25" s="317">
        <f t="shared" si="72"/>
        <v>0</v>
      </c>
      <c r="BN25" s="317">
        <f t="shared" si="72"/>
        <v>0</v>
      </c>
      <c r="BO25" s="317">
        <f t="shared" si="72"/>
        <v>0</v>
      </c>
      <c r="BP25" s="317">
        <f t="shared" si="44"/>
        <v>0</v>
      </c>
      <c r="BQ25" s="317">
        <f t="shared" si="73"/>
        <v>0</v>
      </c>
      <c r="BR25" s="317">
        <f t="shared" si="73"/>
        <v>0</v>
      </c>
      <c r="BS25" s="317">
        <f t="shared" si="73"/>
        <v>0</v>
      </c>
      <c r="BT25" s="318"/>
    </row>
    <row r="26" spans="1:72" s="309" customFormat="1" ht="20.149999999999999" customHeight="1" outlineLevel="2">
      <c r="A26" s="314" t="s">
        <v>382</v>
      </c>
      <c r="B26" s="315" t="s">
        <v>27</v>
      </c>
      <c r="C26" s="316" t="e">
        <f>VLOOKUP(开发间接费用!$B$10:$B$43,参数!$B$3:$C$13,2,0)</f>
        <v>#N/A</v>
      </c>
      <c r="D26" s="317">
        <f t="shared" si="13"/>
        <v>0</v>
      </c>
      <c r="E26" s="321">
        <f>SUMIF(福利费明细!$D$5:$D$210,"开发间接费用",福利费明细!G$5:G$210)</f>
        <v>0</v>
      </c>
      <c r="F26" s="321">
        <f>SUMIF(福利费明细!$D$5:$D$210,"开发间接费用",福利费明细!H$5:H$210)</f>
        <v>0</v>
      </c>
      <c r="G26" s="321">
        <f>SUMIF(福利费明细!$D$5:$D$210,"开发间接费用",福利费明细!I$5:I$210)</f>
        <v>0</v>
      </c>
      <c r="H26" s="317">
        <f t="shared" si="14"/>
        <v>0</v>
      </c>
      <c r="I26" s="321">
        <f>SUMIF(福利费明细!$D$5:$D$210,"开发间接费用",福利费明细!J$5:J$210)</f>
        <v>0</v>
      </c>
      <c r="J26" s="321">
        <f>SUMIF(福利费明细!$D$5:$D$210,"开发间接费用",福利费明细!K$5:K$210)</f>
        <v>0</v>
      </c>
      <c r="K26" s="321">
        <f>SUMIF(福利费明细!$D$5:$D$210,"开发间接费用",福利费明细!L$5:L$210)</f>
        <v>0</v>
      </c>
      <c r="L26" s="317">
        <f t="shared" si="15"/>
        <v>0</v>
      </c>
      <c r="M26" s="321">
        <f>SUMIF(福利费明细!$D$5:$D$210,"开发间接费用",福利费明细!M$5:M$210)</f>
        <v>0</v>
      </c>
      <c r="N26" s="321">
        <f>SUMIF(福利费明细!$D$5:$D$210,"开发间接费用",福利费明细!N$5:N$210)</f>
        <v>0</v>
      </c>
      <c r="O26" s="321">
        <f>SUMIF(福利费明细!$D$5:$D$210,"开发间接费用",福利费明细!O$5:O$210)</f>
        <v>0</v>
      </c>
      <c r="P26" s="317">
        <f t="shared" si="16"/>
        <v>0</v>
      </c>
      <c r="Q26" s="321">
        <f>SUMIF(福利费明细!$D$5:$D$210,"开发间接费用",福利费明细!P$5:P$210)</f>
        <v>0</v>
      </c>
      <c r="R26" s="321">
        <f>SUMIF(福利费明细!$D$5:$D$210,"开发间接费用",福利费明细!Q$5:Q$210)</f>
        <v>0</v>
      </c>
      <c r="S26" s="321">
        <f>SUMIF(福利费明细!$D$5:$D$210,"开发间接费用",福利费明细!R$5:R$210)</f>
        <v>0</v>
      </c>
      <c r="T26" s="317">
        <f t="shared" si="17"/>
        <v>0</v>
      </c>
      <c r="U26" s="317">
        <f t="shared" si="18"/>
        <v>0</v>
      </c>
      <c r="V26" s="317">
        <f t="shared" si="29"/>
        <v>0</v>
      </c>
      <c r="W26" s="317">
        <f t="shared" si="30"/>
        <v>0</v>
      </c>
      <c r="X26" s="317">
        <f t="shared" si="30"/>
        <v>0</v>
      </c>
      <c r="Y26" s="317">
        <f t="shared" si="30"/>
        <v>0</v>
      </c>
      <c r="Z26" s="317">
        <f t="shared" si="31"/>
        <v>0</v>
      </c>
      <c r="AA26" s="317">
        <f t="shared" si="32"/>
        <v>0</v>
      </c>
      <c r="AB26" s="317">
        <f t="shared" si="32"/>
        <v>0</v>
      </c>
      <c r="AC26" s="317">
        <f t="shared" si="32"/>
        <v>0</v>
      </c>
      <c r="AD26" s="317">
        <f t="shared" si="33"/>
        <v>0</v>
      </c>
      <c r="AE26" s="317">
        <f t="shared" si="34"/>
        <v>0</v>
      </c>
      <c r="AF26" s="317">
        <f t="shared" si="34"/>
        <v>0</v>
      </c>
      <c r="AG26" s="317">
        <f t="shared" si="34"/>
        <v>0</v>
      </c>
      <c r="AH26" s="317">
        <f t="shared" si="35"/>
        <v>0</v>
      </c>
      <c r="AI26" s="317">
        <f t="shared" si="36"/>
        <v>0</v>
      </c>
      <c r="AJ26" s="317">
        <f t="shared" si="36"/>
        <v>0</v>
      </c>
      <c r="AK26" s="317">
        <f t="shared" si="36"/>
        <v>0</v>
      </c>
      <c r="AL26" s="317">
        <f t="shared" si="19"/>
        <v>0</v>
      </c>
      <c r="AM26" s="317">
        <f t="shared" si="37"/>
        <v>0</v>
      </c>
      <c r="AN26" s="317">
        <f t="shared" si="66"/>
        <v>0</v>
      </c>
      <c r="AO26" s="317">
        <f t="shared" si="66"/>
        <v>0</v>
      </c>
      <c r="AP26" s="317">
        <f t="shared" si="66"/>
        <v>0</v>
      </c>
      <c r="AQ26" s="317">
        <f t="shared" si="38"/>
        <v>0</v>
      </c>
      <c r="AR26" s="317">
        <f t="shared" si="67"/>
        <v>0</v>
      </c>
      <c r="AS26" s="317">
        <f t="shared" si="67"/>
        <v>0</v>
      </c>
      <c r="AT26" s="317">
        <f t="shared" si="67"/>
        <v>0</v>
      </c>
      <c r="AU26" s="317">
        <f t="shared" si="39"/>
        <v>0</v>
      </c>
      <c r="AV26" s="317">
        <f t="shared" si="68"/>
        <v>0</v>
      </c>
      <c r="AW26" s="317">
        <f t="shared" si="68"/>
        <v>0</v>
      </c>
      <c r="AX26" s="317">
        <f t="shared" si="68"/>
        <v>0</v>
      </c>
      <c r="AY26" s="317">
        <f t="shared" si="40"/>
        <v>0</v>
      </c>
      <c r="AZ26" s="317">
        <f t="shared" si="74"/>
        <v>0</v>
      </c>
      <c r="BA26" s="317">
        <f t="shared" si="69"/>
        <v>0</v>
      </c>
      <c r="BB26" s="317">
        <f t="shared" si="69"/>
        <v>0</v>
      </c>
      <c r="BC26" s="317">
        <f t="shared" si="24"/>
        <v>0</v>
      </c>
      <c r="BD26" s="317">
        <f t="shared" si="41"/>
        <v>0</v>
      </c>
      <c r="BE26" s="317">
        <f t="shared" si="70"/>
        <v>0</v>
      </c>
      <c r="BF26" s="317">
        <f t="shared" si="70"/>
        <v>0</v>
      </c>
      <c r="BG26" s="317">
        <f t="shared" si="70"/>
        <v>0</v>
      </c>
      <c r="BH26" s="317">
        <f t="shared" si="42"/>
        <v>0</v>
      </c>
      <c r="BI26" s="317">
        <f t="shared" si="75"/>
        <v>0</v>
      </c>
      <c r="BJ26" s="317">
        <f t="shared" si="71"/>
        <v>0</v>
      </c>
      <c r="BK26" s="317">
        <f t="shared" si="71"/>
        <v>0</v>
      </c>
      <c r="BL26" s="317">
        <f t="shared" si="43"/>
        <v>0</v>
      </c>
      <c r="BM26" s="317">
        <f t="shared" si="72"/>
        <v>0</v>
      </c>
      <c r="BN26" s="317">
        <f t="shared" si="72"/>
        <v>0</v>
      </c>
      <c r="BO26" s="317">
        <f t="shared" si="72"/>
        <v>0</v>
      </c>
      <c r="BP26" s="317">
        <f t="shared" si="44"/>
        <v>0</v>
      </c>
      <c r="BQ26" s="317">
        <f t="shared" si="73"/>
        <v>0</v>
      </c>
      <c r="BR26" s="317">
        <f t="shared" si="73"/>
        <v>0</v>
      </c>
      <c r="BS26" s="317">
        <f t="shared" si="73"/>
        <v>0</v>
      </c>
      <c r="BT26" s="318"/>
    </row>
    <row r="27" spans="1:72" s="309" customFormat="1" ht="20.149999999999999" customHeight="1" outlineLevel="2">
      <c r="A27" s="314" t="s">
        <v>383</v>
      </c>
      <c r="B27" s="315" t="s">
        <v>28</v>
      </c>
      <c r="C27" s="316" t="e">
        <f>VLOOKUP(开发间接费用!$B$10:$B$43,参数!$B$3:$C$13,2,0)</f>
        <v>#N/A</v>
      </c>
      <c r="D27" s="317">
        <f t="shared" si="13"/>
        <v>0</v>
      </c>
      <c r="E27" s="321">
        <f>SUMIF(福利费明细!$D$5:$D$210,"开发间接费用",福利费明细!V$5:V$210)</f>
        <v>0</v>
      </c>
      <c r="F27" s="321">
        <f>SUMIF(福利费明细!$D$5:$D$210,"开发间接费用",福利费明细!W$5:W$210)</f>
        <v>0</v>
      </c>
      <c r="G27" s="321">
        <f>SUMIF(福利费明细!$D$5:$D$210,"开发间接费用",福利费明细!X$5:X$210)</f>
        <v>0</v>
      </c>
      <c r="H27" s="317">
        <f t="shared" si="14"/>
        <v>0</v>
      </c>
      <c r="I27" s="321">
        <f>SUMIF(福利费明细!$D$5:$D$210,"开发间接费用",福利费明细!Y$5:Y$210)</f>
        <v>0</v>
      </c>
      <c r="J27" s="321">
        <f>SUMIF(福利费明细!$D$5:$D$210,"开发间接费用",福利费明细!Z$5:Z$210)</f>
        <v>0</v>
      </c>
      <c r="K27" s="321">
        <f>SUMIF(福利费明细!$D$5:$D$210,"开发间接费用",福利费明细!AA$5:AA$210)</f>
        <v>0</v>
      </c>
      <c r="L27" s="317">
        <f t="shared" si="15"/>
        <v>0</v>
      </c>
      <c r="M27" s="321">
        <f>SUMIF(福利费明细!$D$5:$D$210,"开发间接费用",福利费明细!AB$5:AB$210)</f>
        <v>0</v>
      </c>
      <c r="N27" s="321">
        <f>SUMIF(福利费明细!$D$5:$D$210,"开发间接费用",福利费明细!AC$5:AC$210)</f>
        <v>0</v>
      </c>
      <c r="O27" s="321">
        <f>SUMIF(福利费明细!$D$5:$D$210,"开发间接费用",福利费明细!AD$5:AD$210)</f>
        <v>0</v>
      </c>
      <c r="P27" s="317">
        <f t="shared" si="16"/>
        <v>0</v>
      </c>
      <c r="Q27" s="321">
        <f>SUMIF(福利费明细!$D$5:$D$210,"开发间接费用",福利费明细!AE$5:AE$210)</f>
        <v>0</v>
      </c>
      <c r="R27" s="321">
        <f>SUMIF(福利费明细!$D$5:$D$210,"开发间接费用",福利费明细!AF$5:AF$210)</f>
        <v>0</v>
      </c>
      <c r="S27" s="321">
        <f>SUMIF(福利费明细!$D$5:$D$210,"开发间接费用",福利费明细!AG$5:AG$210)</f>
        <v>0</v>
      </c>
      <c r="T27" s="317">
        <f t="shared" si="17"/>
        <v>0</v>
      </c>
      <c r="U27" s="317">
        <f t="shared" si="18"/>
        <v>0</v>
      </c>
      <c r="V27" s="317">
        <f t="shared" si="29"/>
        <v>0</v>
      </c>
      <c r="W27" s="317">
        <f t="shared" si="30"/>
        <v>0</v>
      </c>
      <c r="X27" s="317">
        <f t="shared" si="30"/>
        <v>0</v>
      </c>
      <c r="Y27" s="317">
        <f t="shared" si="30"/>
        <v>0</v>
      </c>
      <c r="Z27" s="317">
        <f t="shared" si="31"/>
        <v>0</v>
      </c>
      <c r="AA27" s="317">
        <f t="shared" si="32"/>
        <v>0</v>
      </c>
      <c r="AB27" s="317">
        <f t="shared" si="32"/>
        <v>0</v>
      </c>
      <c r="AC27" s="317">
        <f t="shared" si="32"/>
        <v>0</v>
      </c>
      <c r="AD27" s="317">
        <f t="shared" si="33"/>
        <v>0</v>
      </c>
      <c r="AE27" s="317">
        <f t="shared" si="34"/>
        <v>0</v>
      </c>
      <c r="AF27" s="317">
        <f t="shared" si="34"/>
        <v>0</v>
      </c>
      <c r="AG27" s="317">
        <f t="shared" si="34"/>
        <v>0</v>
      </c>
      <c r="AH27" s="317">
        <f t="shared" si="35"/>
        <v>0</v>
      </c>
      <c r="AI27" s="317">
        <f t="shared" si="36"/>
        <v>0</v>
      </c>
      <c r="AJ27" s="317">
        <f t="shared" si="36"/>
        <v>0</v>
      </c>
      <c r="AK27" s="317">
        <f t="shared" si="36"/>
        <v>0</v>
      </c>
      <c r="AL27" s="317">
        <f t="shared" si="19"/>
        <v>0</v>
      </c>
      <c r="AM27" s="317">
        <f t="shared" si="37"/>
        <v>0</v>
      </c>
      <c r="AN27" s="317">
        <f t="shared" si="66"/>
        <v>0</v>
      </c>
      <c r="AO27" s="317">
        <f t="shared" si="66"/>
        <v>0</v>
      </c>
      <c r="AP27" s="317">
        <f t="shared" si="66"/>
        <v>0</v>
      </c>
      <c r="AQ27" s="317">
        <f t="shared" si="38"/>
        <v>0</v>
      </c>
      <c r="AR27" s="317">
        <f t="shared" si="67"/>
        <v>0</v>
      </c>
      <c r="AS27" s="317">
        <f t="shared" si="67"/>
        <v>0</v>
      </c>
      <c r="AT27" s="317">
        <f t="shared" si="67"/>
        <v>0</v>
      </c>
      <c r="AU27" s="317">
        <f t="shared" si="39"/>
        <v>0</v>
      </c>
      <c r="AV27" s="317">
        <f t="shared" si="68"/>
        <v>0</v>
      </c>
      <c r="AW27" s="317">
        <f t="shared" si="68"/>
        <v>0</v>
      </c>
      <c r="AX27" s="317">
        <f t="shared" si="68"/>
        <v>0</v>
      </c>
      <c r="AY27" s="317">
        <f t="shared" si="40"/>
        <v>0</v>
      </c>
      <c r="AZ27" s="317">
        <f t="shared" si="74"/>
        <v>0</v>
      </c>
      <c r="BA27" s="317">
        <f t="shared" si="69"/>
        <v>0</v>
      </c>
      <c r="BB27" s="317">
        <f t="shared" si="69"/>
        <v>0</v>
      </c>
      <c r="BC27" s="317">
        <f t="shared" si="24"/>
        <v>0</v>
      </c>
      <c r="BD27" s="317">
        <f t="shared" si="41"/>
        <v>0</v>
      </c>
      <c r="BE27" s="317">
        <f t="shared" si="70"/>
        <v>0</v>
      </c>
      <c r="BF27" s="317">
        <f t="shared" si="70"/>
        <v>0</v>
      </c>
      <c r="BG27" s="317">
        <f t="shared" si="70"/>
        <v>0</v>
      </c>
      <c r="BH27" s="317">
        <f t="shared" si="42"/>
        <v>0</v>
      </c>
      <c r="BI27" s="317">
        <f t="shared" si="75"/>
        <v>0</v>
      </c>
      <c r="BJ27" s="317">
        <f t="shared" si="71"/>
        <v>0</v>
      </c>
      <c r="BK27" s="317">
        <f t="shared" si="71"/>
        <v>0</v>
      </c>
      <c r="BL27" s="317">
        <f t="shared" si="43"/>
        <v>0</v>
      </c>
      <c r="BM27" s="317">
        <f t="shared" si="72"/>
        <v>0</v>
      </c>
      <c r="BN27" s="317">
        <f t="shared" si="72"/>
        <v>0</v>
      </c>
      <c r="BO27" s="317">
        <f t="shared" si="72"/>
        <v>0</v>
      </c>
      <c r="BP27" s="317">
        <f t="shared" si="44"/>
        <v>0</v>
      </c>
      <c r="BQ27" s="317">
        <f t="shared" si="73"/>
        <v>0</v>
      </c>
      <c r="BR27" s="317">
        <f t="shared" si="73"/>
        <v>0</v>
      </c>
      <c r="BS27" s="317">
        <f t="shared" si="73"/>
        <v>0</v>
      </c>
      <c r="BT27" s="318"/>
    </row>
    <row r="28" spans="1:72" s="309" customFormat="1" ht="20.149999999999999" customHeight="1" outlineLevel="2">
      <c r="A28" s="314" t="s">
        <v>384</v>
      </c>
      <c r="B28" s="315" t="s">
        <v>29</v>
      </c>
      <c r="C28" s="323" t="e">
        <f>VLOOKUP(开发间接费用!$B$10:$B$43,参数!$B$3:$C$13,2,0)</f>
        <v>#N/A</v>
      </c>
      <c r="D28" s="317">
        <f t="shared" si="13"/>
        <v>0</v>
      </c>
      <c r="E28" s="346" t="s">
        <v>465</v>
      </c>
      <c r="F28" s="346" t="s">
        <v>465</v>
      </c>
      <c r="G28" s="346" t="s">
        <v>465</v>
      </c>
      <c r="H28" s="317">
        <f t="shared" ref="H28" si="156">SUM(I28:K28)</f>
        <v>0</v>
      </c>
      <c r="I28" s="346" t="s">
        <v>465</v>
      </c>
      <c r="J28" s="346" t="s">
        <v>465</v>
      </c>
      <c r="K28" s="346" t="s">
        <v>465</v>
      </c>
      <c r="L28" s="317">
        <f t="shared" ref="L28" si="157">SUM(M28:O28)</f>
        <v>0</v>
      </c>
      <c r="M28" s="346" t="s">
        <v>465</v>
      </c>
      <c r="N28" s="346" t="s">
        <v>465</v>
      </c>
      <c r="O28" s="346" t="s">
        <v>465</v>
      </c>
      <c r="P28" s="317">
        <f t="shared" ref="P28" si="158">SUM(Q28:S28)</f>
        <v>0</v>
      </c>
      <c r="Q28" s="346" t="s">
        <v>465</v>
      </c>
      <c r="R28" s="346" t="s">
        <v>465</v>
      </c>
      <c r="S28" s="346" t="s">
        <v>465</v>
      </c>
      <c r="T28" s="317">
        <f t="shared" si="17"/>
        <v>0</v>
      </c>
      <c r="U28" s="317">
        <f>SUM(V28,Z28,AD28,AH28)</f>
        <v>0</v>
      </c>
      <c r="V28" s="317">
        <f t="shared" ref="V28" si="159">SUM(W28:Y28)</f>
        <v>0</v>
      </c>
      <c r="W28" s="317">
        <f>IF(ISNUMBER(E28*$U$7),E28*$U$7,0)</f>
        <v>0</v>
      </c>
      <c r="X28" s="317">
        <f t="shared" ref="X28" si="160">IF(ISNUMBER(F28*$U$7),F28*$U$7,0)</f>
        <v>0</v>
      </c>
      <c r="Y28" s="317">
        <f t="shared" ref="Y28" si="161">IF(ISNUMBER(G28*$U$7),G28*$U$7,0)</f>
        <v>0</v>
      </c>
      <c r="Z28" s="317">
        <f t="shared" ref="Z28" si="162">SUM(AA28:AC28)</f>
        <v>0</v>
      </c>
      <c r="AA28" s="317">
        <f>IF(ISNUMBER(I28*$U$7),I28*$U$7,0)</f>
        <v>0</v>
      </c>
      <c r="AB28" s="317">
        <f t="shared" ref="AB28" si="163">IF(ISNUMBER(J28*$U$7),J28*$U$7,0)</f>
        <v>0</v>
      </c>
      <c r="AC28" s="317">
        <f t="shared" ref="AC28" si="164">IF(ISNUMBER(K28*$U$7),K28*$U$7,0)</f>
        <v>0</v>
      </c>
      <c r="AD28" s="317">
        <f t="shared" ref="AD28" si="165">SUM(AE28:AG28)</f>
        <v>0</v>
      </c>
      <c r="AE28" s="317">
        <f>IF(ISNUMBER(M28*$U$7),M28*$U$7,0)</f>
        <v>0</v>
      </c>
      <c r="AF28" s="317">
        <f t="shared" ref="AF28" si="166">IF(ISNUMBER(N28*$U$7),N28*$U$7,0)</f>
        <v>0</v>
      </c>
      <c r="AG28" s="317">
        <f t="shared" ref="AG28" si="167">IF(ISNUMBER(O28*$U$7),O28*$U$7,0)</f>
        <v>0</v>
      </c>
      <c r="AH28" s="317">
        <f t="shared" ref="AH28" si="168">SUM(AI28:AK28)</f>
        <v>0</v>
      </c>
      <c r="AI28" s="317">
        <f>IF(ISNUMBER(Q28*$U$7),Q28*$U$7,0)</f>
        <v>0</v>
      </c>
      <c r="AJ28" s="317">
        <f t="shared" ref="AJ28" si="169">IF(ISNUMBER(R28*$U$7),R28*$U$7,0)</f>
        <v>0</v>
      </c>
      <c r="AK28" s="317">
        <f t="shared" ref="AK28" si="170">IF(ISNUMBER(S28*$U$7),S28*$U$7,0)</f>
        <v>0</v>
      </c>
      <c r="AL28" s="317">
        <f>SUM(AM28,AQ28,AU28,AY28)</f>
        <v>0</v>
      </c>
      <c r="AM28" s="317">
        <f t="shared" ref="AM28" si="171">SUM(AN28:AP28)</f>
        <v>0</v>
      </c>
      <c r="AN28" s="317">
        <f>IF(ISNUMBER(V28*$AL$7),V28*$AL$7,0)</f>
        <v>0</v>
      </c>
      <c r="AO28" s="317">
        <f t="shared" ref="AO28" si="172">IF(ISNUMBER(W28*$AL$7),W28*$AL$7,0)</f>
        <v>0</v>
      </c>
      <c r="AP28" s="317">
        <f t="shared" ref="AP28" si="173">IF(ISNUMBER(X28*$AL$7),X28*$AL$7,0)</f>
        <v>0</v>
      </c>
      <c r="AQ28" s="317">
        <f t="shared" ref="AQ28" si="174">SUM(AR28:AT28)</f>
        <v>0</v>
      </c>
      <c r="AR28" s="317">
        <f>IF(ISNUMBER(Z28*$AL$7),Z28*$AL$7,0)</f>
        <v>0</v>
      </c>
      <c r="AS28" s="317">
        <f t="shared" ref="AS28" si="175">IF(ISNUMBER(AA28*$AL$7),AA28*$AL$7,0)</f>
        <v>0</v>
      </c>
      <c r="AT28" s="317">
        <f t="shared" ref="AT28" si="176">IF(ISNUMBER(AB28*$AL$7),AB28*$AL$7,0)</f>
        <v>0</v>
      </c>
      <c r="AU28" s="317">
        <f t="shared" ref="AU28" si="177">SUM(AV28:AX28)</f>
        <v>0</v>
      </c>
      <c r="AV28" s="317">
        <f>IF(ISNUMBER(AD28*$AL$7),AD28*$AL$7,0)</f>
        <v>0</v>
      </c>
      <c r="AW28" s="317">
        <f t="shared" ref="AW28" si="178">IF(ISNUMBER(AE28*$AL$7),AE28*$AL$7,0)</f>
        <v>0</v>
      </c>
      <c r="AX28" s="317">
        <f t="shared" ref="AX28" si="179">IF(ISNUMBER(AF28*$AL$7),AF28*$AL$7,0)</f>
        <v>0</v>
      </c>
      <c r="AY28" s="317">
        <f t="shared" ref="AY28" si="180">SUM(AZ28:BB28)</f>
        <v>0</v>
      </c>
      <c r="AZ28" s="317">
        <f>IF(ISNUMBER(AH28*$AL$7),AH28*$AL$7,0)</f>
        <v>0</v>
      </c>
      <c r="BA28" s="317">
        <f t="shared" ref="BA28" si="181">IF(ISNUMBER(AI28*$AL$7),AI28*$AL$7,0)</f>
        <v>0</v>
      </c>
      <c r="BB28" s="317">
        <f t="shared" ref="BB28" si="182">IF(ISNUMBER(AJ28*$AL$7),AJ28*$AL$7,0)</f>
        <v>0</v>
      </c>
      <c r="BC28" s="317">
        <f>SUM(BD28,BH28,BL28,BP28)</f>
        <v>0</v>
      </c>
      <c r="BD28" s="317">
        <f t="shared" ref="BD28" si="183">SUM(BE28:BG28)</f>
        <v>0</v>
      </c>
      <c r="BE28" s="317">
        <f>IF(ISNUMBER(AM28*$BC$7),AM28*$BC$7,0)</f>
        <v>0</v>
      </c>
      <c r="BF28" s="317">
        <f t="shared" ref="BF28" si="184">IF(ISNUMBER(AN28*$BC$7),AN28*$BC$7,0)</f>
        <v>0</v>
      </c>
      <c r="BG28" s="317">
        <f t="shared" ref="BG28" si="185">IF(ISNUMBER(AO28*$BC$7),AO28*$BC$7,0)</f>
        <v>0</v>
      </c>
      <c r="BH28" s="317">
        <f t="shared" ref="BH28" si="186">SUM(BI28:BK28)</f>
        <v>0</v>
      </c>
      <c r="BI28" s="317">
        <f>IF(ISNUMBER(AQ28*$BC$7),AQ28*$BC$7,0)</f>
        <v>0</v>
      </c>
      <c r="BJ28" s="317">
        <f t="shared" ref="BJ28" si="187">IF(ISNUMBER(AR28*$BC$7),AR28*$BC$7,0)</f>
        <v>0</v>
      </c>
      <c r="BK28" s="317">
        <f t="shared" ref="BK28" si="188">IF(ISNUMBER(AS28*$BC$7),AS28*$BC$7,0)</f>
        <v>0</v>
      </c>
      <c r="BL28" s="317">
        <f t="shared" ref="BL28" si="189">SUM(BM28:BO28)</f>
        <v>0</v>
      </c>
      <c r="BM28" s="317">
        <f>IF(ISNUMBER(AU28*$BC$7),AU28*$BC$7,0)</f>
        <v>0</v>
      </c>
      <c r="BN28" s="317">
        <f t="shared" ref="BN28" si="190">IF(ISNUMBER(AV28*$BC$7),AV28*$BC$7,0)</f>
        <v>0</v>
      </c>
      <c r="BO28" s="317">
        <f t="shared" ref="BO28" si="191">IF(ISNUMBER(AW28*$BC$7),AW28*$BC$7,0)</f>
        <v>0</v>
      </c>
      <c r="BP28" s="317">
        <f t="shared" ref="BP28" si="192">SUM(BQ28:BS28)</f>
        <v>0</v>
      </c>
      <c r="BQ28" s="317">
        <f>IF(ISNUMBER(AY28*$BC$7),AY28*$BC$7,0)</f>
        <v>0</v>
      </c>
      <c r="BR28" s="317">
        <f t="shared" ref="BR28" si="193">IF(ISNUMBER(AZ28*$BC$7),AZ28*$BC$7,0)</f>
        <v>0</v>
      </c>
      <c r="BS28" s="317">
        <f t="shared" ref="BS28" si="194">IF(ISNUMBER(BA28*$BC$7),BA28*$BC$7,0)</f>
        <v>0</v>
      </c>
      <c r="BT28" s="318"/>
    </row>
    <row r="29" spans="1:72" s="309" customFormat="1" ht="20.149999999999999" customHeight="1" outlineLevel="2">
      <c r="A29" s="314" t="s">
        <v>385</v>
      </c>
      <c r="B29" s="315" t="s">
        <v>30</v>
      </c>
      <c r="C29" s="316">
        <f>VLOOKUP(开发间接费用!$B$10:$B$43,参数!$B$3:$C$13,2,0)</f>
        <v>41334</v>
      </c>
      <c r="D29" s="317">
        <f t="shared" si="13"/>
        <v>0</v>
      </c>
      <c r="E29" s="321">
        <f>IF($C$29=E$6,SUMIF(福利费明细!$D$5:$D$210,"开发间接费用",福利费明细!$DH$5:$DH$210),0)</f>
        <v>0</v>
      </c>
      <c r="F29" s="321">
        <f>IF($C$29=F$6,SUMIF(福利费明细!$D$5:$D$210,"开发间接费用",福利费明细!$DH$5:$DH$210),0)</f>
        <v>0</v>
      </c>
      <c r="G29" s="321">
        <f>IF($C$29=G$6,SUMIF(福利费明细!$D$5:$D$210,"开发间接费用",福利费明细!$DH$5:$DH$210),0)</f>
        <v>0</v>
      </c>
      <c r="H29" s="317">
        <f t="shared" si="14"/>
        <v>0</v>
      </c>
      <c r="I29" s="321">
        <f>IF($C$29=I$6,SUMIF(福利费明细!$D$5:$D$210,"开发间接费用",福利费明细!$DH$5:$DH$210),0)</f>
        <v>0</v>
      </c>
      <c r="J29" s="321">
        <f>IF($C$29=J$6,SUMIF(福利费明细!$D$5:$D$210,"开发间接费用",福利费明细!$DH$5:$DH$210),0)</f>
        <v>0</v>
      </c>
      <c r="K29" s="321">
        <f>IF($C$29=K$6,SUMIF(福利费明细!$D$5:$D$210,"开发间接费用",福利费明细!$DH$5:$DH$210),0)</f>
        <v>0</v>
      </c>
      <c r="L29" s="317">
        <f t="shared" si="15"/>
        <v>0</v>
      </c>
      <c r="M29" s="321">
        <f>IF($C$29=M$6,SUMIF(福利费明细!$D$5:$D$210,"开发间接费用",福利费明细!$DH$5:$DH$210),0)</f>
        <v>0</v>
      </c>
      <c r="N29" s="321">
        <f>IF($C$29=N$6,SUMIF(福利费明细!$D$5:$D$210,"开发间接费用",福利费明细!$DH$5:$DH$210),0)</f>
        <v>0</v>
      </c>
      <c r="O29" s="321">
        <f>IF($C$29=O$6,SUMIF(福利费明细!$D$5:$D$210,"开发间接费用",福利费明细!$DH$5:$DH$210),0)</f>
        <v>0</v>
      </c>
      <c r="P29" s="317">
        <f t="shared" si="16"/>
        <v>0</v>
      </c>
      <c r="Q29" s="321">
        <f>IF($C$29=Q$6,SUMIF(福利费明细!$D$5:$D$210,"开发间接费用",福利费明细!$DH$5:$DH$210),0)</f>
        <v>0</v>
      </c>
      <c r="R29" s="321">
        <f>IF($C$29=R$6,SUMIF(福利费明细!$D$5:$D$210,"开发间接费用",福利费明细!$DH$5:$DH$210),0)</f>
        <v>0</v>
      </c>
      <c r="S29" s="321">
        <f>IF($C$29=S$6,SUMIF(福利费明细!$D$5:$D$210,"开发间接费用",福利费明细!$DH$5:$DH$210),0)</f>
        <v>0</v>
      </c>
      <c r="T29" s="317">
        <f t="shared" si="17"/>
        <v>0</v>
      </c>
      <c r="U29" s="317">
        <f t="shared" si="18"/>
        <v>0</v>
      </c>
      <c r="V29" s="317">
        <f t="shared" si="29"/>
        <v>0</v>
      </c>
      <c r="W29" s="317">
        <f t="shared" si="30"/>
        <v>0</v>
      </c>
      <c r="X29" s="317">
        <f t="shared" si="30"/>
        <v>0</v>
      </c>
      <c r="Y29" s="317">
        <f t="shared" si="30"/>
        <v>0</v>
      </c>
      <c r="Z29" s="317">
        <f t="shared" si="31"/>
        <v>0</v>
      </c>
      <c r="AA29" s="317">
        <f t="shared" si="32"/>
        <v>0</v>
      </c>
      <c r="AB29" s="317">
        <f t="shared" si="32"/>
        <v>0</v>
      </c>
      <c r="AC29" s="317">
        <f t="shared" si="32"/>
        <v>0</v>
      </c>
      <c r="AD29" s="317">
        <f t="shared" si="33"/>
        <v>0</v>
      </c>
      <c r="AE29" s="317">
        <f t="shared" si="34"/>
        <v>0</v>
      </c>
      <c r="AF29" s="317">
        <f t="shared" si="34"/>
        <v>0</v>
      </c>
      <c r="AG29" s="317">
        <f t="shared" si="34"/>
        <v>0</v>
      </c>
      <c r="AH29" s="317">
        <f t="shared" si="35"/>
        <v>0</v>
      </c>
      <c r="AI29" s="317">
        <f t="shared" si="36"/>
        <v>0</v>
      </c>
      <c r="AJ29" s="317">
        <f t="shared" si="36"/>
        <v>0</v>
      </c>
      <c r="AK29" s="317">
        <f t="shared" si="36"/>
        <v>0</v>
      </c>
      <c r="AL29" s="317">
        <f t="shared" si="19"/>
        <v>0</v>
      </c>
      <c r="AM29" s="317">
        <f t="shared" si="37"/>
        <v>0</v>
      </c>
      <c r="AN29" s="317">
        <f t="shared" si="66"/>
        <v>0</v>
      </c>
      <c r="AO29" s="317">
        <f t="shared" si="66"/>
        <v>0</v>
      </c>
      <c r="AP29" s="317">
        <f t="shared" si="66"/>
        <v>0</v>
      </c>
      <c r="AQ29" s="317">
        <f t="shared" si="38"/>
        <v>0</v>
      </c>
      <c r="AR29" s="317">
        <f t="shared" si="67"/>
        <v>0</v>
      </c>
      <c r="AS29" s="317">
        <f t="shared" si="67"/>
        <v>0</v>
      </c>
      <c r="AT29" s="317">
        <f t="shared" si="67"/>
        <v>0</v>
      </c>
      <c r="AU29" s="317">
        <f t="shared" si="39"/>
        <v>0</v>
      </c>
      <c r="AV29" s="317">
        <f t="shared" si="68"/>
        <v>0</v>
      </c>
      <c r="AW29" s="317">
        <f t="shared" si="68"/>
        <v>0</v>
      </c>
      <c r="AX29" s="317">
        <f t="shared" si="68"/>
        <v>0</v>
      </c>
      <c r="AY29" s="317">
        <f t="shared" si="40"/>
        <v>0</v>
      </c>
      <c r="AZ29" s="317">
        <f t="shared" si="74"/>
        <v>0</v>
      </c>
      <c r="BA29" s="317">
        <f t="shared" si="69"/>
        <v>0</v>
      </c>
      <c r="BB29" s="317">
        <f t="shared" si="69"/>
        <v>0</v>
      </c>
      <c r="BC29" s="317">
        <f t="shared" si="24"/>
        <v>0</v>
      </c>
      <c r="BD29" s="317">
        <f t="shared" si="41"/>
        <v>0</v>
      </c>
      <c r="BE29" s="317">
        <f t="shared" si="70"/>
        <v>0</v>
      </c>
      <c r="BF29" s="317">
        <f t="shared" si="70"/>
        <v>0</v>
      </c>
      <c r="BG29" s="317">
        <f t="shared" si="70"/>
        <v>0</v>
      </c>
      <c r="BH29" s="317">
        <f t="shared" si="42"/>
        <v>0</v>
      </c>
      <c r="BI29" s="317">
        <f t="shared" si="75"/>
        <v>0</v>
      </c>
      <c r="BJ29" s="317">
        <f t="shared" si="71"/>
        <v>0</v>
      </c>
      <c r="BK29" s="317">
        <f t="shared" si="71"/>
        <v>0</v>
      </c>
      <c r="BL29" s="317">
        <f t="shared" si="43"/>
        <v>0</v>
      </c>
      <c r="BM29" s="317">
        <f t="shared" si="72"/>
        <v>0</v>
      </c>
      <c r="BN29" s="317">
        <f t="shared" si="72"/>
        <v>0</v>
      </c>
      <c r="BO29" s="317">
        <f t="shared" si="72"/>
        <v>0</v>
      </c>
      <c r="BP29" s="317">
        <f t="shared" si="44"/>
        <v>0</v>
      </c>
      <c r="BQ29" s="317">
        <f t="shared" si="73"/>
        <v>0</v>
      </c>
      <c r="BR29" s="317">
        <f t="shared" si="73"/>
        <v>0</v>
      </c>
      <c r="BS29" s="317">
        <f t="shared" si="73"/>
        <v>0</v>
      </c>
      <c r="BT29" s="318"/>
    </row>
    <row r="30" spans="1:72" s="309" customFormat="1" ht="20.149999999999999" customHeight="1" outlineLevel="2">
      <c r="A30" s="314" t="s">
        <v>386</v>
      </c>
      <c r="B30" s="315" t="s">
        <v>31</v>
      </c>
      <c r="C30" s="323" t="e">
        <f>VLOOKUP(开发间接费用!$B$10:$B$43,参数!$B$3:$C$13,2,0)</f>
        <v>#N/A</v>
      </c>
      <c r="D30" s="317">
        <f t="shared" si="13"/>
        <v>0</v>
      </c>
      <c r="E30" s="346" t="s">
        <v>295</v>
      </c>
      <c r="F30" s="346" t="s">
        <v>295</v>
      </c>
      <c r="G30" s="346" t="s">
        <v>295</v>
      </c>
      <c r="H30" s="317">
        <f t="shared" si="14"/>
        <v>0</v>
      </c>
      <c r="I30" s="346" t="s">
        <v>295</v>
      </c>
      <c r="J30" s="346" t="s">
        <v>295</v>
      </c>
      <c r="K30" s="346" t="s">
        <v>295</v>
      </c>
      <c r="L30" s="317">
        <f t="shared" si="15"/>
        <v>0</v>
      </c>
      <c r="M30" s="346" t="s">
        <v>295</v>
      </c>
      <c r="N30" s="346" t="s">
        <v>295</v>
      </c>
      <c r="O30" s="346" t="s">
        <v>295</v>
      </c>
      <c r="P30" s="317">
        <f t="shared" si="16"/>
        <v>0</v>
      </c>
      <c r="Q30" s="346" t="s">
        <v>295</v>
      </c>
      <c r="R30" s="346" t="s">
        <v>295</v>
      </c>
      <c r="S30" s="346" t="s">
        <v>295</v>
      </c>
      <c r="T30" s="317">
        <f t="shared" si="17"/>
        <v>0</v>
      </c>
      <c r="U30" s="317">
        <f>SUM(V30,Z30,AD30,AH30)</f>
        <v>0</v>
      </c>
      <c r="V30" s="317">
        <f t="shared" ref="V30" si="195">SUM(W30:Y30)</f>
        <v>0</v>
      </c>
      <c r="W30" s="317">
        <f>IF(ISNUMBER(E30*$U$7),E30*$U$7,0)</f>
        <v>0</v>
      </c>
      <c r="X30" s="317">
        <f t="shared" ref="X30" si="196">IF(ISNUMBER(F30*$U$7),F30*$U$7,0)</f>
        <v>0</v>
      </c>
      <c r="Y30" s="317">
        <f t="shared" ref="Y30" si="197">IF(ISNUMBER(G30*$U$7),G30*$U$7,0)</f>
        <v>0</v>
      </c>
      <c r="Z30" s="317">
        <f t="shared" ref="Z30" si="198">SUM(AA30:AC30)</f>
        <v>0</v>
      </c>
      <c r="AA30" s="317">
        <f>IF(ISNUMBER(I30*$U$7),I30*$U$7,0)</f>
        <v>0</v>
      </c>
      <c r="AB30" s="317">
        <f t="shared" ref="AB30" si="199">IF(ISNUMBER(J30*$U$7),J30*$U$7,0)</f>
        <v>0</v>
      </c>
      <c r="AC30" s="317">
        <f t="shared" ref="AC30" si="200">IF(ISNUMBER(K30*$U$7),K30*$U$7,0)</f>
        <v>0</v>
      </c>
      <c r="AD30" s="317">
        <f t="shared" ref="AD30" si="201">SUM(AE30:AG30)</f>
        <v>0</v>
      </c>
      <c r="AE30" s="317">
        <f>IF(ISNUMBER(M30*$U$7),M30*$U$7,0)</f>
        <v>0</v>
      </c>
      <c r="AF30" s="317">
        <f t="shared" ref="AF30" si="202">IF(ISNUMBER(N30*$U$7),N30*$U$7,0)</f>
        <v>0</v>
      </c>
      <c r="AG30" s="317">
        <f t="shared" ref="AG30" si="203">IF(ISNUMBER(O30*$U$7),O30*$U$7,0)</f>
        <v>0</v>
      </c>
      <c r="AH30" s="317">
        <f t="shared" ref="AH30" si="204">SUM(AI30:AK30)</f>
        <v>0</v>
      </c>
      <c r="AI30" s="317">
        <f>IF(ISNUMBER(Q30*$U$7),Q30*$U$7,0)</f>
        <v>0</v>
      </c>
      <c r="AJ30" s="317">
        <f t="shared" ref="AJ30" si="205">IF(ISNUMBER(R30*$U$7),R30*$U$7,0)</f>
        <v>0</v>
      </c>
      <c r="AK30" s="317">
        <f t="shared" ref="AK30" si="206">IF(ISNUMBER(S30*$U$7),S30*$U$7,0)</f>
        <v>0</v>
      </c>
      <c r="AL30" s="317">
        <f>SUM(AM30,AQ30,AU30,AY30)</f>
        <v>0</v>
      </c>
      <c r="AM30" s="317">
        <f t="shared" si="37"/>
        <v>0</v>
      </c>
      <c r="AN30" s="317">
        <f>IF(ISNUMBER(V30*$AL$7),V30*$AL$7,0)</f>
        <v>0</v>
      </c>
      <c r="AO30" s="317">
        <f t="shared" ref="AO30" si="207">IF(ISNUMBER(W30*$AL$7),W30*$AL$7,0)</f>
        <v>0</v>
      </c>
      <c r="AP30" s="317">
        <f t="shared" ref="AP30" si="208">IF(ISNUMBER(X30*$AL$7),X30*$AL$7,0)</f>
        <v>0</v>
      </c>
      <c r="AQ30" s="317">
        <f t="shared" ref="AQ30" si="209">SUM(AR30:AT30)</f>
        <v>0</v>
      </c>
      <c r="AR30" s="317">
        <f>IF(ISNUMBER(Z30*$AL$7),Z30*$AL$7,0)</f>
        <v>0</v>
      </c>
      <c r="AS30" s="317">
        <f t="shared" ref="AS30" si="210">IF(ISNUMBER(AA30*$AL$7),AA30*$AL$7,0)</f>
        <v>0</v>
      </c>
      <c r="AT30" s="317">
        <f t="shared" ref="AT30" si="211">IF(ISNUMBER(AB30*$AL$7),AB30*$AL$7,0)</f>
        <v>0</v>
      </c>
      <c r="AU30" s="317">
        <f t="shared" ref="AU30" si="212">SUM(AV30:AX30)</f>
        <v>0</v>
      </c>
      <c r="AV30" s="317">
        <f>IF(ISNUMBER(AD30*$AL$7),AD30*$AL$7,0)</f>
        <v>0</v>
      </c>
      <c r="AW30" s="317">
        <f t="shared" ref="AW30" si="213">IF(ISNUMBER(AE30*$AL$7),AE30*$AL$7,0)</f>
        <v>0</v>
      </c>
      <c r="AX30" s="317">
        <f t="shared" ref="AX30" si="214">IF(ISNUMBER(AF30*$AL$7),AF30*$AL$7,0)</f>
        <v>0</v>
      </c>
      <c r="AY30" s="317">
        <f t="shared" ref="AY30" si="215">SUM(AZ30:BB30)</f>
        <v>0</v>
      </c>
      <c r="AZ30" s="317">
        <f>IF(ISNUMBER(AH30*$AL$7),AH30*$AL$7,0)</f>
        <v>0</v>
      </c>
      <c r="BA30" s="317">
        <f t="shared" ref="BA30" si="216">IF(ISNUMBER(AI30*$AL$7),AI30*$AL$7,0)</f>
        <v>0</v>
      </c>
      <c r="BB30" s="317">
        <f t="shared" ref="BB30" si="217">IF(ISNUMBER(AJ30*$AL$7),AJ30*$AL$7,0)</f>
        <v>0</v>
      </c>
      <c r="BC30" s="317">
        <f>SUM(BD30,BH30,BL30,BP30)</f>
        <v>0</v>
      </c>
      <c r="BD30" s="317">
        <f t="shared" si="41"/>
        <v>0</v>
      </c>
      <c r="BE30" s="317">
        <f>IF(ISNUMBER(AM30*$BC$7),AM30*$BC$7,0)</f>
        <v>0</v>
      </c>
      <c r="BF30" s="317">
        <f t="shared" ref="BF30" si="218">IF(ISNUMBER(AN30*$BC$7),AN30*$BC$7,0)</f>
        <v>0</v>
      </c>
      <c r="BG30" s="317">
        <f t="shared" ref="BG30" si="219">IF(ISNUMBER(AO30*$BC$7),AO30*$BC$7,0)</f>
        <v>0</v>
      </c>
      <c r="BH30" s="317">
        <f t="shared" ref="BH30" si="220">SUM(BI30:BK30)</f>
        <v>0</v>
      </c>
      <c r="BI30" s="317">
        <f>IF(ISNUMBER(AQ30*$BC$7),AQ30*$BC$7,0)</f>
        <v>0</v>
      </c>
      <c r="BJ30" s="317">
        <f t="shared" ref="BJ30" si="221">IF(ISNUMBER(AR30*$BC$7),AR30*$BC$7,0)</f>
        <v>0</v>
      </c>
      <c r="BK30" s="317">
        <f t="shared" ref="BK30" si="222">IF(ISNUMBER(AS30*$BC$7),AS30*$BC$7,0)</f>
        <v>0</v>
      </c>
      <c r="BL30" s="317">
        <f t="shared" ref="BL30" si="223">SUM(BM30:BO30)</f>
        <v>0</v>
      </c>
      <c r="BM30" s="317">
        <f>IF(ISNUMBER(AU30*$BC$7),AU30*$BC$7,0)</f>
        <v>0</v>
      </c>
      <c r="BN30" s="317">
        <f t="shared" ref="BN30" si="224">IF(ISNUMBER(AV30*$BC$7),AV30*$BC$7,0)</f>
        <v>0</v>
      </c>
      <c r="BO30" s="317">
        <f t="shared" ref="BO30" si="225">IF(ISNUMBER(AW30*$BC$7),AW30*$BC$7,0)</f>
        <v>0</v>
      </c>
      <c r="BP30" s="317">
        <f t="shared" ref="BP30" si="226">SUM(BQ30:BS30)</f>
        <v>0</v>
      </c>
      <c r="BQ30" s="317">
        <f>IF(ISNUMBER(AY30*$BC$7),AY30*$BC$7,0)</f>
        <v>0</v>
      </c>
      <c r="BR30" s="317">
        <f t="shared" ref="BR30" si="227">IF(ISNUMBER(AZ30*$BC$7),AZ30*$BC$7,0)</f>
        <v>0</v>
      </c>
      <c r="BS30" s="317">
        <f t="shared" ref="BS30" si="228">IF(ISNUMBER(BA30*$BC$7),BA30*$BC$7,0)</f>
        <v>0</v>
      </c>
      <c r="BT30" s="365" t="s">
        <v>473</v>
      </c>
    </row>
    <row r="31" spans="1:72" s="309" customFormat="1" ht="20.149999999999999" customHeight="1" outlineLevel="2">
      <c r="A31" s="314" t="s">
        <v>387</v>
      </c>
      <c r="B31" s="315" t="s">
        <v>32</v>
      </c>
      <c r="C31" s="323" t="e">
        <f>VLOOKUP(开发间接费用!$B$10:$B$43,参数!$B$3:$C$13,2,0)</f>
        <v>#N/A</v>
      </c>
      <c r="D31" s="317">
        <f t="shared" si="13"/>
        <v>0</v>
      </c>
      <c r="E31" s="346" t="s">
        <v>295</v>
      </c>
      <c r="F31" s="346" t="s">
        <v>295</v>
      </c>
      <c r="G31" s="346" t="s">
        <v>295</v>
      </c>
      <c r="H31" s="317">
        <f t="shared" si="14"/>
        <v>0</v>
      </c>
      <c r="I31" s="346" t="s">
        <v>295</v>
      </c>
      <c r="J31" s="346" t="s">
        <v>295</v>
      </c>
      <c r="K31" s="346" t="s">
        <v>295</v>
      </c>
      <c r="L31" s="317">
        <f t="shared" si="15"/>
        <v>0</v>
      </c>
      <c r="M31" s="346" t="s">
        <v>295</v>
      </c>
      <c r="N31" s="346" t="s">
        <v>295</v>
      </c>
      <c r="O31" s="346" t="s">
        <v>295</v>
      </c>
      <c r="P31" s="317">
        <f t="shared" si="16"/>
        <v>0</v>
      </c>
      <c r="Q31" s="346" t="s">
        <v>295</v>
      </c>
      <c r="R31" s="346" t="s">
        <v>295</v>
      </c>
      <c r="S31" s="346" t="s">
        <v>295</v>
      </c>
      <c r="T31" s="317">
        <f t="shared" si="17"/>
        <v>0</v>
      </c>
      <c r="U31" s="317">
        <f>SUM(V31,Z31,AD31,AH31)</f>
        <v>0</v>
      </c>
      <c r="V31" s="317">
        <f t="shared" ref="V31" si="229">SUM(W31:Y31)</f>
        <v>0</v>
      </c>
      <c r="W31" s="317">
        <f>IF(ISNUMBER(E31*$U$7),E31*$U$7,0)</f>
        <v>0</v>
      </c>
      <c r="X31" s="317">
        <f t="shared" ref="X31:X43" si="230">IF(ISNUMBER(F31*$U$7),F31*$U$7,0)</f>
        <v>0</v>
      </c>
      <c r="Y31" s="317">
        <f t="shared" ref="Y31:Y43" si="231">IF(ISNUMBER(G31*$U$7),G31*$U$7,0)</f>
        <v>0</v>
      </c>
      <c r="Z31" s="317">
        <f t="shared" ref="Z31:Z43" si="232">SUM(AA31:AC31)</f>
        <v>0</v>
      </c>
      <c r="AA31" s="317">
        <f>IF(ISNUMBER(I31*$U$7),I31*$U$7,0)</f>
        <v>0</v>
      </c>
      <c r="AB31" s="317">
        <f t="shared" ref="AB31:AB43" si="233">IF(ISNUMBER(J31*$U$7),J31*$U$7,0)</f>
        <v>0</v>
      </c>
      <c r="AC31" s="317">
        <f t="shared" ref="AC31:AC43" si="234">IF(ISNUMBER(K31*$U$7),K31*$U$7,0)</f>
        <v>0</v>
      </c>
      <c r="AD31" s="317">
        <f t="shared" ref="AD31:AD43" si="235">SUM(AE31:AG31)</f>
        <v>0</v>
      </c>
      <c r="AE31" s="317">
        <f>IF(ISNUMBER(M31*$U$7),M31*$U$7,0)</f>
        <v>0</v>
      </c>
      <c r="AF31" s="317">
        <f t="shared" ref="AF31:AF43" si="236">IF(ISNUMBER(N31*$U$7),N31*$U$7,0)</f>
        <v>0</v>
      </c>
      <c r="AG31" s="317">
        <f t="shared" ref="AG31:AG43" si="237">IF(ISNUMBER(O31*$U$7),O31*$U$7,0)</f>
        <v>0</v>
      </c>
      <c r="AH31" s="317">
        <f t="shared" ref="AH31:AH43" si="238">SUM(AI31:AK31)</f>
        <v>0</v>
      </c>
      <c r="AI31" s="317">
        <f>IF(ISNUMBER(Q31*$U$7),Q31*$U$7,0)</f>
        <v>0</v>
      </c>
      <c r="AJ31" s="317">
        <f t="shared" ref="AJ31:AJ43" si="239">IF(ISNUMBER(R31*$U$7),R31*$U$7,0)</f>
        <v>0</v>
      </c>
      <c r="AK31" s="317">
        <f t="shared" ref="AK31:AK43" si="240">IF(ISNUMBER(S31*$U$7),S31*$U$7,0)</f>
        <v>0</v>
      </c>
      <c r="AL31" s="317">
        <f>SUM(AM31,AQ31,AU31,AY31)</f>
        <v>0</v>
      </c>
      <c r="AM31" s="317">
        <f t="shared" ref="AM31:AM43" si="241">SUM(AN31:AP31)</f>
        <v>0</v>
      </c>
      <c r="AN31" s="317">
        <f>IF(ISNUMBER(V31*$AL$7),V31*$AL$7,0)</f>
        <v>0</v>
      </c>
      <c r="AO31" s="317">
        <f t="shared" ref="AO31:AO43" si="242">IF(ISNUMBER(W31*$AL$7),W31*$AL$7,0)</f>
        <v>0</v>
      </c>
      <c r="AP31" s="317">
        <f t="shared" ref="AP31:AP43" si="243">IF(ISNUMBER(X31*$AL$7),X31*$AL$7,0)</f>
        <v>0</v>
      </c>
      <c r="AQ31" s="317">
        <f t="shared" ref="AQ31:AQ43" si="244">SUM(AR31:AT31)</f>
        <v>0</v>
      </c>
      <c r="AR31" s="317">
        <f>IF(ISNUMBER(Z31*$AL$7),Z31*$AL$7,0)</f>
        <v>0</v>
      </c>
      <c r="AS31" s="317">
        <f t="shared" ref="AS31:AS43" si="245">IF(ISNUMBER(AA31*$AL$7),AA31*$AL$7,0)</f>
        <v>0</v>
      </c>
      <c r="AT31" s="317">
        <f t="shared" ref="AT31:AT43" si="246">IF(ISNUMBER(AB31*$AL$7),AB31*$AL$7,0)</f>
        <v>0</v>
      </c>
      <c r="AU31" s="317">
        <f t="shared" ref="AU31:AU43" si="247">SUM(AV31:AX31)</f>
        <v>0</v>
      </c>
      <c r="AV31" s="317">
        <f>IF(ISNUMBER(AD31*$AL$7),AD31*$AL$7,0)</f>
        <v>0</v>
      </c>
      <c r="AW31" s="317">
        <f t="shared" ref="AW31:AW43" si="248">IF(ISNUMBER(AE31*$AL$7),AE31*$AL$7,0)</f>
        <v>0</v>
      </c>
      <c r="AX31" s="317">
        <f t="shared" ref="AX31:AX43" si="249">IF(ISNUMBER(AF31*$AL$7),AF31*$AL$7,0)</f>
        <v>0</v>
      </c>
      <c r="AY31" s="317">
        <f t="shared" ref="AY31:AY43" si="250">SUM(AZ31:BB31)</f>
        <v>0</v>
      </c>
      <c r="AZ31" s="317">
        <f>IF(ISNUMBER(AH31*$AL$7),AH31*$AL$7,0)</f>
        <v>0</v>
      </c>
      <c r="BA31" s="317">
        <f t="shared" ref="BA31:BA43" si="251">IF(ISNUMBER(AI31*$AL$7),AI31*$AL$7,0)</f>
        <v>0</v>
      </c>
      <c r="BB31" s="317">
        <f t="shared" ref="BB31:BB43" si="252">IF(ISNUMBER(AJ31*$AL$7),AJ31*$AL$7,0)</f>
        <v>0</v>
      </c>
      <c r="BC31" s="317">
        <f>SUM(BD31,BH31,BL31,BP31)</f>
        <v>0</v>
      </c>
      <c r="BD31" s="317">
        <f t="shared" ref="BD31:BD43" si="253">SUM(BE31:BG31)</f>
        <v>0</v>
      </c>
      <c r="BE31" s="317">
        <f>IF(ISNUMBER(AM31*$BC$7),AM31*$BC$7,0)</f>
        <v>0</v>
      </c>
      <c r="BF31" s="317">
        <f t="shared" ref="BF31:BF43" si="254">IF(ISNUMBER(AN31*$BC$7),AN31*$BC$7,0)</f>
        <v>0</v>
      </c>
      <c r="BG31" s="317">
        <f t="shared" ref="BG31:BG43" si="255">IF(ISNUMBER(AO31*$BC$7),AO31*$BC$7,0)</f>
        <v>0</v>
      </c>
      <c r="BH31" s="317">
        <f t="shared" ref="BH31:BH43" si="256">SUM(BI31:BK31)</f>
        <v>0</v>
      </c>
      <c r="BI31" s="317">
        <f>IF(ISNUMBER(AQ31*$BC$7),AQ31*$BC$7,0)</f>
        <v>0</v>
      </c>
      <c r="BJ31" s="317">
        <f t="shared" ref="BJ31:BJ43" si="257">IF(ISNUMBER(AR31*$BC$7),AR31*$BC$7,0)</f>
        <v>0</v>
      </c>
      <c r="BK31" s="317">
        <f t="shared" ref="BK31:BK43" si="258">IF(ISNUMBER(AS31*$BC$7),AS31*$BC$7,0)</f>
        <v>0</v>
      </c>
      <c r="BL31" s="317">
        <f t="shared" ref="BL31:BL43" si="259">SUM(BM31:BO31)</f>
        <v>0</v>
      </c>
      <c r="BM31" s="317">
        <f>IF(ISNUMBER(AU31*$BC$7),AU31*$BC$7,0)</f>
        <v>0</v>
      </c>
      <c r="BN31" s="317">
        <f t="shared" ref="BN31:BN43" si="260">IF(ISNUMBER(AV31*$BC$7),AV31*$BC$7,0)</f>
        <v>0</v>
      </c>
      <c r="BO31" s="317">
        <f t="shared" ref="BO31:BO43" si="261">IF(ISNUMBER(AW31*$BC$7),AW31*$BC$7,0)</f>
        <v>0</v>
      </c>
      <c r="BP31" s="317">
        <f t="shared" ref="BP31:BP43" si="262">SUM(BQ31:BS31)</f>
        <v>0</v>
      </c>
      <c r="BQ31" s="317">
        <f>IF(ISNUMBER(AY31*$BC$7),AY31*$BC$7,0)</f>
        <v>0</v>
      </c>
      <c r="BR31" s="317">
        <f t="shared" ref="BR31:BR43" si="263">IF(ISNUMBER(AZ31*$BC$7),AZ31*$BC$7,0)</f>
        <v>0</v>
      </c>
      <c r="BS31" s="317">
        <f t="shared" ref="BS31:BS43" si="264">IF(ISNUMBER(BA31*$BC$7),BA31*$BC$7,0)</f>
        <v>0</v>
      </c>
      <c r="BT31" s="365" t="s">
        <v>473</v>
      </c>
    </row>
    <row r="32" spans="1:72" s="309" customFormat="1" ht="20.149999999999999" customHeight="1" outlineLevel="2">
      <c r="A32" s="314" t="s">
        <v>388</v>
      </c>
      <c r="B32" s="315" t="s">
        <v>24</v>
      </c>
      <c r="C32" s="323" t="e">
        <f>VLOOKUP(开发间接费用!$B$10:$B$43,参数!$B$3:$C$13,2,0)</f>
        <v>#N/A</v>
      </c>
      <c r="D32" s="317">
        <f t="shared" si="13"/>
        <v>0</v>
      </c>
      <c r="E32" s="346" t="s">
        <v>295</v>
      </c>
      <c r="F32" s="346" t="s">
        <v>295</v>
      </c>
      <c r="G32" s="346" t="s">
        <v>295</v>
      </c>
      <c r="H32" s="317">
        <f t="shared" si="14"/>
        <v>0</v>
      </c>
      <c r="I32" s="346" t="s">
        <v>295</v>
      </c>
      <c r="J32" s="346" t="s">
        <v>295</v>
      </c>
      <c r="K32" s="346" t="s">
        <v>295</v>
      </c>
      <c r="L32" s="317">
        <f t="shared" si="15"/>
        <v>0</v>
      </c>
      <c r="M32" s="346" t="s">
        <v>295</v>
      </c>
      <c r="N32" s="346" t="s">
        <v>295</v>
      </c>
      <c r="O32" s="346" t="s">
        <v>295</v>
      </c>
      <c r="P32" s="317">
        <f t="shared" si="16"/>
        <v>0</v>
      </c>
      <c r="Q32" s="346" t="s">
        <v>295</v>
      </c>
      <c r="R32" s="346" t="s">
        <v>295</v>
      </c>
      <c r="S32" s="346" t="s">
        <v>295</v>
      </c>
      <c r="T32" s="317">
        <f t="shared" si="17"/>
        <v>0</v>
      </c>
      <c r="U32" s="317">
        <f t="shared" ref="U32:U43" si="265">SUM(V32,Z32,AD32,AH32)</f>
        <v>0</v>
      </c>
      <c r="V32" s="317">
        <f t="shared" ref="V32:V43" si="266">SUM(W32:Y32)</f>
        <v>0</v>
      </c>
      <c r="W32" s="317">
        <f t="shared" ref="W32:W43" si="267">IF(ISNUMBER(E32*$U$7),E32*$U$7,0)</f>
        <v>0</v>
      </c>
      <c r="X32" s="317">
        <f t="shared" si="230"/>
        <v>0</v>
      </c>
      <c r="Y32" s="317">
        <f t="shared" si="231"/>
        <v>0</v>
      </c>
      <c r="Z32" s="317">
        <f t="shared" si="232"/>
        <v>0</v>
      </c>
      <c r="AA32" s="317">
        <f t="shared" ref="AA32:AA43" si="268">IF(ISNUMBER(I32*$U$7),I32*$U$7,0)</f>
        <v>0</v>
      </c>
      <c r="AB32" s="317">
        <f t="shared" si="233"/>
        <v>0</v>
      </c>
      <c r="AC32" s="317">
        <f t="shared" si="234"/>
        <v>0</v>
      </c>
      <c r="AD32" s="317">
        <f t="shared" si="235"/>
        <v>0</v>
      </c>
      <c r="AE32" s="317">
        <f t="shared" ref="AE32:AE43" si="269">IF(ISNUMBER(M32*$U$7),M32*$U$7,0)</f>
        <v>0</v>
      </c>
      <c r="AF32" s="317">
        <f t="shared" si="236"/>
        <v>0</v>
      </c>
      <c r="AG32" s="317">
        <f t="shared" si="237"/>
        <v>0</v>
      </c>
      <c r="AH32" s="317">
        <f t="shared" si="238"/>
        <v>0</v>
      </c>
      <c r="AI32" s="317">
        <f t="shared" ref="AI32:AI43" si="270">IF(ISNUMBER(Q32*$U$7),Q32*$U$7,0)</f>
        <v>0</v>
      </c>
      <c r="AJ32" s="317">
        <f t="shared" si="239"/>
        <v>0</v>
      </c>
      <c r="AK32" s="317">
        <f t="shared" si="240"/>
        <v>0</v>
      </c>
      <c r="AL32" s="317">
        <f t="shared" ref="AL32:AL43" si="271">SUM(AM32,AQ32,AU32,AY32)</f>
        <v>0</v>
      </c>
      <c r="AM32" s="317">
        <f t="shared" si="241"/>
        <v>0</v>
      </c>
      <c r="AN32" s="317">
        <f t="shared" ref="AN32:AN43" si="272">IF(ISNUMBER(V32*$AL$7),V32*$AL$7,0)</f>
        <v>0</v>
      </c>
      <c r="AO32" s="317">
        <f t="shared" si="242"/>
        <v>0</v>
      </c>
      <c r="AP32" s="317">
        <f t="shared" si="243"/>
        <v>0</v>
      </c>
      <c r="AQ32" s="317">
        <f t="shared" si="244"/>
        <v>0</v>
      </c>
      <c r="AR32" s="317">
        <f t="shared" ref="AR32:AR43" si="273">IF(ISNUMBER(Z32*$AL$7),Z32*$AL$7,0)</f>
        <v>0</v>
      </c>
      <c r="AS32" s="317">
        <f t="shared" si="245"/>
        <v>0</v>
      </c>
      <c r="AT32" s="317">
        <f t="shared" si="246"/>
        <v>0</v>
      </c>
      <c r="AU32" s="317">
        <f t="shared" si="247"/>
        <v>0</v>
      </c>
      <c r="AV32" s="317">
        <f t="shared" ref="AV32:AV43" si="274">IF(ISNUMBER(AD32*$AL$7),AD32*$AL$7,0)</f>
        <v>0</v>
      </c>
      <c r="AW32" s="317">
        <f t="shared" si="248"/>
        <v>0</v>
      </c>
      <c r="AX32" s="317">
        <f t="shared" si="249"/>
        <v>0</v>
      </c>
      <c r="AY32" s="317">
        <f t="shared" si="250"/>
        <v>0</v>
      </c>
      <c r="AZ32" s="317">
        <f t="shared" ref="AZ32:AZ43" si="275">IF(ISNUMBER(AH32*$AL$7),AH32*$AL$7,0)</f>
        <v>0</v>
      </c>
      <c r="BA32" s="317">
        <f t="shared" si="251"/>
        <v>0</v>
      </c>
      <c r="BB32" s="317">
        <f t="shared" si="252"/>
        <v>0</v>
      </c>
      <c r="BC32" s="317">
        <f t="shared" ref="BC32:BC43" si="276">SUM(BD32,BH32,BL32,BP32)</f>
        <v>0</v>
      </c>
      <c r="BD32" s="317">
        <f t="shared" si="253"/>
        <v>0</v>
      </c>
      <c r="BE32" s="317">
        <f t="shared" ref="BE32:BE43" si="277">IF(ISNUMBER(AM32*$BC$7),AM32*$BC$7,0)</f>
        <v>0</v>
      </c>
      <c r="BF32" s="317">
        <f t="shared" si="254"/>
        <v>0</v>
      </c>
      <c r="BG32" s="317">
        <f t="shared" si="255"/>
        <v>0</v>
      </c>
      <c r="BH32" s="317">
        <f t="shared" si="256"/>
        <v>0</v>
      </c>
      <c r="BI32" s="317">
        <f t="shared" ref="BI32:BI43" si="278">IF(ISNUMBER(AQ32*$BC$7),AQ32*$BC$7,0)</f>
        <v>0</v>
      </c>
      <c r="BJ32" s="317">
        <f t="shared" si="257"/>
        <v>0</v>
      </c>
      <c r="BK32" s="317">
        <f t="shared" si="258"/>
        <v>0</v>
      </c>
      <c r="BL32" s="317">
        <f t="shared" si="259"/>
        <v>0</v>
      </c>
      <c r="BM32" s="317">
        <f t="shared" ref="BM32:BM43" si="279">IF(ISNUMBER(AU32*$BC$7),AU32*$BC$7,0)</f>
        <v>0</v>
      </c>
      <c r="BN32" s="317">
        <f t="shared" si="260"/>
        <v>0</v>
      </c>
      <c r="BO32" s="317">
        <f t="shared" si="261"/>
        <v>0</v>
      </c>
      <c r="BP32" s="317">
        <f t="shared" si="262"/>
        <v>0</v>
      </c>
      <c r="BQ32" s="317">
        <f t="shared" ref="BQ32:BQ43" si="280">IF(ISNUMBER(AY32*$BC$7),AY32*$BC$7,0)</f>
        <v>0</v>
      </c>
      <c r="BR32" s="317">
        <f t="shared" si="263"/>
        <v>0</v>
      </c>
      <c r="BS32" s="317">
        <f t="shared" si="264"/>
        <v>0</v>
      </c>
      <c r="BT32" s="318"/>
    </row>
    <row r="33" spans="1:72" s="309" customFormat="1" ht="16" customHeight="1" outlineLevel="1">
      <c r="A33" s="409">
        <v>2</v>
      </c>
      <c r="B33" s="410" t="s">
        <v>389</v>
      </c>
      <c r="C33" s="323" t="e">
        <f>VLOOKUP(开发间接费用!$B$10:$B$43,参数!$B$3:$C$13,2,0)</f>
        <v>#N/A</v>
      </c>
      <c r="D33" s="317">
        <f t="shared" si="13"/>
        <v>0</v>
      </c>
      <c r="E33" s="346" t="s">
        <v>295</v>
      </c>
      <c r="F33" s="346" t="s">
        <v>295</v>
      </c>
      <c r="G33" s="346" t="s">
        <v>295</v>
      </c>
      <c r="H33" s="317">
        <f t="shared" si="14"/>
        <v>0</v>
      </c>
      <c r="I33" s="346" t="s">
        <v>295</v>
      </c>
      <c r="J33" s="346" t="s">
        <v>295</v>
      </c>
      <c r="K33" s="346" t="s">
        <v>295</v>
      </c>
      <c r="L33" s="317">
        <f t="shared" si="15"/>
        <v>0</v>
      </c>
      <c r="M33" s="346" t="s">
        <v>295</v>
      </c>
      <c r="N33" s="346" t="s">
        <v>295</v>
      </c>
      <c r="O33" s="346" t="s">
        <v>295</v>
      </c>
      <c r="P33" s="317">
        <f t="shared" si="16"/>
        <v>0</v>
      </c>
      <c r="Q33" s="346" t="s">
        <v>295</v>
      </c>
      <c r="R33" s="346" t="s">
        <v>295</v>
      </c>
      <c r="S33" s="346" t="s">
        <v>295</v>
      </c>
      <c r="T33" s="317">
        <f t="shared" si="17"/>
        <v>0</v>
      </c>
      <c r="U33" s="317">
        <f t="shared" si="265"/>
        <v>0</v>
      </c>
      <c r="V33" s="317">
        <f t="shared" si="266"/>
        <v>0</v>
      </c>
      <c r="W33" s="317">
        <f t="shared" si="267"/>
        <v>0</v>
      </c>
      <c r="X33" s="317">
        <f t="shared" si="230"/>
        <v>0</v>
      </c>
      <c r="Y33" s="317">
        <f t="shared" si="231"/>
        <v>0</v>
      </c>
      <c r="Z33" s="317">
        <f t="shared" si="232"/>
        <v>0</v>
      </c>
      <c r="AA33" s="317">
        <f t="shared" si="268"/>
        <v>0</v>
      </c>
      <c r="AB33" s="317">
        <f t="shared" si="233"/>
        <v>0</v>
      </c>
      <c r="AC33" s="317">
        <f t="shared" si="234"/>
        <v>0</v>
      </c>
      <c r="AD33" s="317">
        <f t="shared" si="235"/>
        <v>0</v>
      </c>
      <c r="AE33" s="317">
        <f t="shared" si="269"/>
        <v>0</v>
      </c>
      <c r="AF33" s="317">
        <f t="shared" si="236"/>
        <v>0</v>
      </c>
      <c r="AG33" s="317">
        <f t="shared" si="237"/>
        <v>0</v>
      </c>
      <c r="AH33" s="317">
        <f t="shared" si="238"/>
        <v>0</v>
      </c>
      <c r="AI33" s="317">
        <f t="shared" si="270"/>
        <v>0</v>
      </c>
      <c r="AJ33" s="317">
        <f t="shared" si="239"/>
        <v>0</v>
      </c>
      <c r="AK33" s="317">
        <f t="shared" si="240"/>
        <v>0</v>
      </c>
      <c r="AL33" s="317">
        <f t="shared" si="271"/>
        <v>0</v>
      </c>
      <c r="AM33" s="317">
        <f t="shared" si="241"/>
        <v>0</v>
      </c>
      <c r="AN33" s="317">
        <f t="shared" si="272"/>
        <v>0</v>
      </c>
      <c r="AO33" s="317">
        <f t="shared" si="242"/>
        <v>0</v>
      </c>
      <c r="AP33" s="317">
        <f t="shared" si="243"/>
        <v>0</v>
      </c>
      <c r="AQ33" s="317">
        <f t="shared" si="244"/>
        <v>0</v>
      </c>
      <c r="AR33" s="317">
        <f t="shared" si="273"/>
        <v>0</v>
      </c>
      <c r="AS33" s="317">
        <f t="shared" si="245"/>
        <v>0</v>
      </c>
      <c r="AT33" s="317">
        <f t="shared" si="246"/>
        <v>0</v>
      </c>
      <c r="AU33" s="317">
        <f t="shared" si="247"/>
        <v>0</v>
      </c>
      <c r="AV33" s="317">
        <f t="shared" si="274"/>
        <v>0</v>
      </c>
      <c r="AW33" s="317">
        <f t="shared" si="248"/>
        <v>0</v>
      </c>
      <c r="AX33" s="317">
        <f t="shared" si="249"/>
        <v>0</v>
      </c>
      <c r="AY33" s="317">
        <f t="shared" si="250"/>
        <v>0</v>
      </c>
      <c r="AZ33" s="317">
        <f t="shared" si="275"/>
        <v>0</v>
      </c>
      <c r="BA33" s="317">
        <f t="shared" si="251"/>
        <v>0</v>
      </c>
      <c r="BB33" s="317">
        <f t="shared" si="252"/>
        <v>0</v>
      </c>
      <c r="BC33" s="317">
        <f t="shared" si="276"/>
        <v>0</v>
      </c>
      <c r="BD33" s="317">
        <f t="shared" si="253"/>
        <v>0</v>
      </c>
      <c r="BE33" s="317">
        <f t="shared" si="277"/>
        <v>0</v>
      </c>
      <c r="BF33" s="317">
        <f t="shared" si="254"/>
        <v>0</v>
      </c>
      <c r="BG33" s="317">
        <f t="shared" si="255"/>
        <v>0</v>
      </c>
      <c r="BH33" s="317">
        <f t="shared" si="256"/>
        <v>0</v>
      </c>
      <c r="BI33" s="317">
        <f t="shared" si="278"/>
        <v>0</v>
      </c>
      <c r="BJ33" s="317">
        <f t="shared" si="257"/>
        <v>0</v>
      </c>
      <c r="BK33" s="317">
        <f t="shared" si="258"/>
        <v>0</v>
      </c>
      <c r="BL33" s="317">
        <f t="shared" si="259"/>
        <v>0</v>
      </c>
      <c r="BM33" s="317">
        <f t="shared" si="279"/>
        <v>0</v>
      </c>
      <c r="BN33" s="317">
        <f t="shared" si="260"/>
        <v>0</v>
      </c>
      <c r="BO33" s="317">
        <f t="shared" si="261"/>
        <v>0</v>
      </c>
      <c r="BP33" s="317">
        <f t="shared" si="262"/>
        <v>0</v>
      </c>
      <c r="BQ33" s="317">
        <f t="shared" si="280"/>
        <v>0</v>
      </c>
      <c r="BR33" s="317">
        <f t="shared" si="263"/>
        <v>0</v>
      </c>
      <c r="BS33" s="317">
        <f t="shared" si="264"/>
        <v>0</v>
      </c>
      <c r="BT33" s="326"/>
    </row>
    <row r="34" spans="1:72" s="309" customFormat="1" ht="16" customHeight="1" outlineLevel="1">
      <c r="A34" s="411">
        <v>3</v>
      </c>
      <c r="B34" s="410" t="s">
        <v>390</v>
      </c>
      <c r="C34" s="323" t="e">
        <f>VLOOKUP(开发间接费用!$B$10:$B$43,参数!$B$3:$C$13,2,0)</f>
        <v>#N/A</v>
      </c>
      <c r="D34" s="317">
        <f t="shared" si="13"/>
        <v>0</v>
      </c>
      <c r="E34" s="346" t="s">
        <v>295</v>
      </c>
      <c r="F34" s="346" t="s">
        <v>295</v>
      </c>
      <c r="G34" s="346" t="s">
        <v>295</v>
      </c>
      <c r="H34" s="317">
        <f t="shared" si="14"/>
        <v>0</v>
      </c>
      <c r="I34" s="346" t="s">
        <v>295</v>
      </c>
      <c r="J34" s="346" t="s">
        <v>295</v>
      </c>
      <c r="K34" s="346" t="s">
        <v>295</v>
      </c>
      <c r="L34" s="317">
        <f t="shared" si="15"/>
        <v>0</v>
      </c>
      <c r="M34" s="346" t="s">
        <v>295</v>
      </c>
      <c r="N34" s="346" t="s">
        <v>295</v>
      </c>
      <c r="O34" s="346" t="s">
        <v>295</v>
      </c>
      <c r="P34" s="317">
        <f t="shared" si="16"/>
        <v>0</v>
      </c>
      <c r="Q34" s="346" t="s">
        <v>295</v>
      </c>
      <c r="R34" s="346" t="s">
        <v>295</v>
      </c>
      <c r="S34" s="346" t="s">
        <v>295</v>
      </c>
      <c r="T34" s="317">
        <f t="shared" si="17"/>
        <v>0</v>
      </c>
      <c r="U34" s="317">
        <f t="shared" si="265"/>
        <v>0</v>
      </c>
      <c r="V34" s="317">
        <f t="shared" si="266"/>
        <v>0</v>
      </c>
      <c r="W34" s="317">
        <f t="shared" si="267"/>
        <v>0</v>
      </c>
      <c r="X34" s="317">
        <f t="shared" si="230"/>
        <v>0</v>
      </c>
      <c r="Y34" s="317">
        <f t="shared" si="231"/>
        <v>0</v>
      </c>
      <c r="Z34" s="317">
        <f t="shared" si="232"/>
        <v>0</v>
      </c>
      <c r="AA34" s="317">
        <f t="shared" si="268"/>
        <v>0</v>
      </c>
      <c r="AB34" s="317">
        <f t="shared" si="233"/>
        <v>0</v>
      </c>
      <c r="AC34" s="317">
        <f t="shared" si="234"/>
        <v>0</v>
      </c>
      <c r="AD34" s="317">
        <f t="shared" si="235"/>
        <v>0</v>
      </c>
      <c r="AE34" s="317">
        <f t="shared" si="269"/>
        <v>0</v>
      </c>
      <c r="AF34" s="317">
        <f t="shared" si="236"/>
        <v>0</v>
      </c>
      <c r="AG34" s="317">
        <f t="shared" si="237"/>
        <v>0</v>
      </c>
      <c r="AH34" s="317">
        <f t="shared" si="238"/>
        <v>0</v>
      </c>
      <c r="AI34" s="317">
        <f t="shared" si="270"/>
        <v>0</v>
      </c>
      <c r="AJ34" s="317">
        <f t="shared" si="239"/>
        <v>0</v>
      </c>
      <c r="AK34" s="317">
        <f t="shared" si="240"/>
        <v>0</v>
      </c>
      <c r="AL34" s="317">
        <f t="shared" si="271"/>
        <v>0</v>
      </c>
      <c r="AM34" s="317">
        <f t="shared" si="241"/>
        <v>0</v>
      </c>
      <c r="AN34" s="317">
        <f t="shared" si="272"/>
        <v>0</v>
      </c>
      <c r="AO34" s="317">
        <f t="shared" si="242"/>
        <v>0</v>
      </c>
      <c r="AP34" s="317">
        <f t="shared" si="243"/>
        <v>0</v>
      </c>
      <c r="AQ34" s="317">
        <f t="shared" si="244"/>
        <v>0</v>
      </c>
      <c r="AR34" s="317">
        <f t="shared" si="273"/>
        <v>0</v>
      </c>
      <c r="AS34" s="317">
        <f t="shared" si="245"/>
        <v>0</v>
      </c>
      <c r="AT34" s="317">
        <f t="shared" si="246"/>
        <v>0</v>
      </c>
      <c r="AU34" s="317">
        <f t="shared" si="247"/>
        <v>0</v>
      </c>
      <c r="AV34" s="317">
        <f t="shared" si="274"/>
        <v>0</v>
      </c>
      <c r="AW34" s="317">
        <f t="shared" si="248"/>
        <v>0</v>
      </c>
      <c r="AX34" s="317">
        <f t="shared" si="249"/>
        <v>0</v>
      </c>
      <c r="AY34" s="317">
        <f t="shared" si="250"/>
        <v>0</v>
      </c>
      <c r="AZ34" s="317">
        <f t="shared" si="275"/>
        <v>0</v>
      </c>
      <c r="BA34" s="317">
        <f t="shared" si="251"/>
        <v>0</v>
      </c>
      <c r="BB34" s="317">
        <f t="shared" si="252"/>
        <v>0</v>
      </c>
      <c r="BC34" s="317">
        <f t="shared" si="276"/>
        <v>0</v>
      </c>
      <c r="BD34" s="317">
        <f t="shared" si="253"/>
        <v>0</v>
      </c>
      <c r="BE34" s="317">
        <f t="shared" si="277"/>
        <v>0</v>
      </c>
      <c r="BF34" s="317">
        <f t="shared" si="254"/>
        <v>0</v>
      </c>
      <c r="BG34" s="317">
        <f t="shared" si="255"/>
        <v>0</v>
      </c>
      <c r="BH34" s="317">
        <f t="shared" si="256"/>
        <v>0</v>
      </c>
      <c r="BI34" s="317">
        <f t="shared" si="278"/>
        <v>0</v>
      </c>
      <c r="BJ34" s="317">
        <f t="shared" si="257"/>
        <v>0</v>
      </c>
      <c r="BK34" s="317">
        <f t="shared" si="258"/>
        <v>0</v>
      </c>
      <c r="BL34" s="317">
        <f t="shared" si="259"/>
        <v>0</v>
      </c>
      <c r="BM34" s="317">
        <f t="shared" si="279"/>
        <v>0</v>
      </c>
      <c r="BN34" s="317">
        <f t="shared" si="260"/>
        <v>0</v>
      </c>
      <c r="BO34" s="317">
        <f t="shared" si="261"/>
        <v>0</v>
      </c>
      <c r="BP34" s="317">
        <f t="shared" si="262"/>
        <v>0</v>
      </c>
      <c r="BQ34" s="317">
        <f t="shared" si="280"/>
        <v>0</v>
      </c>
      <c r="BR34" s="317">
        <f t="shared" si="263"/>
        <v>0</v>
      </c>
      <c r="BS34" s="317">
        <f t="shared" si="264"/>
        <v>0</v>
      </c>
      <c r="BT34" s="326"/>
    </row>
    <row r="35" spans="1:72" s="309" customFormat="1" ht="16" customHeight="1" outlineLevel="1">
      <c r="A35" s="409">
        <v>4</v>
      </c>
      <c r="B35" s="410" t="s">
        <v>391</v>
      </c>
      <c r="C35" s="323" t="e">
        <f>VLOOKUP(开发间接费用!$B$10:$B$43,参数!$B$3:$C$13,2,0)</f>
        <v>#N/A</v>
      </c>
      <c r="D35" s="317">
        <f t="shared" si="13"/>
        <v>0</v>
      </c>
      <c r="E35" s="346" t="s">
        <v>295</v>
      </c>
      <c r="F35" s="346" t="s">
        <v>295</v>
      </c>
      <c r="G35" s="346" t="s">
        <v>295</v>
      </c>
      <c r="H35" s="317">
        <f t="shared" si="14"/>
        <v>0</v>
      </c>
      <c r="I35" s="346" t="s">
        <v>295</v>
      </c>
      <c r="J35" s="346" t="s">
        <v>295</v>
      </c>
      <c r="K35" s="346" t="s">
        <v>295</v>
      </c>
      <c r="L35" s="317">
        <f t="shared" si="15"/>
        <v>0</v>
      </c>
      <c r="M35" s="346" t="s">
        <v>295</v>
      </c>
      <c r="N35" s="346" t="s">
        <v>295</v>
      </c>
      <c r="O35" s="346" t="s">
        <v>295</v>
      </c>
      <c r="P35" s="317">
        <f t="shared" si="16"/>
        <v>0</v>
      </c>
      <c r="Q35" s="346" t="s">
        <v>295</v>
      </c>
      <c r="R35" s="346" t="s">
        <v>295</v>
      </c>
      <c r="S35" s="346" t="s">
        <v>295</v>
      </c>
      <c r="T35" s="317">
        <f t="shared" si="17"/>
        <v>0</v>
      </c>
      <c r="U35" s="317">
        <f t="shared" si="265"/>
        <v>0</v>
      </c>
      <c r="V35" s="317">
        <f t="shared" si="266"/>
        <v>0</v>
      </c>
      <c r="W35" s="317">
        <f t="shared" si="267"/>
        <v>0</v>
      </c>
      <c r="X35" s="317">
        <f t="shared" si="230"/>
        <v>0</v>
      </c>
      <c r="Y35" s="317">
        <f t="shared" si="231"/>
        <v>0</v>
      </c>
      <c r="Z35" s="317">
        <f t="shared" si="232"/>
        <v>0</v>
      </c>
      <c r="AA35" s="317">
        <f t="shared" si="268"/>
        <v>0</v>
      </c>
      <c r="AB35" s="317">
        <f t="shared" si="233"/>
        <v>0</v>
      </c>
      <c r="AC35" s="317">
        <f t="shared" si="234"/>
        <v>0</v>
      </c>
      <c r="AD35" s="317">
        <f t="shared" si="235"/>
        <v>0</v>
      </c>
      <c r="AE35" s="317">
        <f t="shared" si="269"/>
        <v>0</v>
      </c>
      <c r="AF35" s="317">
        <f t="shared" si="236"/>
        <v>0</v>
      </c>
      <c r="AG35" s="317">
        <f t="shared" si="237"/>
        <v>0</v>
      </c>
      <c r="AH35" s="317">
        <f t="shared" si="238"/>
        <v>0</v>
      </c>
      <c r="AI35" s="317">
        <f t="shared" si="270"/>
        <v>0</v>
      </c>
      <c r="AJ35" s="317">
        <f t="shared" si="239"/>
        <v>0</v>
      </c>
      <c r="AK35" s="317">
        <f t="shared" si="240"/>
        <v>0</v>
      </c>
      <c r="AL35" s="317">
        <f t="shared" si="271"/>
        <v>0</v>
      </c>
      <c r="AM35" s="317">
        <f t="shared" si="241"/>
        <v>0</v>
      </c>
      <c r="AN35" s="317">
        <f t="shared" si="272"/>
        <v>0</v>
      </c>
      <c r="AO35" s="317">
        <f t="shared" si="242"/>
        <v>0</v>
      </c>
      <c r="AP35" s="317">
        <f t="shared" si="243"/>
        <v>0</v>
      </c>
      <c r="AQ35" s="317">
        <f t="shared" si="244"/>
        <v>0</v>
      </c>
      <c r="AR35" s="317">
        <f t="shared" si="273"/>
        <v>0</v>
      </c>
      <c r="AS35" s="317">
        <f t="shared" si="245"/>
        <v>0</v>
      </c>
      <c r="AT35" s="317">
        <f t="shared" si="246"/>
        <v>0</v>
      </c>
      <c r="AU35" s="317">
        <f t="shared" si="247"/>
        <v>0</v>
      </c>
      <c r="AV35" s="317">
        <f t="shared" si="274"/>
        <v>0</v>
      </c>
      <c r="AW35" s="317">
        <f t="shared" si="248"/>
        <v>0</v>
      </c>
      <c r="AX35" s="317">
        <f t="shared" si="249"/>
        <v>0</v>
      </c>
      <c r="AY35" s="317">
        <f t="shared" si="250"/>
        <v>0</v>
      </c>
      <c r="AZ35" s="317">
        <f t="shared" si="275"/>
        <v>0</v>
      </c>
      <c r="BA35" s="317">
        <f t="shared" si="251"/>
        <v>0</v>
      </c>
      <c r="BB35" s="317">
        <f t="shared" si="252"/>
        <v>0</v>
      </c>
      <c r="BC35" s="317">
        <f t="shared" si="276"/>
        <v>0</v>
      </c>
      <c r="BD35" s="317">
        <f t="shared" si="253"/>
        <v>0</v>
      </c>
      <c r="BE35" s="317">
        <f t="shared" si="277"/>
        <v>0</v>
      </c>
      <c r="BF35" s="317">
        <f t="shared" si="254"/>
        <v>0</v>
      </c>
      <c r="BG35" s="317">
        <f t="shared" si="255"/>
        <v>0</v>
      </c>
      <c r="BH35" s="317">
        <f t="shared" si="256"/>
        <v>0</v>
      </c>
      <c r="BI35" s="317">
        <f t="shared" si="278"/>
        <v>0</v>
      </c>
      <c r="BJ35" s="317">
        <f t="shared" si="257"/>
        <v>0</v>
      </c>
      <c r="BK35" s="317">
        <f t="shared" si="258"/>
        <v>0</v>
      </c>
      <c r="BL35" s="317">
        <f t="shared" si="259"/>
        <v>0</v>
      </c>
      <c r="BM35" s="317">
        <f t="shared" si="279"/>
        <v>0</v>
      </c>
      <c r="BN35" s="317">
        <f t="shared" si="260"/>
        <v>0</v>
      </c>
      <c r="BO35" s="317">
        <f t="shared" si="261"/>
        <v>0</v>
      </c>
      <c r="BP35" s="317">
        <f t="shared" si="262"/>
        <v>0</v>
      </c>
      <c r="BQ35" s="317">
        <f t="shared" si="280"/>
        <v>0</v>
      </c>
      <c r="BR35" s="317">
        <f t="shared" si="263"/>
        <v>0</v>
      </c>
      <c r="BS35" s="317">
        <f t="shared" si="264"/>
        <v>0</v>
      </c>
      <c r="BT35" s="326"/>
    </row>
    <row r="36" spans="1:72" s="309" customFormat="1" ht="16" customHeight="1" outlineLevel="1">
      <c r="A36" s="411">
        <v>5</v>
      </c>
      <c r="B36" s="410" t="s">
        <v>392</v>
      </c>
      <c r="C36" s="323" t="e">
        <f>VLOOKUP(开发间接费用!$B$10:$B$43,参数!$B$3:$C$13,2,0)</f>
        <v>#N/A</v>
      </c>
      <c r="D36" s="317">
        <f t="shared" si="13"/>
        <v>0</v>
      </c>
      <c r="E36" s="346" t="s">
        <v>295</v>
      </c>
      <c r="F36" s="346" t="s">
        <v>295</v>
      </c>
      <c r="G36" s="346" t="s">
        <v>295</v>
      </c>
      <c r="H36" s="317">
        <f t="shared" si="14"/>
        <v>0</v>
      </c>
      <c r="I36" s="346" t="s">
        <v>295</v>
      </c>
      <c r="J36" s="346" t="s">
        <v>295</v>
      </c>
      <c r="K36" s="346" t="s">
        <v>295</v>
      </c>
      <c r="L36" s="317">
        <f t="shared" si="15"/>
        <v>0</v>
      </c>
      <c r="M36" s="346" t="s">
        <v>295</v>
      </c>
      <c r="N36" s="346" t="s">
        <v>295</v>
      </c>
      <c r="O36" s="346" t="s">
        <v>295</v>
      </c>
      <c r="P36" s="317">
        <f t="shared" si="16"/>
        <v>0</v>
      </c>
      <c r="Q36" s="346" t="s">
        <v>295</v>
      </c>
      <c r="R36" s="346" t="s">
        <v>295</v>
      </c>
      <c r="S36" s="346" t="s">
        <v>295</v>
      </c>
      <c r="T36" s="317">
        <f t="shared" si="17"/>
        <v>0</v>
      </c>
      <c r="U36" s="317">
        <f t="shared" si="265"/>
        <v>0</v>
      </c>
      <c r="V36" s="317">
        <f t="shared" si="266"/>
        <v>0</v>
      </c>
      <c r="W36" s="317">
        <f t="shared" si="267"/>
        <v>0</v>
      </c>
      <c r="X36" s="317">
        <f t="shared" si="230"/>
        <v>0</v>
      </c>
      <c r="Y36" s="317">
        <f t="shared" si="231"/>
        <v>0</v>
      </c>
      <c r="Z36" s="317">
        <f t="shared" si="232"/>
        <v>0</v>
      </c>
      <c r="AA36" s="317">
        <f t="shared" si="268"/>
        <v>0</v>
      </c>
      <c r="AB36" s="317">
        <f t="shared" si="233"/>
        <v>0</v>
      </c>
      <c r="AC36" s="317">
        <f t="shared" si="234"/>
        <v>0</v>
      </c>
      <c r="AD36" s="317">
        <f t="shared" si="235"/>
        <v>0</v>
      </c>
      <c r="AE36" s="317">
        <f t="shared" si="269"/>
        <v>0</v>
      </c>
      <c r="AF36" s="317">
        <f t="shared" si="236"/>
        <v>0</v>
      </c>
      <c r="AG36" s="317">
        <f t="shared" si="237"/>
        <v>0</v>
      </c>
      <c r="AH36" s="317">
        <f t="shared" si="238"/>
        <v>0</v>
      </c>
      <c r="AI36" s="317">
        <f t="shared" si="270"/>
        <v>0</v>
      </c>
      <c r="AJ36" s="317">
        <f t="shared" si="239"/>
        <v>0</v>
      </c>
      <c r="AK36" s="317">
        <f t="shared" si="240"/>
        <v>0</v>
      </c>
      <c r="AL36" s="317">
        <f t="shared" si="271"/>
        <v>0</v>
      </c>
      <c r="AM36" s="317">
        <f t="shared" si="241"/>
        <v>0</v>
      </c>
      <c r="AN36" s="317">
        <f t="shared" si="272"/>
        <v>0</v>
      </c>
      <c r="AO36" s="317">
        <f t="shared" si="242"/>
        <v>0</v>
      </c>
      <c r="AP36" s="317">
        <f t="shared" si="243"/>
        <v>0</v>
      </c>
      <c r="AQ36" s="317">
        <f t="shared" si="244"/>
        <v>0</v>
      </c>
      <c r="AR36" s="317">
        <f t="shared" si="273"/>
        <v>0</v>
      </c>
      <c r="AS36" s="317">
        <f t="shared" si="245"/>
        <v>0</v>
      </c>
      <c r="AT36" s="317">
        <f t="shared" si="246"/>
        <v>0</v>
      </c>
      <c r="AU36" s="317">
        <f t="shared" si="247"/>
        <v>0</v>
      </c>
      <c r="AV36" s="317">
        <f t="shared" si="274"/>
        <v>0</v>
      </c>
      <c r="AW36" s="317">
        <f t="shared" si="248"/>
        <v>0</v>
      </c>
      <c r="AX36" s="317">
        <f t="shared" si="249"/>
        <v>0</v>
      </c>
      <c r="AY36" s="317">
        <f t="shared" si="250"/>
        <v>0</v>
      </c>
      <c r="AZ36" s="317">
        <f t="shared" si="275"/>
        <v>0</v>
      </c>
      <c r="BA36" s="317">
        <f t="shared" si="251"/>
        <v>0</v>
      </c>
      <c r="BB36" s="317">
        <f t="shared" si="252"/>
        <v>0</v>
      </c>
      <c r="BC36" s="317">
        <f t="shared" si="276"/>
        <v>0</v>
      </c>
      <c r="BD36" s="317">
        <f t="shared" si="253"/>
        <v>0</v>
      </c>
      <c r="BE36" s="317">
        <f t="shared" si="277"/>
        <v>0</v>
      </c>
      <c r="BF36" s="317">
        <f t="shared" si="254"/>
        <v>0</v>
      </c>
      <c r="BG36" s="317">
        <f t="shared" si="255"/>
        <v>0</v>
      </c>
      <c r="BH36" s="317">
        <f t="shared" si="256"/>
        <v>0</v>
      </c>
      <c r="BI36" s="317">
        <f t="shared" si="278"/>
        <v>0</v>
      </c>
      <c r="BJ36" s="317">
        <f t="shared" si="257"/>
        <v>0</v>
      </c>
      <c r="BK36" s="317">
        <f t="shared" si="258"/>
        <v>0</v>
      </c>
      <c r="BL36" s="317">
        <f t="shared" si="259"/>
        <v>0</v>
      </c>
      <c r="BM36" s="317">
        <f t="shared" si="279"/>
        <v>0</v>
      </c>
      <c r="BN36" s="317">
        <f t="shared" si="260"/>
        <v>0</v>
      </c>
      <c r="BO36" s="317">
        <f t="shared" si="261"/>
        <v>0</v>
      </c>
      <c r="BP36" s="317">
        <f t="shared" si="262"/>
        <v>0</v>
      </c>
      <c r="BQ36" s="317">
        <f t="shared" si="280"/>
        <v>0</v>
      </c>
      <c r="BR36" s="317">
        <f t="shared" si="263"/>
        <v>0</v>
      </c>
      <c r="BS36" s="317">
        <f t="shared" si="264"/>
        <v>0</v>
      </c>
      <c r="BT36" s="326"/>
    </row>
    <row r="37" spans="1:72" s="309" customFormat="1" ht="16" customHeight="1" outlineLevel="1">
      <c r="A37" s="409">
        <v>6</v>
      </c>
      <c r="B37" s="410" t="s">
        <v>393</v>
      </c>
      <c r="C37" s="323" t="e">
        <f>VLOOKUP(开发间接费用!$B$10:$B$43,参数!$B$3:$C$13,2,0)</f>
        <v>#N/A</v>
      </c>
      <c r="D37" s="317">
        <f t="shared" si="13"/>
        <v>0</v>
      </c>
      <c r="E37" s="346" t="s">
        <v>295</v>
      </c>
      <c r="F37" s="346" t="s">
        <v>295</v>
      </c>
      <c r="G37" s="346" t="s">
        <v>295</v>
      </c>
      <c r="H37" s="317">
        <f t="shared" si="14"/>
        <v>0</v>
      </c>
      <c r="I37" s="346" t="s">
        <v>295</v>
      </c>
      <c r="J37" s="346" t="s">
        <v>295</v>
      </c>
      <c r="K37" s="346" t="s">
        <v>295</v>
      </c>
      <c r="L37" s="317">
        <f t="shared" si="15"/>
        <v>0</v>
      </c>
      <c r="M37" s="346" t="s">
        <v>295</v>
      </c>
      <c r="N37" s="346" t="s">
        <v>295</v>
      </c>
      <c r="O37" s="346" t="s">
        <v>295</v>
      </c>
      <c r="P37" s="317">
        <f t="shared" si="16"/>
        <v>0</v>
      </c>
      <c r="Q37" s="346" t="s">
        <v>295</v>
      </c>
      <c r="R37" s="346" t="s">
        <v>295</v>
      </c>
      <c r="S37" s="346" t="s">
        <v>295</v>
      </c>
      <c r="T37" s="317">
        <f t="shared" si="17"/>
        <v>0</v>
      </c>
      <c r="U37" s="317">
        <f t="shared" si="265"/>
        <v>0</v>
      </c>
      <c r="V37" s="317">
        <f t="shared" si="266"/>
        <v>0</v>
      </c>
      <c r="W37" s="317">
        <f t="shared" si="267"/>
        <v>0</v>
      </c>
      <c r="X37" s="317">
        <f t="shared" si="230"/>
        <v>0</v>
      </c>
      <c r="Y37" s="317">
        <f t="shared" si="231"/>
        <v>0</v>
      </c>
      <c r="Z37" s="317">
        <f t="shared" si="232"/>
        <v>0</v>
      </c>
      <c r="AA37" s="317">
        <f t="shared" si="268"/>
        <v>0</v>
      </c>
      <c r="AB37" s="317">
        <f t="shared" si="233"/>
        <v>0</v>
      </c>
      <c r="AC37" s="317">
        <f t="shared" si="234"/>
        <v>0</v>
      </c>
      <c r="AD37" s="317">
        <f t="shared" si="235"/>
        <v>0</v>
      </c>
      <c r="AE37" s="317">
        <f t="shared" si="269"/>
        <v>0</v>
      </c>
      <c r="AF37" s="317">
        <f t="shared" si="236"/>
        <v>0</v>
      </c>
      <c r="AG37" s="317">
        <f t="shared" si="237"/>
        <v>0</v>
      </c>
      <c r="AH37" s="317">
        <f t="shared" si="238"/>
        <v>0</v>
      </c>
      <c r="AI37" s="317">
        <f t="shared" si="270"/>
        <v>0</v>
      </c>
      <c r="AJ37" s="317">
        <f t="shared" si="239"/>
        <v>0</v>
      </c>
      <c r="AK37" s="317">
        <f t="shared" si="240"/>
        <v>0</v>
      </c>
      <c r="AL37" s="317">
        <f t="shared" si="271"/>
        <v>0</v>
      </c>
      <c r="AM37" s="317">
        <f t="shared" si="241"/>
        <v>0</v>
      </c>
      <c r="AN37" s="317">
        <f t="shared" si="272"/>
        <v>0</v>
      </c>
      <c r="AO37" s="317">
        <f t="shared" si="242"/>
        <v>0</v>
      </c>
      <c r="AP37" s="317">
        <f t="shared" si="243"/>
        <v>0</v>
      </c>
      <c r="AQ37" s="317">
        <f t="shared" si="244"/>
        <v>0</v>
      </c>
      <c r="AR37" s="317">
        <f t="shared" si="273"/>
        <v>0</v>
      </c>
      <c r="AS37" s="317">
        <f t="shared" si="245"/>
        <v>0</v>
      </c>
      <c r="AT37" s="317">
        <f t="shared" si="246"/>
        <v>0</v>
      </c>
      <c r="AU37" s="317">
        <f t="shared" si="247"/>
        <v>0</v>
      </c>
      <c r="AV37" s="317">
        <f t="shared" si="274"/>
        <v>0</v>
      </c>
      <c r="AW37" s="317">
        <f t="shared" si="248"/>
        <v>0</v>
      </c>
      <c r="AX37" s="317">
        <f t="shared" si="249"/>
        <v>0</v>
      </c>
      <c r="AY37" s="317">
        <f t="shared" si="250"/>
        <v>0</v>
      </c>
      <c r="AZ37" s="317">
        <f t="shared" si="275"/>
        <v>0</v>
      </c>
      <c r="BA37" s="317">
        <f t="shared" si="251"/>
        <v>0</v>
      </c>
      <c r="BB37" s="317">
        <f t="shared" si="252"/>
        <v>0</v>
      </c>
      <c r="BC37" s="317">
        <f t="shared" si="276"/>
        <v>0</v>
      </c>
      <c r="BD37" s="317">
        <f t="shared" si="253"/>
        <v>0</v>
      </c>
      <c r="BE37" s="317">
        <f t="shared" si="277"/>
        <v>0</v>
      </c>
      <c r="BF37" s="317">
        <f t="shared" si="254"/>
        <v>0</v>
      </c>
      <c r="BG37" s="317">
        <f t="shared" si="255"/>
        <v>0</v>
      </c>
      <c r="BH37" s="317">
        <f t="shared" si="256"/>
        <v>0</v>
      </c>
      <c r="BI37" s="317">
        <f t="shared" si="278"/>
        <v>0</v>
      </c>
      <c r="BJ37" s="317">
        <f t="shared" si="257"/>
        <v>0</v>
      </c>
      <c r="BK37" s="317">
        <f t="shared" si="258"/>
        <v>0</v>
      </c>
      <c r="BL37" s="317">
        <f t="shared" si="259"/>
        <v>0</v>
      </c>
      <c r="BM37" s="317">
        <f t="shared" si="279"/>
        <v>0</v>
      </c>
      <c r="BN37" s="317">
        <f t="shared" si="260"/>
        <v>0</v>
      </c>
      <c r="BO37" s="317">
        <f t="shared" si="261"/>
        <v>0</v>
      </c>
      <c r="BP37" s="317">
        <f t="shared" si="262"/>
        <v>0</v>
      </c>
      <c r="BQ37" s="317">
        <f t="shared" si="280"/>
        <v>0</v>
      </c>
      <c r="BR37" s="317">
        <f t="shared" si="263"/>
        <v>0</v>
      </c>
      <c r="BS37" s="317">
        <f t="shared" si="264"/>
        <v>0</v>
      </c>
      <c r="BT37" s="326"/>
    </row>
    <row r="38" spans="1:72" s="309" customFormat="1" ht="16" customHeight="1" outlineLevel="1">
      <c r="A38" s="411">
        <v>7</v>
      </c>
      <c r="B38" s="410" t="s">
        <v>394</v>
      </c>
      <c r="C38" s="323" t="e">
        <f>VLOOKUP(开发间接费用!$B$10:$B$43,参数!$B$3:$C$13,2,0)</f>
        <v>#N/A</v>
      </c>
      <c r="D38" s="317">
        <f t="shared" si="13"/>
        <v>0</v>
      </c>
      <c r="E38" s="346" t="s">
        <v>295</v>
      </c>
      <c r="F38" s="346" t="s">
        <v>295</v>
      </c>
      <c r="G38" s="346" t="s">
        <v>295</v>
      </c>
      <c r="H38" s="317">
        <f t="shared" si="14"/>
        <v>0</v>
      </c>
      <c r="I38" s="346" t="s">
        <v>295</v>
      </c>
      <c r="J38" s="346" t="s">
        <v>295</v>
      </c>
      <c r="K38" s="346" t="s">
        <v>295</v>
      </c>
      <c r="L38" s="317">
        <f t="shared" si="15"/>
        <v>0</v>
      </c>
      <c r="M38" s="346" t="s">
        <v>295</v>
      </c>
      <c r="N38" s="346" t="s">
        <v>295</v>
      </c>
      <c r="O38" s="346" t="s">
        <v>295</v>
      </c>
      <c r="P38" s="317">
        <f t="shared" si="16"/>
        <v>0</v>
      </c>
      <c r="Q38" s="346" t="s">
        <v>295</v>
      </c>
      <c r="R38" s="346" t="s">
        <v>295</v>
      </c>
      <c r="S38" s="346" t="s">
        <v>295</v>
      </c>
      <c r="T38" s="317">
        <f t="shared" si="17"/>
        <v>0</v>
      </c>
      <c r="U38" s="317">
        <f t="shared" si="265"/>
        <v>0</v>
      </c>
      <c r="V38" s="317">
        <f t="shared" si="266"/>
        <v>0</v>
      </c>
      <c r="W38" s="317">
        <f t="shared" si="267"/>
        <v>0</v>
      </c>
      <c r="X38" s="317">
        <f t="shared" si="230"/>
        <v>0</v>
      </c>
      <c r="Y38" s="317">
        <f t="shared" si="231"/>
        <v>0</v>
      </c>
      <c r="Z38" s="317">
        <f t="shared" si="232"/>
        <v>0</v>
      </c>
      <c r="AA38" s="317">
        <f t="shared" si="268"/>
        <v>0</v>
      </c>
      <c r="AB38" s="317">
        <f t="shared" si="233"/>
        <v>0</v>
      </c>
      <c r="AC38" s="317">
        <f t="shared" si="234"/>
        <v>0</v>
      </c>
      <c r="AD38" s="317">
        <f t="shared" si="235"/>
        <v>0</v>
      </c>
      <c r="AE38" s="317">
        <f t="shared" si="269"/>
        <v>0</v>
      </c>
      <c r="AF38" s="317">
        <f t="shared" si="236"/>
        <v>0</v>
      </c>
      <c r="AG38" s="317">
        <f t="shared" si="237"/>
        <v>0</v>
      </c>
      <c r="AH38" s="317">
        <f t="shared" si="238"/>
        <v>0</v>
      </c>
      <c r="AI38" s="317">
        <f t="shared" si="270"/>
        <v>0</v>
      </c>
      <c r="AJ38" s="317">
        <f t="shared" si="239"/>
        <v>0</v>
      </c>
      <c r="AK38" s="317">
        <f t="shared" si="240"/>
        <v>0</v>
      </c>
      <c r="AL38" s="317">
        <f t="shared" si="271"/>
        <v>0</v>
      </c>
      <c r="AM38" s="317">
        <f t="shared" si="241"/>
        <v>0</v>
      </c>
      <c r="AN38" s="317">
        <f t="shared" si="272"/>
        <v>0</v>
      </c>
      <c r="AO38" s="317">
        <f t="shared" si="242"/>
        <v>0</v>
      </c>
      <c r="AP38" s="317">
        <f t="shared" si="243"/>
        <v>0</v>
      </c>
      <c r="AQ38" s="317">
        <f t="shared" si="244"/>
        <v>0</v>
      </c>
      <c r="AR38" s="317">
        <f t="shared" si="273"/>
        <v>0</v>
      </c>
      <c r="AS38" s="317">
        <f t="shared" si="245"/>
        <v>0</v>
      </c>
      <c r="AT38" s="317">
        <f t="shared" si="246"/>
        <v>0</v>
      </c>
      <c r="AU38" s="317">
        <f t="shared" si="247"/>
        <v>0</v>
      </c>
      <c r="AV38" s="317">
        <f t="shared" si="274"/>
        <v>0</v>
      </c>
      <c r="AW38" s="317">
        <f t="shared" si="248"/>
        <v>0</v>
      </c>
      <c r="AX38" s="317">
        <f t="shared" si="249"/>
        <v>0</v>
      </c>
      <c r="AY38" s="317">
        <f t="shared" si="250"/>
        <v>0</v>
      </c>
      <c r="AZ38" s="317">
        <f t="shared" si="275"/>
        <v>0</v>
      </c>
      <c r="BA38" s="317">
        <f t="shared" si="251"/>
        <v>0</v>
      </c>
      <c r="BB38" s="317">
        <f t="shared" si="252"/>
        <v>0</v>
      </c>
      <c r="BC38" s="317">
        <f t="shared" si="276"/>
        <v>0</v>
      </c>
      <c r="BD38" s="317">
        <f t="shared" si="253"/>
        <v>0</v>
      </c>
      <c r="BE38" s="317">
        <f t="shared" si="277"/>
        <v>0</v>
      </c>
      <c r="BF38" s="317">
        <f t="shared" si="254"/>
        <v>0</v>
      </c>
      <c r="BG38" s="317">
        <f t="shared" si="255"/>
        <v>0</v>
      </c>
      <c r="BH38" s="317">
        <f t="shared" si="256"/>
        <v>0</v>
      </c>
      <c r="BI38" s="317">
        <f t="shared" si="278"/>
        <v>0</v>
      </c>
      <c r="BJ38" s="317">
        <f t="shared" si="257"/>
        <v>0</v>
      </c>
      <c r="BK38" s="317">
        <f t="shared" si="258"/>
        <v>0</v>
      </c>
      <c r="BL38" s="317">
        <f t="shared" si="259"/>
        <v>0</v>
      </c>
      <c r="BM38" s="317">
        <f t="shared" si="279"/>
        <v>0</v>
      </c>
      <c r="BN38" s="317">
        <f t="shared" si="260"/>
        <v>0</v>
      </c>
      <c r="BO38" s="317">
        <f t="shared" si="261"/>
        <v>0</v>
      </c>
      <c r="BP38" s="317">
        <f t="shared" si="262"/>
        <v>0</v>
      </c>
      <c r="BQ38" s="317">
        <f t="shared" si="280"/>
        <v>0</v>
      </c>
      <c r="BR38" s="317">
        <f t="shared" si="263"/>
        <v>0</v>
      </c>
      <c r="BS38" s="317">
        <f t="shared" si="264"/>
        <v>0</v>
      </c>
      <c r="BT38" s="326"/>
    </row>
    <row r="39" spans="1:72" s="309" customFormat="1" ht="16" customHeight="1" outlineLevel="1">
      <c r="A39" s="409">
        <v>8</v>
      </c>
      <c r="B39" s="410" t="s">
        <v>395</v>
      </c>
      <c r="C39" s="323" t="e">
        <f>VLOOKUP(开发间接费用!$B$10:$B$43,参数!$B$3:$C$13,2,0)</f>
        <v>#N/A</v>
      </c>
      <c r="D39" s="317">
        <f t="shared" si="13"/>
        <v>0</v>
      </c>
      <c r="E39" s="346" t="s">
        <v>295</v>
      </c>
      <c r="F39" s="346" t="s">
        <v>295</v>
      </c>
      <c r="G39" s="346" t="s">
        <v>295</v>
      </c>
      <c r="H39" s="317">
        <f t="shared" si="14"/>
        <v>0</v>
      </c>
      <c r="I39" s="346" t="s">
        <v>295</v>
      </c>
      <c r="J39" s="346" t="s">
        <v>295</v>
      </c>
      <c r="K39" s="346" t="s">
        <v>295</v>
      </c>
      <c r="L39" s="317">
        <f t="shared" si="15"/>
        <v>0</v>
      </c>
      <c r="M39" s="346" t="s">
        <v>295</v>
      </c>
      <c r="N39" s="346" t="s">
        <v>295</v>
      </c>
      <c r="O39" s="346" t="s">
        <v>295</v>
      </c>
      <c r="P39" s="317">
        <f t="shared" si="16"/>
        <v>0</v>
      </c>
      <c r="Q39" s="346" t="s">
        <v>295</v>
      </c>
      <c r="R39" s="346" t="s">
        <v>295</v>
      </c>
      <c r="S39" s="346" t="s">
        <v>295</v>
      </c>
      <c r="T39" s="317">
        <f t="shared" si="17"/>
        <v>0</v>
      </c>
      <c r="U39" s="317">
        <f t="shared" si="265"/>
        <v>0</v>
      </c>
      <c r="V39" s="317">
        <f t="shared" si="266"/>
        <v>0</v>
      </c>
      <c r="W39" s="317">
        <f t="shared" si="267"/>
        <v>0</v>
      </c>
      <c r="X39" s="317">
        <f t="shared" si="230"/>
        <v>0</v>
      </c>
      <c r="Y39" s="317">
        <f t="shared" si="231"/>
        <v>0</v>
      </c>
      <c r="Z39" s="317">
        <f t="shared" si="232"/>
        <v>0</v>
      </c>
      <c r="AA39" s="317">
        <f t="shared" si="268"/>
        <v>0</v>
      </c>
      <c r="AB39" s="317">
        <f t="shared" si="233"/>
        <v>0</v>
      </c>
      <c r="AC39" s="317">
        <f t="shared" si="234"/>
        <v>0</v>
      </c>
      <c r="AD39" s="317">
        <f t="shared" si="235"/>
        <v>0</v>
      </c>
      <c r="AE39" s="317">
        <f t="shared" si="269"/>
        <v>0</v>
      </c>
      <c r="AF39" s="317">
        <f t="shared" si="236"/>
        <v>0</v>
      </c>
      <c r="AG39" s="317">
        <f t="shared" si="237"/>
        <v>0</v>
      </c>
      <c r="AH39" s="317">
        <f t="shared" si="238"/>
        <v>0</v>
      </c>
      <c r="AI39" s="317">
        <f t="shared" si="270"/>
        <v>0</v>
      </c>
      <c r="AJ39" s="317">
        <f t="shared" si="239"/>
        <v>0</v>
      </c>
      <c r="AK39" s="317">
        <f t="shared" si="240"/>
        <v>0</v>
      </c>
      <c r="AL39" s="317">
        <f t="shared" si="271"/>
        <v>0</v>
      </c>
      <c r="AM39" s="317">
        <f t="shared" si="241"/>
        <v>0</v>
      </c>
      <c r="AN39" s="317">
        <f t="shared" si="272"/>
        <v>0</v>
      </c>
      <c r="AO39" s="317">
        <f t="shared" si="242"/>
        <v>0</v>
      </c>
      <c r="AP39" s="317">
        <f t="shared" si="243"/>
        <v>0</v>
      </c>
      <c r="AQ39" s="317">
        <f t="shared" si="244"/>
        <v>0</v>
      </c>
      <c r="AR39" s="317">
        <f t="shared" si="273"/>
        <v>0</v>
      </c>
      <c r="AS39" s="317">
        <f t="shared" si="245"/>
        <v>0</v>
      </c>
      <c r="AT39" s="317">
        <f t="shared" si="246"/>
        <v>0</v>
      </c>
      <c r="AU39" s="317">
        <f t="shared" si="247"/>
        <v>0</v>
      </c>
      <c r="AV39" s="317">
        <f t="shared" si="274"/>
        <v>0</v>
      </c>
      <c r="AW39" s="317">
        <f t="shared" si="248"/>
        <v>0</v>
      </c>
      <c r="AX39" s="317">
        <f t="shared" si="249"/>
        <v>0</v>
      </c>
      <c r="AY39" s="317">
        <f t="shared" si="250"/>
        <v>0</v>
      </c>
      <c r="AZ39" s="317">
        <f t="shared" si="275"/>
        <v>0</v>
      </c>
      <c r="BA39" s="317">
        <f t="shared" si="251"/>
        <v>0</v>
      </c>
      <c r="BB39" s="317">
        <f t="shared" si="252"/>
        <v>0</v>
      </c>
      <c r="BC39" s="317">
        <f t="shared" si="276"/>
        <v>0</v>
      </c>
      <c r="BD39" s="317">
        <f t="shared" si="253"/>
        <v>0</v>
      </c>
      <c r="BE39" s="317">
        <f t="shared" si="277"/>
        <v>0</v>
      </c>
      <c r="BF39" s="317">
        <f t="shared" si="254"/>
        <v>0</v>
      </c>
      <c r="BG39" s="317">
        <f t="shared" si="255"/>
        <v>0</v>
      </c>
      <c r="BH39" s="317">
        <f t="shared" si="256"/>
        <v>0</v>
      </c>
      <c r="BI39" s="317">
        <f t="shared" si="278"/>
        <v>0</v>
      </c>
      <c r="BJ39" s="317">
        <f t="shared" si="257"/>
        <v>0</v>
      </c>
      <c r="BK39" s="317">
        <f t="shared" si="258"/>
        <v>0</v>
      </c>
      <c r="BL39" s="317">
        <f t="shared" si="259"/>
        <v>0</v>
      </c>
      <c r="BM39" s="317">
        <f t="shared" si="279"/>
        <v>0</v>
      </c>
      <c r="BN39" s="317">
        <f t="shared" si="260"/>
        <v>0</v>
      </c>
      <c r="BO39" s="317">
        <f t="shared" si="261"/>
        <v>0</v>
      </c>
      <c r="BP39" s="317">
        <f t="shared" si="262"/>
        <v>0</v>
      </c>
      <c r="BQ39" s="317">
        <f t="shared" si="280"/>
        <v>0</v>
      </c>
      <c r="BR39" s="317">
        <f t="shared" si="263"/>
        <v>0</v>
      </c>
      <c r="BS39" s="317">
        <f t="shared" si="264"/>
        <v>0</v>
      </c>
      <c r="BT39" s="326"/>
    </row>
    <row r="40" spans="1:72" s="309" customFormat="1" ht="16" customHeight="1" outlineLevel="1">
      <c r="A40" s="411">
        <v>9</v>
      </c>
      <c r="B40" s="410" t="s">
        <v>396</v>
      </c>
      <c r="C40" s="323" t="e">
        <f>VLOOKUP(开发间接费用!$B$10:$B$43,参数!$B$3:$C$13,2,0)</f>
        <v>#N/A</v>
      </c>
      <c r="D40" s="317">
        <f t="shared" si="13"/>
        <v>0</v>
      </c>
      <c r="E40" s="346" t="s">
        <v>295</v>
      </c>
      <c r="F40" s="346" t="s">
        <v>295</v>
      </c>
      <c r="G40" s="346" t="s">
        <v>295</v>
      </c>
      <c r="H40" s="317">
        <f t="shared" si="14"/>
        <v>0</v>
      </c>
      <c r="I40" s="346" t="s">
        <v>295</v>
      </c>
      <c r="J40" s="346" t="s">
        <v>295</v>
      </c>
      <c r="K40" s="346" t="s">
        <v>295</v>
      </c>
      <c r="L40" s="317">
        <f t="shared" si="15"/>
        <v>0</v>
      </c>
      <c r="M40" s="346" t="s">
        <v>295</v>
      </c>
      <c r="N40" s="346" t="s">
        <v>295</v>
      </c>
      <c r="O40" s="346" t="s">
        <v>295</v>
      </c>
      <c r="P40" s="317">
        <f t="shared" si="16"/>
        <v>0</v>
      </c>
      <c r="Q40" s="346" t="s">
        <v>295</v>
      </c>
      <c r="R40" s="346" t="s">
        <v>295</v>
      </c>
      <c r="S40" s="346" t="s">
        <v>295</v>
      </c>
      <c r="T40" s="317">
        <f t="shared" si="17"/>
        <v>0</v>
      </c>
      <c r="U40" s="317">
        <f t="shared" si="265"/>
        <v>0</v>
      </c>
      <c r="V40" s="317">
        <f t="shared" si="266"/>
        <v>0</v>
      </c>
      <c r="W40" s="317">
        <f t="shared" si="267"/>
        <v>0</v>
      </c>
      <c r="X40" s="317">
        <f t="shared" si="230"/>
        <v>0</v>
      </c>
      <c r="Y40" s="317">
        <f t="shared" si="231"/>
        <v>0</v>
      </c>
      <c r="Z40" s="317">
        <f t="shared" si="232"/>
        <v>0</v>
      </c>
      <c r="AA40" s="317">
        <f t="shared" si="268"/>
        <v>0</v>
      </c>
      <c r="AB40" s="317">
        <f t="shared" si="233"/>
        <v>0</v>
      </c>
      <c r="AC40" s="317">
        <f t="shared" si="234"/>
        <v>0</v>
      </c>
      <c r="AD40" s="317">
        <f t="shared" si="235"/>
        <v>0</v>
      </c>
      <c r="AE40" s="317">
        <f t="shared" si="269"/>
        <v>0</v>
      </c>
      <c r="AF40" s="317">
        <f t="shared" si="236"/>
        <v>0</v>
      </c>
      <c r="AG40" s="317">
        <f t="shared" si="237"/>
        <v>0</v>
      </c>
      <c r="AH40" s="317">
        <f t="shared" si="238"/>
        <v>0</v>
      </c>
      <c r="AI40" s="317">
        <f t="shared" si="270"/>
        <v>0</v>
      </c>
      <c r="AJ40" s="317">
        <f t="shared" si="239"/>
        <v>0</v>
      </c>
      <c r="AK40" s="317">
        <f t="shared" si="240"/>
        <v>0</v>
      </c>
      <c r="AL40" s="317">
        <f t="shared" si="271"/>
        <v>0</v>
      </c>
      <c r="AM40" s="317">
        <f t="shared" si="241"/>
        <v>0</v>
      </c>
      <c r="AN40" s="317">
        <f t="shared" si="272"/>
        <v>0</v>
      </c>
      <c r="AO40" s="317">
        <f t="shared" si="242"/>
        <v>0</v>
      </c>
      <c r="AP40" s="317">
        <f t="shared" si="243"/>
        <v>0</v>
      </c>
      <c r="AQ40" s="317">
        <f t="shared" si="244"/>
        <v>0</v>
      </c>
      <c r="AR40" s="317">
        <f t="shared" si="273"/>
        <v>0</v>
      </c>
      <c r="AS40" s="317">
        <f t="shared" si="245"/>
        <v>0</v>
      </c>
      <c r="AT40" s="317">
        <f t="shared" si="246"/>
        <v>0</v>
      </c>
      <c r="AU40" s="317">
        <f t="shared" si="247"/>
        <v>0</v>
      </c>
      <c r="AV40" s="317">
        <f t="shared" si="274"/>
        <v>0</v>
      </c>
      <c r="AW40" s="317">
        <f t="shared" si="248"/>
        <v>0</v>
      </c>
      <c r="AX40" s="317">
        <f t="shared" si="249"/>
        <v>0</v>
      </c>
      <c r="AY40" s="317">
        <f t="shared" si="250"/>
        <v>0</v>
      </c>
      <c r="AZ40" s="317">
        <f t="shared" si="275"/>
        <v>0</v>
      </c>
      <c r="BA40" s="317">
        <f t="shared" si="251"/>
        <v>0</v>
      </c>
      <c r="BB40" s="317">
        <f t="shared" si="252"/>
        <v>0</v>
      </c>
      <c r="BC40" s="317">
        <f t="shared" si="276"/>
        <v>0</v>
      </c>
      <c r="BD40" s="317">
        <f t="shared" si="253"/>
        <v>0</v>
      </c>
      <c r="BE40" s="317">
        <f t="shared" si="277"/>
        <v>0</v>
      </c>
      <c r="BF40" s="317">
        <f t="shared" si="254"/>
        <v>0</v>
      </c>
      <c r="BG40" s="317">
        <f t="shared" si="255"/>
        <v>0</v>
      </c>
      <c r="BH40" s="317">
        <f t="shared" si="256"/>
        <v>0</v>
      </c>
      <c r="BI40" s="317">
        <f t="shared" si="278"/>
        <v>0</v>
      </c>
      <c r="BJ40" s="317">
        <f t="shared" si="257"/>
        <v>0</v>
      </c>
      <c r="BK40" s="317">
        <f t="shared" si="258"/>
        <v>0</v>
      </c>
      <c r="BL40" s="317">
        <f t="shared" si="259"/>
        <v>0</v>
      </c>
      <c r="BM40" s="317">
        <f t="shared" si="279"/>
        <v>0</v>
      </c>
      <c r="BN40" s="317">
        <f t="shared" si="260"/>
        <v>0</v>
      </c>
      <c r="BO40" s="317">
        <f t="shared" si="261"/>
        <v>0</v>
      </c>
      <c r="BP40" s="317">
        <f t="shared" si="262"/>
        <v>0</v>
      </c>
      <c r="BQ40" s="317">
        <f t="shared" si="280"/>
        <v>0</v>
      </c>
      <c r="BR40" s="317">
        <f t="shared" si="263"/>
        <v>0</v>
      </c>
      <c r="BS40" s="317">
        <f t="shared" si="264"/>
        <v>0</v>
      </c>
      <c r="BT40" s="326"/>
    </row>
    <row r="41" spans="1:72" s="309" customFormat="1" ht="16" customHeight="1" outlineLevel="1">
      <c r="A41" s="409">
        <v>10</v>
      </c>
      <c r="B41" s="410" t="s">
        <v>397</v>
      </c>
      <c r="C41" s="323" t="e">
        <f>VLOOKUP(开发间接费用!$B$10:$B$43,参数!$B$3:$C$13,2,0)</f>
        <v>#N/A</v>
      </c>
      <c r="D41" s="317">
        <f t="shared" si="13"/>
        <v>0</v>
      </c>
      <c r="E41" s="346" t="s">
        <v>295</v>
      </c>
      <c r="F41" s="346" t="s">
        <v>295</v>
      </c>
      <c r="G41" s="346" t="s">
        <v>295</v>
      </c>
      <c r="H41" s="317">
        <f t="shared" si="14"/>
        <v>0</v>
      </c>
      <c r="I41" s="346" t="s">
        <v>295</v>
      </c>
      <c r="J41" s="346" t="s">
        <v>295</v>
      </c>
      <c r="K41" s="346" t="s">
        <v>295</v>
      </c>
      <c r="L41" s="317">
        <f t="shared" si="15"/>
        <v>0</v>
      </c>
      <c r="M41" s="346" t="s">
        <v>295</v>
      </c>
      <c r="N41" s="346" t="s">
        <v>295</v>
      </c>
      <c r="O41" s="346" t="s">
        <v>295</v>
      </c>
      <c r="P41" s="317">
        <f t="shared" si="16"/>
        <v>0</v>
      </c>
      <c r="Q41" s="346" t="s">
        <v>295</v>
      </c>
      <c r="R41" s="346" t="s">
        <v>295</v>
      </c>
      <c r="S41" s="346" t="s">
        <v>295</v>
      </c>
      <c r="T41" s="317">
        <f t="shared" si="17"/>
        <v>0</v>
      </c>
      <c r="U41" s="317">
        <f t="shared" si="265"/>
        <v>0</v>
      </c>
      <c r="V41" s="317">
        <f t="shared" si="266"/>
        <v>0</v>
      </c>
      <c r="W41" s="317">
        <f t="shared" si="267"/>
        <v>0</v>
      </c>
      <c r="X41" s="317">
        <f t="shared" si="230"/>
        <v>0</v>
      </c>
      <c r="Y41" s="317">
        <f t="shared" si="231"/>
        <v>0</v>
      </c>
      <c r="Z41" s="317">
        <f t="shared" si="232"/>
        <v>0</v>
      </c>
      <c r="AA41" s="317">
        <f t="shared" si="268"/>
        <v>0</v>
      </c>
      <c r="AB41" s="317">
        <f t="shared" si="233"/>
        <v>0</v>
      </c>
      <c r="AC41" s="317">
        <f t="shared" si="234"/>
        <v>0</v>
      </c>
      <c r="AD41" s="317">
        <f t="shared" si="235"/>
        <v>0</v>
      </c>
      <c r="AE41" s="317">
        <f t="shared" si="269"/>
        <v>0</v>
      </c>
      <c r="AF41" s="317">
        <f t="shared" si="236"/>
        <v>0</v>
      </c>
      <c r="AG41" s="317">
        <f t="shared" si="237"/>
        <v>0</v>
      </c>
      <c r="AH41" s="317">
        <f t="shared" si="238"/>
        <v>0</v>
      </c>
      <c r="AI41" s="317">
        <f t="shared" si="270"/>
        <v>0</v>
      </c>
      <c r="AJ41" s="317">
        <f t="shared" si="239"/>
        <v>0</v>
      </c>
      <c r="AK41" s="317">
        <f t="shared" si="240"/>
        <v>0</v>
      </c>
      <c r="AL41" s="317">
        <f t="shared" si="271"/>
        <v>0</v>
      </c>
      <c r="AM41" s="317">
        <f t="shared" si="241"/>
        <v>0</v>
      </c>
      <c r="AN41" s="317">
        <f t="shared" si="272"/>
        <v>0</v>
      </c>
      <c r="AO41" s="317">
        <f t="shared" si="242"/>
        <v>0</v>
      </c>
      <c r="AP41" s="317">
        <f t="shared" si="243"/>
        <v>0</v>
      </c>
      <c r="AQ41" s="317">
        <f t="shared" si="244"/>
        <v>0</v>
      </c>
      <c r="AR41" s="317">
        <f t="shared" si="273"/>
        <v>0</v>
      </c>
      <c r="AS41" s="317">
        <f t="shared" si="245"/>
        <v>0</v>
      </c>
      <c r="AT41" s="317">
        <f t="shared" si="246"/>
        <v>0</v>
      </c>
      <c r="AU41" s="317">
        <f t="shared" si="247"/>
        <v>0</v>
      </c>
      <c r="AV41" s="317">
        <f t="shared" si="274"/>
        <v>0</v>
      </c>
      <c r="AW41" s="317">
        <f t="shared" si="248"/>
        <v>0</v>
      </c>
      <c r="AX41" s="317">
        <f t="shared" si="249"/>
        <v>0</v>
      </c>
      <c r="AY41" s="317">
        <f t="shared" si="250"/>
        <v>0</v>
      </c>
      <c r="AZ41" s="317">
        <f t="shared" si="275"/>
        <v>0</v>
      </c>
      <c r="BA41" s="317">
        <f t="shared" si="251"/>
        <v>0</v>
      </c>
      <c r="BB41" s="317">
        <f t="shared" si="252"/>
        <v>0</v>
      </c>
      <c r="BC41" s="317">
        <f t="shared" si="276"/>
        <v>0</v>
      </c>
      <c r="BD41" s="317">
        <f t="shared" si="253"/>
        <v>0</v>
      </c>
      <c r="BE41" s="317">
        <f t="shared" si="277"/>
        <v>0</v>
      </c>
      <c r="BF41" s="317">
        <f t="shared" si="254"/>
        <v>0</v>
      </c>
      <c r="BG41" s="317">
        <f t="shared" si="255"/>
        <v>0</v>
      </c>
      <c r="BH41" s="317">
        <f t="shared" si="256"/>
        <v>0</v>
      </c>
      <c r="BI41" s="317">
        <f t="shared" si="278"/>
        <v>0</v>
      </c>
      <c r="BJ41" s="317">
        <f t="shared" si="257"/>
        <v>0</v>
      </c>
      <c r="BK41" s="317">
        <f t="shared" si="258"/>
        <v>0</v>
      </c>
      <c r="BL41" s="317">
        <f t="shared" si="259"/>
        <v>0</v>
      </c>
      <c r="BM41" s="317">
        <f t="shared" si="279"/>
        <v>0</v>
      </c>
      <c r="BN41" s="317">
        <f t="shared" si="260"/>
        <v>0</v>
      </c>
      <c r="BO41" s="317">
        <f t="shared" si="261"/>
        <v>0</v>
      </c>
      <c r="BP41" s="317">
        <f t="shared" si="262"/>
        <v>0</v>
      </c>
      <c r="BQ41" s="317">
        <f t="shared" si="280"/>
        <v>0</v>
      </c>
      <c r="BR41" s="317">
        <f t="shared" si="263"/>
        <v>0</v>
      </c>
      <c r="BS41" s="317">
        <f t="shared" si="264"/>
        <v>0</v>
      </c>
      <c r="BT41" s="326"/>
    </row>
    <row r="42" spans="1:72" s="309" customFormat="1" ht="16" customHeight="1" outlineLevel="1">
      <c r="A42" s="411">
        <v>11</v>
      </c>
      <c r="B42" s="410" t="s">
        <v>398</v>
      </c>
      <c r="C42" s="323" t="e">
        <f>VLOOKUP(开发间接费用!$B$10:$B$43,参数!$B$3:$C$13,2,0)</f>
        <v>#N/A</v>
      </c>
      <c r="D42" s="317">
        <f t="shared" si="13"/>
        <v>0</v>
      </c>
      <c r="E42" s="346" t="s">
        <v>295</v>
      </c>
      <c r="F42" s="346" t="s">
        <v>295</v>
      </c>
      <c r="G42" s="346" t="s">
        <v>295</v>
      </c>
      <c r="H42" s="317">
        <f t="shared" si="14"/>
        <v>0</v>
      </c>
      <c r="I42" s="346" t="s">
        <v>295</v>
      </c>
      <c r="J42" s="346" t="s">
        <v>295</v>
      </c>
      <c r="K42" s="346" t="s">
        <v>295</v>
      </c>
      <c r="L42" s="317">
        <f t="shared" si="15"/>
        <v>0</v>
      </c>
      <c r="M42" s="346" t="s">
        <v>295</v>
      </c>
      <c r="N42" s="346" t="s">
        <v>295</v>
      </c>
      <c r="O42" s="346" t="s">
        <v>295</v>
      </c>
      <c r="P42" s="317">
        <f t="shared" si="16"/>
        <v>0</v>
      </c>
      <c r="Q42" s="346" t="s">
        <v>295</v>
      </c>
      <c r="R42" s="346" t="s">
        <v>295</v>
      </c>
      <c r="S42" s="346" t="s">
        <v>295</v>
      </c>
      <c r="T42" s="317">
        <f t="shared" si="17"/>
        <v>0</v>
      </c>
      <c r="U42" s="317">
        <f t="shared" si="265"/>
        <v>0</v>
      </c>
      <c r="V42" s="317">
        <f t="shared" si="266"/>
        <v>0</v>
      </c>
      <c r="W42" s="317">
        <f t="shared" si="267"/>
        <v>0</v>
      </c>
      <c r="X42" s="317">
        <f t="shared" si="230"/>
        <v>0</v>
      </c>
      <c r="Y42" s="317">
        <f t="shared" si="231"/>
        <v>0</v>
      </c>
      <c r="Z42" s="317">
        <f t="shared" si="232"/>
        <v>0</v>
      </c>
      <c r="AA42" s="317">
        <f t="shared" si="268"/>
        <v>0</v>
      </c>
      <c r="AB42" s="317">
        <f t="shared" si="233"/>
        <v>0</v>
      </c>
      <c r="AC42" s="317">
        <f t="shared" si="234"/>
        <v>0</v>
      </c>
      <c r="AD42" s="317">
        <f t="shared" si="235"/>
        <v>0</v>
      </c>
      <c r="AE42" s="317">
        <f t="shared" si="269"/>
        <v>0</v>
      </c>
      <c r="AF42" s="317">
        <f t="shared" si="236"/>
        <v>0</v>
      </c>
      <c r="AG42" s="317">
        <f t="shared" si="237"/>
        <v>0</v>
      </c>
      <c r="AH42" s="317">
        <f t="shared" si="238"/>
        <v>0</v>
      </c>
      <c r="AI42" s="317">
        <f t="shared" si="270"/>
        <v>0</v>
      </c>
      <c r="AJ42" s="317">
        <f t="shared" si="239"/>
        <v>0</v>
      </c>
      <c r="AK42" s="317">
        <f t="shared" si="240"/>
        <v>0</v>
      </c>
      <c r="AL42" s="317">
        <f t="shared" si="271"/>
        <v>0</v>
      </c>
      <c r="AM42" s="317">
        <f t="shared" si="241"/>
        <v>0</v>
      </c>
      <c r="AN42" s="317">
        <f t="shared" si="272"/>
        <v>0</v>
      </c>
      <c r="AO42" s="317">
        <f t="shared" si="242"/>
        <v>0</v>
      </c>
      <c r="AP42" s="317">
        <f t="shared" si="243"/>
        <v>0</v>
      </c>
      <c r="AQ42" s="317">
        <f t="shared" si="244"/>
        <v>0</v>
      </c>
      <c r="AR42" s="317">
        <f t="shared" si="273"/>
        <v>0</v>
      </c>
      <c r="AS42" s="317">
        <f t="shared" si="245"/>
        <v>0</v>
      </c>
      <c r="AT42" s="317">
        <f t="shared" si="246"/>
        <v>0</v>
      </c>
      <c r="AU42" s="317">
        <f t="shared" si="247"/>
        <v>0</v>
      </c>
      <c r="AV42" s="317">
        <f t="shared" si="274"/>
        <v>0</v>
      </c>
      <c r="AW42" s="317">
        <f t="shared" si="248"/>
        <v>0</v>
      </c>
      <c r="AX42" s="317">
        <f t="shared" si="249"/>
        <v>0</v>
      </c>
      <c r="AY42" s="317">
        <f t="shared" si="250"/>
        <v>0</v>
      </c>
      <c r="AZ42" s="317">
        <f t="shared" si="275"/>
        <v>0</v>
      </c>
      <c r="BA42" s="317">
        <f t="shared" si="251"/>
        <v>0</v>
      </c>
      <c r="BB42" s="317">
        <f t="shared" si="252"/>
        <v>0</v>
      </c>
      <c r="BC42" s="317">
        <f t="shared" si="276"/>
        <v>0</v>
      </c>
      <c r="BD42" s="317">
        <f t="shared" si="253"/>
        <v>0</v>
      </c>
      <c r="BE42" s="317">
        <f t="shared" si="277"/>
        <v>0</v>
      </c>
      <c r="BF42" s="317">
        <f t="shared" si="254"/>
        <v>0</v>
      </c>
      <c r="BG42" s="317">
        <f t="shared" si="255"/>
        <v>0</v>
      </c>
      <c r="BH42" s="317">
        <f t="shared" si="256"/>
        <v>0</v>
      </c>
      <c r="BI42" s="317">
        <f t="shared" si="278"/>
        <v>0</v>
      </c>
      <c r="BJ42" s="317">
        <f t="shared" si="257"/>
        <v>0</v>
      </c>
      <c r="BK42" s="317">
        <f t="shared" si="258"/>
        <v>0</v>
      </c>
      <c r="BL42" s="317">
        <f t="shared" si="259"/>
        <v>0</v>
      </c>
      <c r="BM42" s="317">
        <f t="shared" si="279"/>
        <v>0</v>
      </c>
      <c r="BN42" s="317">
        <f t="shared" si="260"/>
        <v>0</v>
      </c>
      <c r="BO42" s="317">
        <f t="shared" si="261"/>
        <v>0</v>
      </c>
      <c r="BP42" s="317">
        <f t="shared" si="262"/>
        <v>0</v>
      </c>
      <c r="BQ42" s="317">
        <f t="shared" si="280"/>
        <v>0</v>
      </c>
      <c r="BR42" s="317">
        <f t="shared" si="263"/>
        <v>0</v>
      </c>
      <c r="BS42" s="317">
        <f t="shared" si="264"/>
        <v>0</v>
      </c>
      <c r="BT42" s="326"/>
    </row>
    <row r="43" spans="1:72" s="309" customFormat="1" ht="16" customHeight="1" outlineLevel="1">
      <c r="A43" s="409">
        <v>12</v>
      </c>
      <c r="B43" s="410" t="s">
        <v>399</v>
      </c>
      <c r="C43" s="323" t="e">
        <f>VLOOKUP(开发间接费用!$B$10:$B$43,参数!$B$3:$C$13,2,0)</f>
        <v>#N/A</v>
      </c>
      <c r="D43" s="317">
        <f t="shared" si="13"/>
        <v>0</v>
      </c>
      <c r="E43" s="346" t="s">
        <v>295</v>
      </c>
      <c r="F43" s="346" t="s">
        <v>295</v>
      </c>
      <c r="G43" s="346" t="s">
        <v>295</v>
      </c>
      <c r="H43" s="317">
        <f t="shared" si="14"/>
        <v>0</v>
      </c>
      <c r="I43" s="346" t="s">
        <v>295</v>
      </c>
      <c r="J43" s="346" t="s">
        <v>295</v>
      </c>
      <c r="K43" s="346" t="s">
        <v>295</v>
      </c>
      <c r="L43" s="317">
        <f t="shared" si="15"/>
        <v>0</v>
      </c>
      <c r="M43" s="346" t="s">
        <v>295</v>
      </c>
      <c r="N43" s="346" t="s">
        <v>295</v>
      </c>
      <c r="O43" s="346" t="s">
        <v>295</v>
      </c>
      <c r="P43" s="317">
        <f t="shared" si="16"/>
        <v>0</v>
      </c>
      <c r="Q43" s="346" t="s">
        <v>295</v>
      </c>
      <c r="R43" s="346" t="s">
        <v>295</v>
      </c>
      <c r="S43" s="346" t="s">
        <v>295</v>
      </c>
      <c r="T43" s="317">
        <f t="shared" si="17"/>
        <v>0</v>
      </c>
      <c r="U43" s="317">
        <f t="shared" si="265"/>
        <v>0</v>
      </c>
      <c r="V43" s="317">
        <f t="shared" si="266"/>
        <v>0</v>
      </c>
      <c r="W43" s="317">
        <f t="shared" si="267"/>
        <v>0</v>
      </c>
      <c r="X43" s="317">
        <f t="shared" si="230"/>
        <v>0</v>
      </c>
      <c r="Y43" s="317">
        <f t="shared" si="231"/>
        <v>0</v>
      </c>
      <c r="Z43" s="317">
        <f t="shared" si="232"/>
        <v>0</v>
      </c>
      <c r="AA43" s="317">
        <f t="shared" si="268"/>
        <v>0</v>
      </c>
      <c r="AB43" s="317">
        <f t="shared" si="233"/>
        <v>0</v>
      </c>
      <c r="AC43" s="317">
        <f t="shared" si="234"/>
        <v>0</v>
      </c>
      <c r="AD43" s="317">
        <f t="shared" si="235"/>
        <v>0</v>
      </c>
      <c r="AE43" s="317">
        <f t="shared" si="269"/>
        <v>0</v>
      </c>
      <c r="AF43" s="317">
        <f t="shared" si="236"/>
        <v>0</v>
      </c>
      <c r="AG43" s="317">
        <f t="shared" si="237"/>
        <v>0</v>
      </c>
      <c r="AH43" s="317">
        <f t="shared" si="238"/>
        <v>0</v>
      </c>
      <c r="AI43" s="317">
        <f t="shared" si="270"/>
        <v>0</v>
      </c>
      <c r="AJ43" s="317">
        <f t="shared" si="239"/>
        <v>0</v>
      </c>
      <c r="AK43" s="317">
        <f t="shared" si="240"/>
        <v>0</v>
      </c>
      <c r="AL43" s="317">
        <f t="shared" si="271"/>
        <v>0</v>
      </c>
      <c r="AM43" s="317">
        <f t="shared" si="241"/>
        <v>0</v>
      </c>
      <c r="AN43" s="317">
        <f t="shared" si="272"/>
        <v>0</v>
      </c>
      <c r="AO43" s="317">
        <f t="shared" si="242"/>
        <v>0</v>
      </c>
      <c r="AP43" s="317">
        <f t="shared" si="243"/>
        <v>0</v>
      </c>
      <c r="AQ43" s="317">
        <f t="shared" si="244"/>
        <v>0</v>
      </c>
      <c r="AR43" s="317">
        <f t="shared" si="273"/>
        <v>0</v>
      </c>
      <c r="AS43" s="317">
        <f t="shared" si="245"/>
        <v>0</v>
      </c>
      <c r="AT43" s="317">
        <f t="shared" si="246"/>
        <v>0</v>
      </c>
      <c r="AU43" s="317">
        <f t="shared" si="247"/>
        <v>0</v>
      </c>
      <c r="AV43" s="317">
        <f t="shared" si="274"/>
        <v>0</v>
      </c>
      <c r="AW43" s="317">
        <f t="shared" si="248"/>
        <v>0</v>
      </c>
      <c r="AX43" s="317">
        <f t="shared" si="249"/>
        <v>0</v>
      </c>
      <c r="AY43" s="317">
        <f t="shared" si="250"/>
        <v>0</v>
      </c>
      <c r="AZ43" s="317">
        <f t="shared" si="275"/>
        <v>0</v>
      </c>
      <c r="BA43" s="317">
        <f t="shared" si="251"/>
        <v>0</v>
      </c>
      <c r="BB43" s="317">
        <f t="shared" si="252"/>
        <v>0</v>
      </c>
      <c r="BC43" s="317">
        <f t="shared" si="276"/>
        <v>0</v>
      </c>
      <c r="BD43" s="317">
        <f t="shared" si="253"/>
        <v>0</v>
      </c>
      <c r="BE43" s="317">
        <f t="shared" si="277"/>
        <v>0</v>
      </c>
      <c r="BF43" s="317">
        <f t="shared" si="254"/>
        <v>0</v>
      </c>
      <c r="BG43" s="317">
        <f t="shared" si="255"/>
        <v>0</v>
      </c>
      <c r="BH43" s="317">
        <f t="shared" si="256"/>
        <v>0</v>
      </c>
      <c r="BI43" s="317">
        <f t="shared" si="278"/>
        <v>0</v>
      </c>
      <c r="BJ43" s="317">
        <f t="shared" si="257"/>
        <v>0</v>
      </c>
      <c r="BK43" s="317">
        <f t="shared" si="258"/>
        <v>0</v>
      </c>
      <c r="BL43" s="317">
        <f t="shared" si="259"/>
        <v>0</v>
      </c>
      <c r="BM43" s="317">
        <f t="shared" si="279"/>
        <v>0</v>
      </c>
      <c r="BN43" s="317">
        <f t="shared" si="260"/>
        <v>0</v>
      </c>
      <c r="BO43" s="317">
        <f t="shared" si="261"/>
        <v>0</v>
      </c>
      <c r="BP43" s="317">
        <f t="shared" si="262"/>
        <v>0</v>
      </c>
      <c r="BQ43" s="317">
        <f t="shared" si="280"/>
        <v>0</v>
      </c>
      <c r="BR43" s="317">
        <f t="shared" si="263"/>
        <v>0</v>
      </c>
      <c r="BS43" s="317">
        <f t="shared" si="264"/>
        <v>0</v>
      </c>
      <c r="BT43" s="326"/>
    </row>
    <row r="44" spans="1:72" s="331" customFormat="1" ht="16" customHeight="1">
      <c r="A44" s="327"/>
      <c r="B44" s="328" t="s">
        <v>400</v>
      </c>
      <c r="C44" s="323" t="e">
        <f>VLOOKUP(开发间接费用!$B$10:$B$43,参数!$B$3:$C$13,2,0)</f>
        <v>#VALUE!</v>
      </c>
      <c r="D44" s="317">
        <f t="shared" si="13"/>
        <v>0</v>
      </c>
      <c r="E44" s="329">
        <f t="shared" ref="E44:S44" si="281">SUM(E9,(E33:E43))</f>
        <v>0</v>
      </c>
      <c r="F44" s="329">
        <f t="shared" si="281"/>
        <v>0</v>
      </c>
      <c r="G44" s="329">
        <f t="shared" si="281"/>
        <v>0</v>
      </c>
      <c r="H44" s="342">
        <f t="shared" si="14"/>
        <v>0</v>
      </c>
      <c r="I44" s="343">
        <f t="shared" si="281"/>
        <v>0</v>
      </c>
      <c r="J44" s="343">
        <f t="shared" si="281"/>
        <v>0</v>
      </c>
      <c r="K44" s="343">
        <f t="shared" si="281"/>
        <v>0</v>
      </c>
      <c r="L44" s="342">
        <f t="shared" ref="L44" si="282">SUM(M44:O44)</f>
        <v>0</v>
      </c>
      <c r="M44" s="343">
        <f t="shared" si="281"/>
        <v>0</v>
      </c>
      <c r="N44" s="343">
        <f t="shared" si="281"/>
        <v>0</v>
      </c>
      <c r="O44" s="343">
        <f t="shared" si="281"/>
        <v>0</v>
      </c>
      <c r="P44" s="342">
        <f t="shared" si="16"/>
        <v>0</v>
      </c>
      <c r="Q44" s="343">
        <f t="shared" si="281"/>
        <v>0</v>
      </c>
      <c r="R44" s="343">
        <f t="shared" si="281"/>
        <v>0</v>
      </c>
      <c r="S44" s="343">
        <f t="shared" si="281"/>
        <v>0</v>
      </c>
      <c r="T44" s="342">
        <f t="shared" si="17"/>
        <v>0</v>
      </c>
      <c r="U44" s="342">
        <f t="shared" si="18"/>
        <v>0</v>
      </c>
      <c r="V44" s="342">
        <f t="shared" si="29"/>
        <v>0</v>
      </c>
      <c r="W44" s="344">
        <f t="shared" ref="W44:AK44" si="283">SUM(W9,(W33:W43))</f>
        <v>0</v>
      </c>
      <c r="X44" s="344">
        <f t="shared" si="283"/>
        <v>0</v>
      </c>
      <c r="Y44" s="344">
        <f t="shared" si="283"/>
        <v>0</v>
      </c>
      <c r="Z44" s="342">
        <f>SUM(AA44:AC44)</f>
        <v>0</v>
      </c>
      <c r="AA44" s="344">
        <f t="shared" si="283"/>
        <v>0</v>
      </c>
      <c r="AB44" s="344">
        <f t="shared" si="283"/>
        <v>0</v>
      </c>
      <c r="AC44" s="344">
        <f t="shared" si="283"/>
        <v>0</v>
      </c>
      <c r="AD44" s="342">
        <f t="shared" ref="AD44:AD51" si="284">SUM(AE44:AG44)</f>
        <v>0</v>
      </c>
      <c r="AE44" s="344">
        <f t="shared" si="283"/>
        <v>0</v>
      </c>
      <c r="AF44" s="344">
        <f t="shared" si="283"/>
        <v>0</v>
      </c>
      <c r="AG44" s="344">
        <f t="shared" si="283"/>
        <v>0</v>
      </c>
      <c r="AH44" s="342">
        <f t="shared" ref="AH44:AH51" si="285">SUM(AI44:AK44)</f>
        <v>0</v>
      </c>
      <c r="AI44" s="344">
        <f t="shared" si="283"/>
        <v>0</v>
      </c>
      <c r="AJ44" s="344">
        <f t="shared" si="283"/>
        <v>0</v>
      </c>
      <c r="AK44" s="344">
        <f t="shared" si="283"/>
        <v>0</v>
      </c>
      <c r="AL44" s="342">
        <f t="shared" si="19"/>
        <v>0</v>
      </c>
      <c r="AM44" s="342">
        <f t="shared" si="37"/>
        <v>0</v>
      </c>
      <c r="AN44" s="344">
        <f t="shared" ref="AN44:AP44" si="286">SUM(AN9,(AN33:AN43))</f>
        <v>0</v>
      </c>
      <c r="AO44" s="344">
        <f t="shared" si="286"/>
        <v>0</v>
      </c>
      <c r="AP44" s="344">
        <f t="shared" si="286"/>
        <v>0</v>
      </c>
      <c r="AQ44" s="342">
        <f>SUM(AR44:AT44)</f>
        <v>0</v>
      </c>
      <c r="AR44" s="344">
        <f t="shared" ref="AR44:AT44" si="287">SUM(AR9,(AR33:AR43))</f>
        <v>0</v>
      </c>
      <c r="AS44" s="344">
        <f t="shared" si="287"/>
        <v>0</v>
      </c>
      <c r="AT44" s="344">
        <f t="shared" si="287"/>
        <v>0</v>
      </c>
      <c r="AU44" s="342">
        <f t="shared" ref="AU44" si="288">SUM(AV44:AX44)</f>
        <v>0</v>
      </c>
      <c r="AV44" s="344">
        <f t="shared" ref="AV44:AX44" si="289">SUM(AV9,(AV33:AV43))</f>
        <v>0</v>
      </c>
      <c r="AW44" s="344">
        <f t="shared" si="289"/>
        <v>0</v>
      </c>
      <c r="AX44" s="344">
        <f t="shared" si="289"/>
        <v>0</v>
      </c>
      <c r="AY44" s="342">
        <f t="shared" ref="AY44" si="290">SUM(AZ44:BB44)</f>
        <v>0</v>
      </c>
      <c r="AZ44" s="344">
        <f t="shared" ref="AZ44:BB44" si="291">SUM(AZ9,(AZ33:AZ43))</f>
        <v>0</v>
      </c>
      <c r="BA44" s="344">
        <f t="shared" si="291"/>
        <v>0</v>
      </c>
      <c r="BB44" s="344">
        <f t="shared" si="291"/>
        <v>0</v>
      </c>
      <c r="BC44" s="342">
        <f t="shared" si="24"/>
        <v>0</v>
      </c>
      <c r="BD44" s="317">
        <f t="shared" si="41"/>
        <v>0</v>
      </c>
      <c r="BE44" s="330">
        <f t="shared" ref="BE44:BG44" si="292">SUM(BE9,(BE33:BE43))</f>
        <v>0</v>
      </c>
      <c r="BF44" s="330">
        <f t="shared" si="292"/>
        <v>0</v>
      </c>
      <c r="BG44" s="330">
        <f t="shared" si="292"/>
        <v>0</v>
      </c>
      <c r="BH44" s="317">
        <f>SUM(BI44:BK44)</f>
        <v>0</v>
      </c>
      <c r="BI44" s="330">
        <f t="shared" ref="BI44:BK44" si="293">SUM(BI9,(BI33:BI43))</f>
        <v>0</v>
      </c>
      <c r="BJ44" s="330">
        <f t="shared" si="293"/>
        <v>0</v>
      </c>
      <c r="BK44" s="330">
        <f t="shared" si="293"/>
        <v>0</v>
      </c>
      <c r="BL44" s="317">
        <f t="shared" ref="BL44" si="294">SUM(BM44:BO44)</f>
        <v>0</v>
      </c>
      <c r="BM44" s="330">
        <f t="shared" ref="BM44:BO44" si="295">SUM(BM9,(BM33:BM43))</f>
        <v>0</v>
      </c>
      <c r="BN44" s="330">
        <f t="shared" si="295"/>
        <v>0</v>
      </c>
      <c r="BO44" s="330">
        <f t="shared" si="295"/>
        <v>0</v>
      </c>
      <c r="BP44" s="317">
        <f t="shared" ref="BP44" si="296">SUM(BQ44:BS44)</f>
        <v>0</v>
      </c>
      <c r="BQ44" s="330">
        <f t="shared" ref="BQ44:BS44" si="297">SUM(BQ9,(BQ33:BQ43))</f>
        <v>0</v>
      </c>
      <c r="BR44" s="330">
        <f t="shared" si="297"/>
        <v>0</v>
      </c>
      <c r="BS44" s="330">
        <f t="shared" si="297"/>
        <v>0</v>
      </c>
      <c r="BT44" s="327"/>
    </row>
    <row r="45" spans="1:72" s="309" customFormat="1" ht="16" customHeight="1" collapsed="1">
      <c r="A45" s="324" t="s">
        <v>401</v>
      </c>
      <c r="B45" s="332" t="s">
        <v>402</v>
      </c>
      <c r="C45" s="323" t="e">
        <f>VLOOKUP(开发间接费用!$B$10:$B$43,参数!$B$3:$C$13,2,0)</f>
        <v>#VALUE!</v>
      </c>
      <c r="D45" s="324"/>
      <c r="E45" s="324"/>
      <c r="F45" s="324"/>
      <c r="G45" s="324"/>
      <c r="H45" s="324"/>
      <c r="I45" s="324"/>
      <c r="J45" s="324"/>
      <c r="K45" s="324"/>
      <c r="L45" s="324"/>
      <c r="M45" s="324"/>
      <c r="N45" s="324"/>
      <c r="O45" s="324"/>
      <c r="P45" s="324"/>
      <c r="Q45" s="324"/>
      <c r="R45" s="324"/>
      <c r="S45" s="324"/>
      <c r="T45" s="324"/>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333"/>
      <c r="BB45" s="333"/>
      <c r="BC45" s="333"/>
      <c r="BD45" s="333"/>
      <c r="BE45" s="324"/>
      <c r="BF45" s="324"/>
      <c r="BG45" s="324"/>
      <c r="BH45" s="324"/>
      <c r="BI45" s="324"/>
      <c r="BJ45" s="324"/>
      <c r="BK45" s="324"/>
      <c r="BL45" s="324"/>
      <c r="BM45" s="324"/>
      <c r="BN45" s="324"/>
      <c r="BO45" s="324"/>
      <c r="BP45" s="324"/>
      <c r="BQ45" s="324"/>
      <c r="BR45" s="324"/>
      <c r="BS45" s="324"/>
      <c r="BT45" s="326"/>
    </row>
    <row r="46" spans="1:72" s="309" customFormat="1" ht="16" hidden="1" customHeight="1" outlineLevel="1">
      <c r="A46" s="334">
        <v>1</v>
      </c>
      <c r="B46" s="325" t="s">
        <v>403</v>
      </c>
      <c r="C46" s="323" t="e">
        <f>VLOOKUP(开发间接费用!$B$10:$B$43,参数!$B$3:$C$13,2,0)</f>
        <v>#VALUE!</v>
      </c>
      <c r="D46" s="324"/>
      <c r="E46" s="324"/>
      <c r="F46" s="324"/>
      <c r="G46" s="324"/>
      <c r="H46" s="324"/>
      <c r="I46" s="324"/>
      <c r="J46" s="324"/>
      <c r="K46" s="324"/>
      <c r="L46" s="324"/>
      <c r="M46" s="324"/>
      <c r="N46" s="324"/>
      <c r="O46" s="324"/>
      <c r="P46" s="324"/>
      <c r="Q46" s="324"/>
      <c r="R46" s="324"/>
      <c r="S46" s="324"/>
      <c r="T46" s="335">
        <f>P46+L46+H46+D46</f>
        <v>0</v>
      </c>
      <c r="U46" s="317">
        <f t="shared" si="18"/>
        <v>0</v>
      </c>
      <c r="V46" s="317">
        <f t="shared" si="29"/>
        <v>0</v>
      </c>
      <c r="W46" s="317">
        <f t="shared" ref="W46:Y49" si="298">E46*$U$7</f>
        <v>0</v>
      </c>
      <c r="X46" s="317">
        <f t="shared" si="298"/>
        <v>0</v>
      </c>
      <c r="Y46" s="317">
        <f t="shared" si="298"/>
        <v>0</v>
      </c>
      <c r="Z46" s="317">
        <f t="shared" ref="Z46:Z49" si="299">SUM(AA46:AC46)</f>
        <v>0</v>
      </c>
      <c r="AA46" s="317">
        <f t="shared" ref="AA46:AC49" si="300">I46*$U$7</f>
        <v>0</v>
      </c>
      <c r="AB46" s="317">
        <f t="shared" si="300"/>
        <v>0</v>
      </c>
      <c r="AC46" s="317">
        <f t="shared" si="300"/>
        <v>0</v>
      </c>
      <c r="AD46" s="317">
        <f t="shared" ref="AD46:AD49" si="301">SUM(AE46:AG46)</f>
        <v>0</v>
      </c>
      <c r="AE46" s="317">
        <f t="shared" ref="AE46:AG49" si="302">M46*$U$7</f>
        <v>0</v>
      </c>
      <c r="AF46" s="317">
        <f t="shared" si="302"/>
        <v>0</v>
      </c>
      <c r="AG46" s="317">
        <f t="shared" si="302"/>
        <v>0</v>
      </c>
      <c r="AH46" s="317">
        <f t="shared" ref="AH46:AH49" si="303">SUM(AI46:AK46)</f>
        <v>0</v>
      </c>
      <c r="AI46" s="317">
        <f t="shared" ref="AI46:AK49" si="304">Q46*$U$7</f>
        <v>0</v>
      </c>
      <c r="AJ46" s="317">
        <f t="shared" si="304"/>
        <v>0</v>
      </c>
      <c r="AK46" s="317">
        <f t="shared" si="304"/>
        <v>0</v>
      </c>
      <c r="AL46" s="317">
        <f t="shared" si="19"/>
        <v>0</v>
      </c>
      <c r="AM46" s="317">
        <f t="shared" si="37"/>
        <v>0</v>
      </c>
      <c r="AN46" s="317">
        <f t="shared" ref="AN46:AP49" si="305">E46*$AL$7</f>
        <v>0</v>
      </c>
      <c r="AO46" s="317">
        <f t="shared" si="305"/>
        <v>0</v>
      </c>
      <c r="AP46" s="317">
        <f t="shared" si="305"/>
        <v>0</v>
      </c>
      <c r="AQ46" s="317">
        <f t="shared" ref="AQ46:AQ51" si="306">SUM(AR46:AT46)</f>
        <v>0</v>
      </c>
      <c r="AR46" s="317">
        <f t="shared" ref="AR46:AT49" si="307">I46*$AL$7</f>
        <v>0</v>
      </c>
      <c r="AS46" s="317">
        <f t="shared" si="307"/>
        <v>0</v>
      </c>
      <c r="AT46" s="317">
        <f t="shared" si="307"/>
        <v>0</v>
      </c>
      <c r="AU46" s="317">
        <f t="shared" ref="AU46:AU51" si="308">SUM(AV46:AX46)</f>
        <v>0</v>
      </c>
      <c r="AV46" s="317">
        <f t="shared" ref="AV46:AX49" si="309">M46*$AL$7</f>
        <v>0</v>
      </c>
      <c r="AW46" s="317">
        <f t="shared" si="309"/>
        <v>0</v>
      </c>
      <c r="AX46" s="317">
        <f t="shared" si="309"/>
        <v>0</v>
      </c>
      <c r="AY46" s="317">
        <f t="shared" ref="AY46:AY51" si="310">SUM(AZ46:BB46)</f>
        <v>0</v>
      </c>
      <c r="AZ46" s="317">
        <f t="shared" ref="AZ46:BB49" si="311">Q46*$AL$7</f>
        <v>0</v>
      </c>
      <c r="BA46" s="317">
        <f t="shared" si="311"/>
        <v>0</v>
      </c>
      <c r="BB46" s="317">
        <f t="shared" si="311"/>
        <v>0</v>
      </c>
      <c r="BC46" s="317">
        <f t="shared" si="24"/>
        <v>0</v>
      </c>
      <c r="BD46" s="317">
        <f t="shared" ref="BD46:BD49" si="312">SUM(BE46:BG46)</f>
        <v>0</v>
      </c>
      <c r="BE46" s="317">
        <f t="shared" ref="BE46:BG49" si="313">E46*$BC$7</f>
        <v>0</v>
      </c>
      <c r="BF46" s="317">
        <f t="shared" si="313"/>
        <v>0</v>
      </c>
      <c r="BG46" s="317">
        <f t="shared" si="313"/>
        <v>0</v>
      </c>
      <c r="BH46" s="317">
        <f t="shared" ref="BH46:BH49" si="314">SUM(BI46:BK46)</f>
        <v>0</v>
      </c>
      <c r="BI46" s="317">
        <f t="shared" ref="BI46:BK49" si="315">I46*$BC$7</f>
        <v>0</v>
      </c>
      <c r="BJ46" s="317">
        <f t="shared" si="315"/>
        <v>0</v>
      </c>
      <c r="BK46" s="317">
        <f t="shared" si="315"/>
        <v>0</v>
      </c>
      <c r="BL46" s="317">
        <f t="shared" ref="BL46:BL49" si="316">SUM(BM46:BO46)</f>
        <v>0</v>
      </c>
      <c r="BM46" s="317">
        <f t="shared" ref="BM46:BO49" si="317">M46*$BC$7</f>
        <v>0</v>
      </c>
      <c r="BN46" s="317">
        <f t="shared" si="317"/>
        <v>0</v>
      </c>
      <c r="BO46" s="317">
        <f t="shared" si="317"/>
        <v>0</v>
      </c>
      <c r="BP46" s="317">
        <f t="shared" ref="BP46:BP49" si="318">SUM(BQ46:BS46)</f>
        <v>0</v>
      </c>
      <c r="BQ46" s="335"/>
      <c r="BR46" s="335"/>
      <c r="BS46" s="335"/>
      <c r="BT46" s="326"/>
    </row>
    <row r="47" spans="1:72" s="309" customFormat="1" ht="16" hidden="1" customHeight="1" outlineLevel="1">
      <c r="A47" s="334">
        <v>2</v>
      </c>
      <c r="B47" s="325" t="s">
        <v>404</v>
      </c>
      <c r="C47" s="323" t="e">
        <f>VLOOKUP(开发间接费用!$B$10:$B$43,参数!$B$3:$C$13,2,0)</f>
        <v>#VALUE!</v>
      </c>
      <c r="D47" s="324"/>
      <c r="E47" s="324"/>
      <c r="F47" s="324"/>
      <c r="G47" s="324"/>
      <c r="H47" s="324"/>
      <c r="I47" s="324"/>
      <c r="J47" s="324"/>
      <c r="K47" s="324"/>
      <c r="L47" s="324"/>
      <c r="M47" s="324"/>
      <c r="N47" s="324"/>
      <c r="O47" s="324"/>
      <c r="P47" s="324"/>
      <c r="Q47" s="324"/>
      <c r="R47" s="324"/>
      <c r="S47" s="324"/>
      <c r="T47" s="335">
        <f>P47+L47+H47+D47</f>
        <v>0</v>
      </c>
      <c r="U47" s="317">
        <f t="shared" si="18"/>
        <v>0</v>
      </c>
      <c r="V47" s="317">
        <f t="shared" si="29"/>
        <v>0</v>
      </c>
      <c r="W47" s="317">
        <f t="shared" si="298"/>
        <v>0</v>
      </c>
      <c r="X47" s="317">
        <f t="shared" si="298"/>
        <v>0</v>
      </c>
      <c r="Y47" s="317">
        <f t="shared" si="298"/>
        <v>0</v>
      </c>
      <c r="Z47" s="317">
        <f t="shared" si="299"/>
        <v>0</v>
      </c>
      <c r="AA47" s="317">
        <f t="shared" si="300"/>
        <v>0</v>
      </c>
      <c r="AB47" s="317">
        <f t="shared" si="300"/>
        <v>0</v>
      </c>
      <c r="AC47" s="317">
        <f t="shared" si="300"/>
        <v>0</v>
      </c>
      <c r="AD47" s="317">
        <f t="shared" si="301"/>
        <v>0</v>
      </c>
      <c r="AE47" s="317">
        <f t="shared" si="302"/>
        <v>0</v>
      </c>
      <c r="AF47" s="317">
        <f t="shared" si="302"/>
        <v>0</v>
      </c>
      <c r="AG47" s="317">
        <f t="shared" si="302"/>
        <v>0</v>
      </c>
      <c r="AH47" s="317">
        <f t="shared" si="303"/>
        <v>0</v>
      </c>
      <c r="AI47" s="317">
        <f t="shared" si="304"/>
        <v>0</v>
      </c>
      <c r="AJ47" s="317">
        <f t="shared" si="304"/>
        <v>0</v>
      </c>
      <c r="AK47" s="317">
        <f t="shared" si="304"/>
        <v>0</v>
      </c>
      <c r="AL47" s="317">
        <f t="shared" si="19"/>
        <v>0</v>
      </c>
      <c r="AM47" s="317">
        <f t="shared" si="37"/>
        <v>0</v>
      </c>
      <c r="AN47" s="317">
        <f t="shared" si="305"/>
        <v>0</v>
      </c>
      <c r="AO47" s="317">
        <f t="shared" si="305"/>
        <v>0</v>
      </c>
      <c r="AP47" s="317">
        <f t="shared" si="305"/>
        <v>0</v>
      </c>
      <c r="AQ47" s="317">
        <f t="shared" si="306"/>
        <v>0</v>
      </c>
      <c r="AR47" s="317">
        <f t="shared" si="307"/>
        <v>0</v>
      </c>
      <c r="AS47" s="317">
        <f t="shared" si="307"/>
        <v>0</v>
      </c>
      <c r="AT47" s="317">
        <f t="shared" si="307"/>
        <v>0</v>
      </c>
      <c r="AU47" s="317">
        <f t="shared" si="308"/>
        <v>0</v>
      </c>
      <c r="AV47" s="317">
        <f t="shared" si="309"/>
        <v>0</v>
      </c>
      <c r="AW47" s="317">
        <f t="shared" si="309"/>
        <v>0</v>
      </c>
      <c r="AX47" s="317">
        <f t="shared" si="309"/>
        <v>0</v>
      </c>
      <c r="AY47" s="317">
        <f t="shared" si="310"/>
        <v>0</v>
      </c>
      <c r="AZ47" s="317">
        <f t="shared" si="311"/>
        <v>0</v>
      </c>
      <c r="BA47" s="317">
        <f t="shared" si="311"/>
        <v>0</v>
      </c>
      <c r="BB47" s="317">
        <f t="shared" si="311"/>
        <v>0</v>
      </c>
      <c r="BC47" s="317">
        <f t="shared" si="24"/>
        <v>0</v>
      </c>
      <c r="BD47" s="317">
        <f t="shared" si="312"/>
        <v>0</v>
      </c>
      <c r="BE47" s="317">
        <f t="shared" si="313"/>
        <v>0</v>
      </c>
      <c r="BF47" s="317">
        <f t="shared" si="313"/>
        <v>0</v>
      </c>
      <c r="BG47" s="317">
        <f t="shared" si="313"/>
        <v>0</v>
      </c>
      <c r="BH47" s="317">
        <f t="shared" si="314"/>
        <v>0</v>
      </c>
      <c r="BI47" s="317">
        <f t="shared" si="315"/>
        <v>0</v>
      </c>
      <c r="BJ47" s="317">
        <f t="shared" si="315"/>
        <v>0</v>
      </c>
      <c r="BK47" s="317">
        <f t="shared" si="315"/>
        <v>0</v>
      </c>
      <c r="BL47" s="317">
        <f t="shared" si="316"/>
        <v>0</v>
      </c>
      <c r="BM47" s="317">
        <f t="shared" si="317"/>
        <v>0</v>
      </c>
      <c r="BN47" s="317">
        <f t="shared" si="317"/>
        <v>0</v>
      </c>
      <c r="BO47" s="317">
        <f t="shared" si="317"/>
        <v>0</v>
      </c>
      <c r="BP47" s="317">
        <f t="shared" si="318"/>
        <v>0</v>
      </c>
      <c r="BQ47" s="335"/>
      <c r="BR47" s="335"/>
      <c r="BS47" s="335"/>
      <c r="BT47" s="326"/>
    </row>
    <row r="48" spans="1:72" s="309" customFormat="1" ht="16" hidden="1" customHeight="1" outlineLevel="1">
      <c r="A48" s="334">
        <v>3</v>
      </c>
      <c r="B48" s="325"/>
      <c r="C48" s="323" t="e">
        <f>VLOOKUP(开发间接费用!$B$10:$B$43,参数!$B$3:$C$13,2,0)</f>
        <v>#VALUE!</v>
      </c>
      <c r="D48" s="324"/>
      <c r="E48" s="324"/>
      <c r="F48" s="324"/>
      <c r="G48" s="324"/>
      <c r="H48" s="324"/>
      <c r="I48" s="324"/>
      <c r="J48" s="324"/>
      <c r="K48" s="324"/>
      <c r="L48" s="324"/>
      <c r="M48" s="324"/>
      <c r="N48" s="324"/>
      <c r="O48" s="324"/>
      <c r="P48" s="324"/>
      <c r="Q48" s="324"/>
      <c r="R48" s="324"/>
      <c r="S48" s="324"/>
      <c r="T48" s="335">
        <f>P48+L48+H48+D48</f>
        <v>0</v>
      </c>
      <c r="U48" s="317">
        <f t="shared" si="18"/>
        <v>0</v>
      </c>
      <c r="V48" s="317">
        <f t="shared" si="29"/>
        <v>0</v>
      </c>
      <c r="W48" s="317">
        <f t="shared" si="298"/>
        <v>0</v>
      </c>
      <c r="X48" s="317">
        <f t="shared" si="298"/>
        <v>0</v>
      </c>
      <c r="Y48" s="317">
        <f t="shared" si="298"/>
        <v>0</v>
      </c>
      <c r="Z48" s="317">
        <f t="shared" si="299"/>
        <v>0</v>
      </c>
      <c r="AA48" s="317">
        <f t="shared" si="300"/>
        <v>0</v>
      </c>
      <c r="AB48" s="317">
        <f t="shared" si="300"/>
        <v>0</v>
      </c>
      <c r="AC48" s="317">
        <f t="shared" si="300"/>
        <v>0</v>
      </c>
      <c r="AD48" s="317">
        <f t="shared" si="301"/>
        <v>0</v>
      </c>
      <c r="AE48" s="317">
        <f t="shared" si="302"/>
        <v>0</v>
      </c>
      <c r="AF48" s="317">
        <f t="shared" si="302"/>
        <v>0</v>
      </c>
      <c r="AG48" s="317">
        <f t="shared" si="302"/>
        <v>0</v>
      </c>
      <c r="AH48" s="317">
        <f t="shared" si="303"/>
        <v>0</v>
      </c>
      <c r="AI48" s="317">
        <f t="shared" si="304"/>
        <v>0</v>
      </c>
      <c r="AJ48" s="317">
        <f t="shared" si="304"/>
        <v>0</v>
      </c>
      <c r="AK48" s="317">
        <f t="shared" si="304"/>
        <v>0</v>
      </c>
      <c r="AL48" s="317">
        <f t="shared" si="19"/>
        <v>0</v>
      </c>
      <c r="AM48" s="317">
        <f t="shared" si="37"/>
        <v>0</v>
      </c>
      <c r="AN48" s="317">
        <f t="shared" si="305"/>
        <v>0</v>
      </c>
      <c r="AO48" s="317">
        <f t="shared" si="305"/>
        <v>0</v>
      </c>
      <c r="AP48" s="317">
        <f t="shared" si="305"/>
        <v>0</v>
      </c>
      <c r="AQ48" s="317">
        <f t="shared" si="306"/>
        <v>0</v>
      </c>
      <c r="AR48" s="317">
        <f t="shared" si="307"/>
        <v>0</v>
      </c>
      <c r="AS48" s="317">
        <f t="shared" si="307"/>
        <v>0</v>
      </c>
      <c r="AT48" s="317">
        <f t="shared" si="307"/>
        <v>0</v>
      </c>
      <c r="AU48" s="317">
        <f t="shared" si="308"/>
        <v>0</v>
      </c>
      <c r="AV48" s="317">
        <f t="shared" si="309"/>
        <v>0</v>
      </c>
      <c r="AW48" s="317">
        <f t="shared" si="309"/>
        <v>0</v>
      </c>
      <c r="AX48" s="317">
        <f t="shared" si="309"/>
        <v>0</v>
      </c>
      <c r="AY48" s="317">
        <f t="shared" si="310"/>
        <v>0</v>
      </c>
      <c r="AZ48" s="317">
        <f t="shared" si="311"/>
        <v>0</v>
      </c>
      <c r="BA48" s="317">
        <f t="shared" si="311"/>
        <v>0</v>
      </c>
      <c r="BB48" s="317">
        <f t="shared" si="311"/>
        <v>0</v>
      </c>
      <c r="BC48" s="317">
        <f t="shared" si="24"/>
        <v>0</v>
      </c>
      <c r="BD48" s="317">
        <f t="shared" si="312"/>
        <v>0</v>
      </c>
      <c r="BE48" s="317">
        <f t="shared" si="313"/>
        <v>0</v>
      </c>
      <c r="BF48" s="317">
        <f t="shared" si="313"/>
        <v>0</v>
      </c>
      <c r="BG48" s="317">
        <f t="shared" si="313"/>
        <v>0</v>
      </c>
      <c r="BH48" s="317">
        <f t="shared" si="314"/>
        <v>0</v>
      </c>
      <c r="BI48" s="317">
        <f t="shared" si="315"/>
        <v>0</v>
      </c>
      <c r="BJ48" s="317">
        <f t="shared" si="315"/>
        <v>0</v>
      </c>
      <c r="BK48" s="317">
        <f t="shared" si="315"/>
        <v>0</v>
      </c>
      <c r="BL48" s="317">
        <f t="shared" si="316"/>
        <v>0</v>
      </c>
      <c r="BM48" s="317">
        <f t="shared" si="317"/>
        <v>0</v>
      </c>
      <c r="BN48" s="317">
        <f t="shared" si="317"/>
        <v>0</v>
      </c>
      <c r="BO48" s="317">
        <f t="shared" si="317"/>
        <v>0</v>
      </c>
      <c r="BP48" s="317">
        <f t="shared" si="318"/>
        <v>0</v>
      </c>
      <c r="BQ48" s="335"/>
      <c r="BR48" s="335"/>
      <c r="BS48" s="335"/>
      <c r="BT48" s="326"/>
    </row>
    <row r="49" spans="1:72" s="309" customFormat="1" ht="16" hidden="1" customHeight="1" outlineLevel="1">
      <c r="A49" s="334">
        <v>4</v>
      </c>
      <c r="B49" s="325"/>
      <c r="C49" s="323" t="e">
        <f>VLOOKUP(开发间接费用!$B$10:$B$43,参数!$B$3:$C$13,2,0)</f>
        <v>#VALUE!</v>
      </c>
      <c r="D49" s="324"/>
      <c r="E49" s="324"/>
      <c r="F49" s="324"/>
      <c r="G49" s="324"/>
      <c r="H49" s="324"/>
      <c r="I49" s="324"/>
      <c r="J49" s="324"/>
      <c r="K49" s="324"/>
      <c r="L49" s="324"/>
      <c r="M49" s="324"/>
      <c r="N49" s="324"/>
      <c r="O49" s="324"/>
      <c r="P49" s="324"/>
      <c r="Q49" s="324"/>
      <c r="R49" s="324"/>
      <c r="S49" s="324"/>
      <c r="T49" s="335">
        <f>P49+L49+H49+D49</f>
        <v>0</v>
      </c>
      <c r="U49" s="317">
        <f t="shared" si="18"/>
        <v>0</v>
      </c>
      <c r="V49" s="317">
        <f t="shared" si="29"/>
        <v>0</v>
      </c>
      <c r="W49" s="317">
        <f t="shared" si="298"/>
        <v>0</v>
      </c>
      <c r="X49" s="317">
        <f t="shared" si="298"/>
        <v>0</v>
      </c>
      <c r="Y49" s="317">
        <f t="shared" si="298"/>
        <v>0</v>
      </c>
      <c r="Z49" s="317">
        <f t="shared" si="299"/>
        <v>0</v>
      </c>
      <c r="AA49" s="317">
        <f t="shared" si="300"/>
        <v>0</v>
      </c>
      <c r="AB49" s="317">
        <f t="shared" si="300"/>
        <v>0</v>
      </c>
      <c r="AC49" s="317">
        <f t="shared" si="300"/>
        <v>0</v>
      </c>
      <c r="AD49" s="317">
        <f t="shared" si="301"/>
        <v>0</v>
      </c>
      <c r="AE49" s="317">
        <f t="shared" si="302"/>
        <v>0</v>
      </c>
      <c r="AF49" s="317">
        <f t="shared" si="302"/>
        <v>0</v>
      </c>
      <c r="AG49" s="317">
        <f t="shared" si="302"/>
        <v>0</v>
      </c>
      <c r="AH49" s="317">
        <f t="shared" si="303"/>
        <v>0</v>
      </c>
      <c r="AI49" s="317">
        <f t="shared" si="304"/>
        <v>0</v>
      </c>
      <c r="AJ49" s="317">
        <f t="shared" si="304"/>
        <v>0</v>
      </c>
      <c r="AK49" s="317">
        <f t="shared" si="304"/>
        <v>0</v>
      </c>
      <c r="AL49" s="317">
        <f t="shared" si="19"/>
        <v>0</v>
      </c>
      <c r="AM49" s="317">
        <f t="shared" si="37"/>
        <v>0</v>
      </c>
      <c r="AN49" s="317">
        <f t="shared" si="305"/>
        <v>0</v>
      </c>
      <c r="AO49" s="317">
        <f t="shared" si="305"/>
        <v>0</v>
      </c>
      <c r="AP49" s="317">
        <f t="shared" si="305"/>
        <v>0</v>
      </c>
      <c r="AQ49" s="317">
        <f t="shared" si="306"/>
        <v>0</v>
      </c>
      <c r="AR49" s="317">
        <f t="shared" si="307"/>
        <v>0</v>
      </c>
      <c r="AS49" s="317">
        <f t="shared" si="307"/>
        <v>0</v>
      </c>
      <c r="AT49" s="317">
        <f t="shared" si="307"/>
        <v>0</v>
      </c>
      <c r="AU49" s="317">
        <f t="shared" si="308"/>
        <v>0</v>
      </c>
      <c r="AV49" s="317">
        <f t="shared" si="309"/>
        <v>0</v>
      </c>
      <c r="AW49" s="317">
        <f t="shared" si="309"/>
        <v>0</v>
      </c>
      <c r="AX49" s="317">
        <f t="shared" si="309"/>
        <v>0</v>
      </c>
      <c r="AY49" s="317">
        <f t="shared" si="310"/>
        <v>0</v>
      </c>
      <c r="AZ49" s="317">
        <f t="shared" si="311"/>
        <v>0</v>
      </c>
      <c r="BA49" s="317">
        <f t="shared" si="311"/>
        <v>0</v>
      </c>
      <c r="BB49" s="317">
        <f t="shared" si="311"/>
        <v>0</v>
      </c>
      <c r="BC49" s="317">
        <f t="shared" si="24"/>
        <v>0</v>
      </c>
      <c r="BD49" s="317">
        <f t="shared" si="312"/>
        <v>0</v>
      </c>
      <c r="BE49" s="317">
        <f t="shared" si="313"/>
        <v>0</v>
      </c>
      <c r="BF49" s="317">
        <f t="shared" si="313"/>
        <v>0</v>
      </c>
      <c r="BG49" s="317">
        <f t="shared" si="313"/>
        <v>0</v>
      </c>
      <c r="BH49" s="317">
        <f t="shared" si="314"/>
        <v>0</v>
      </c>
      <c r="BI49" s="317">
        <f t="shared" si="315"/>
        <v>0</v>
      </c>
      <c r="BJ49" s="317">
        <f t="shared" si="315"/>
        <v>0</v>
      </c>
      <c r="BK49" s="317">
        <f t="shared" si="315"/>
        <v>0</v>
      </c>
      <c r="BL49" s="317">
        <f t="shared" si="316"/>
        <v>0</v>
      </c>
      <c r="BM49" s="317">
        <f t="shared" si="317"/>
        <v>0</v>
      </c>
      <c r="BN49" s="317">
        <f t="shared" si="317"/>
        <v>0</v>
      </c>
      <c r="BO49" s="317">
        <f t="shared" si="317"/>
        <v>0</v>
      </c>
      <c r="BP49" s="317">
        <f t="shared" si="318"/>
        <v>0</v>
      </c>
      <c r="BQ49" s="335"/>
      <c r="BR49" s="335"/>
      <c r="BS49" s="335"/>
      <c r="BT49" s="326"/>
    </row>
    <row r="50" spans="1:72" s="331" customFormat="1" ht="16" customHeight="1">
      <c r="A50" s="327"/>
      <c r="B50" s="328" t="s">
        <v>405</v>
      </c>
      <c r="C50" s="323" t="e">
        <f>VLOOKUP(开发间接费用!$B$10:$B$43,参数!$B$3:$C$13,2,0)</f>
        <v>#VALUE!</v>
      </c>
      <c r="D50" s="329">
        <f>SUM(D46:D49)</f>
        <v>0</v>
      </c>
      <c r="E50" s="329">
        <f t="shared" ref="E50:T50" si="319">SUM(E46:E49)</f>
        <v>0</v>
      </c>
      <c r="F50" s="329">
        <f t="shared" si="319"/>
        <v>0</v>
      </c>
      <c r="G50" s="329">
        <f t="shared" si="319"/>
        <v>0</v>
      </c>
      <c r="H50" s="329">
        <f t="shared" si="319"/>
        <v>0</v>
      </c>
      <c r="I50" s="329">
        <f t="shared" si="319"/>
        <v>0</v>
      </c>
      <c r="J50" s="329">
        <f t="shared" si="319"/>
        <v>0</v>
      </c>
      <c r="K50" s="329">
        <f t="shared" si="319"/>
        <v>0</v>
      </c>
      <c r="L50" s="329">
        <f t="shared" si="319"/>
        <v>0</v>
      </c>
      <c r="M50" s="329">
        <f t="shared" si="319"/>
        <v>0</v>
      </c>
      <c r="N50" s="329">
        <f t="shared" si="319"/>
        <v>0</v>
      </c>
      <c r="O50" s="329">
        <f t="shared" si="319"/>
        <v>0</v>
      </c>
      <c r="P50" s="329">
        <f t="shared" si="319"/>
        <v>0</v>
      </c>
      <c r="Q50" s="329">
        <f t="shared" si="319"/>
        <v>0</v>
      </c>
      <c r="R50" s="329">
        <f t="shared" si="319"/>
        <v>0</v>
      </c>
      <c r="S50" s="329">
        <f t="shared" si="319"/>
        <v>0</v>
      </c>
      <c r="T50" s="329">
        <f t="shared" si="319"/>
        <v>0</v>
      </c>
      <c r="U50" s="317">
        <f t="shared" si="18"/>
        <v>0</v>
      </c>
      <c r="V50" s="317">
        <f t="shared" si="29"/>
        <v>0</v>
      </c>
      <c r="W50" s="330">
        <f>SUM(W46:W49)</f>
        <v>0</v>
      </c>
      <c r="X50" s="330">
        <f t="shared" ref="X50:Y50" si="320">SUM(X46:X49)</f>
        <v>0</v>
      </c>
      <c r="Y50" s="330">
        <f t="shared" si="320"/>
        <v>0</v>
      </c>
      <c r="Z50" s="317">
        <f t="shared" ref="Z50:Z51" si="321">SUM(AA50:AC50)</f>
        <v>0</v>
      </c>
      <c r="AA50" s="329">
        <f t="shared" ref="AA50:AC50" si="322">SUM(AA46:AA49)</f>
        <v>0</v>
      </c>
      <c r="AB50" s="329">
        <f t="shared" si="322"/>
        <v>0</v>
      </c>
      <c r="AC50" s="329">
        <f t="shared" si="322"/>
        <v>0</v>
      </c>
      <c r="AD50" s="317">
        <f t="shared" si="284"/>
        <v>0</v>
      </c>
      <c r="AE50" s="329">
        <f t="shared" ref="AE50:AG50" si="323">SUM(AE46:AE49)</f>
        <v>0</v>
      </c>
      <c r="AF50" s="329">
        <f t="shared" si="323"/>
        <v>0</v>
      </c>
      <c r="AG50" s="329">
        <f t="shared" si="323"/>
        <v>0</v>
      </c>
      <c r="AH50" s="317">
        <f t="shared" si="285"/>
        <v>0</v>
      </c>
      <c r="AI50" s="329">
        <f t="shared" ref="AI50:AJ50" si="324">SUM(AI46:AI49)</f>
        <v>0</v>
      </c>
      <c r="AJ50" s="329">
        <f t="shared" si="324"/>
        <v>0</v>
      </c>
      <c r="AK50" s="329">
        <f>SUM(AK46:AK49)</f>
        <v>0</v>
      </c>
      <c r="AL50" s="317">
        <f t="shared" si="19"/>
        <v>0</v>
      </c>
      <c r="AM50" s="317">
        <f t="shared" si="37"/>
        <v>0</v>
      </c>
      <c r="AN50" s="330">
        <f>SUM(AN46:AN49)</f>
        <v>0</v>
      </c>
      <c r="AO50" s="330">
        <f t="shared" ref="AO50:AP50" si="325">SUM(AO46:AO49)</f>
        <v>0</v>
      </c>
      <c r="AP50" s="330">
        <f t="shared" si="325"/>
        <v>0</v>
      </c>
      <c r="AQ50" s="317">
        <f t="shared" si="306"/>
        <v>0</v>
      </c>
      <c r="AR50" s="330">
        <f>SUM(AR46:AR49)</f>
        <v>0</v>
      </c>
      <c r="AS50" s="330">
        <f t="shared" ref="AS50:AT50" si="326">SUM(AS46:AS49)</f>
        <v>0</v>
      </c>
      <c r="AT50" s="330">
        <f t="shared" si="326"/>
        <v>0</v>
      </c>
      <c r="AU50" s="317">
        <f t="shared" si="308"/>
        <v>0</v>
      </c>
      <c r="AV50" s="330">
        <f>SUM(AV46:AV49)</f>
        <v>0</v>
      </c>
      <c r="AW50" s="330">
        <f t="shared" ref="AW50:AX50" si="327">SUM(AW46:AW49)</f>
        <v>0</v>
      </c>
      <c r="AX50" s="330">
        <f t="shared" si="327"/>
        <v>0</v>
      </c>
      <c r="AY50" s="317">
        <f t="shared" si="310"/>
        <v>0</v>
      </c>
      <c r="AZ50" s="330">
        <f>SUM(AZ46:AZ49)</f>
        <v>0</v>
      </c>
      <c r="BA50" s="330">
        <f t="shared" ref="BA50:BP50" si="328">SUM(BA46:BA49)</f>
        <v>0</v>
      </c>
      <c r="BB50" s="330">
        <f t="shared" si="328"/>
        <v>0</v>
      </c>
      <c r="BC50" s="317">
        <f t="shared" si="24"/>
        <v>0</v>
      </c>
      <c r="BD50" s="330">
        <f t="shared" si="328"/>
        <v>0</v>
      </c>
      <c r="BE50" s="330">
        <f t="shared" si="328"/>
        <v>0</v>
      </c>
      <c r="BF50" s="330">
        <f t="shared" si="328"/>
        <v>0</v>
      </c>
      <c r="BG50" s="330">
        <f t="shared" si="328"/>
        <v>0</v>
      </c>
      <c r="BH50" s="330">
        <f t="shared" si="328"/>
        <v>0</v>
      </c>
      <c r="BI50" s="330">
        <f t="shared" si="328"/>
        <v>0</v>
      </c>
      <c r="BJ50" s="330">
        <f t="shared" si="328"/>
        <v>0</v>
      </c>
      <c r="BK50" s="330">
        <f t="shared" si="328"/>
        <v>0</v>
      </c>
      <c r="BL50" s="330">
        <f t="shared" si="328"/>
        <v>0</v>
      </c>
      <c r="BM50" s="330">
        <f t="shared" si="328"/>
        <v>0</v>
      </c>
      <c r="BN50" s="330">
        <f t="shared" si="328"/>
        <v>0</v>
      </c>
      <c r="BO50" s="330">
        <f t="shared" si="328"/>
        <v>0</v>
      </c>
      <c r="BP50" s="330">
        <f t="shared" si="328"/>
        <v>0</v>
      </c>
      <c r="BQ50" s="329"/>
      <c r="BR50" s="329"/>
      <c r="BS50" s="329"/>
      <c r="BT50" s="327"/>
    </row>
    <row r="51" spans="1:72" s="331" customFormat="1" ht="16" customHeight="1">
      <c r="A51" s="710" t="s">
        <v>406</v>
      </c>
      <c r="B51" s="711"/>
      <c r="C51" s="323" t="e">
        <f>VLOOKUP(开发间接费用!$B$10:$B$43,参数!$B$3:$C$13,2,0)</f>
        <v>#VALUE!</v>
      </c>
      <c r="D51" s="329">
        <f t="shared" ref="D51:S51" si="329">D44+D50</f>
        <v>0</v>
      </c>
      <c r="E51" s="329">
        <f t="shared" si="329"/>
        <v>0</v>
      </c>
      <c r="F51" s="329">
        <f t="shared" si="329"/>
        <v>0</v>
      </c>
      <c r="G51" s="329">
        <f t="shared" si="329"/>
        <v>0</v>
      </c>
      <c r="H51" s="329">
        <f t="shared" si="329"/>
        <v>0</v>
      </c>
      <c r="I51" s="329">
        <f t="shared" si="329"/>
        <v>0</v>
      </c>
      <c r="J51" s="329">
        <f t="shared" si="329"/>
        <v>0</v>
      </c>
      <c r="K51" s="329">
        <f t="shared" si="329"/>
        <v>0</v>
      </c>
      <c r="L51" s="329">
        <f t="shared" si="329"/>
        <v>0</v>
      </c>
      <c r="M51" s="329">
        <f t="shared" si="329"/>
        <v>0</v>
      </c>
      <c r="N51" s="329">
        <f t="shared" si="329"/>
        <v>0</v>
      </c>
      <c r="O51" s="329">
        <f t="shared" si="329"/>
        <v>0</v>
      </c>
      <c r="P51" s="329">
        <f t="shared" si="329"/>
        <v>0</v>
      </c>
      <c r="Q51" s="329">
        <f t="shared" si="329"/>
        <v>0</v>
      </c>
      <c r="R51" s="329">
        <f t="shared" si="329"/>
        <v>0</v>
      </c>
      <c r="S51" s="329">
        <f t="shared" si="329"/>
        <v>0</v>
      </c>
      <c r="T51" s="329">
        <f>T44+T50</f>
        <v>0</v>
      </c>
      <c r="U51" s="342">
        <f t="shared" si="18"/>
        <v>0</v>
      </c>
      <c r="V51" s="342">
        <f t="shared" si="29"/>
        <v>0</v>
      </c>
      <c r="W51" s="344">
        <f t="shared" ref="W51:Y51" si="330">W44+W50</f>
        <v>0</v>
      </c>
      <c r="X51" s="344">
        <f t="shared" si="330"/>
        <v>0</v>
      </c>
      <c r="Y51" s="344">
        <f t="shared" si="330"/>
        <v>0</v>
      </c>
      <c r="Z51" s="342">
        <f t="shared" si="321"/>
        <v>0</v>
      </c>
      <c r="AA51" s="343">
        <f t="shared" ref="AA51:AC51" si="331">AA44+AA50</f>
        <v>0</v>
      </c>
      <c r="AB51" s="343">
        <f t="shared" si="331"/>
        <v>0</v>
      </c>
      <c r="AC51" s="343">
        <f t="shared" si="331"/>
        <v>0</v>
      </c>
      <c r="AD51" s="342">
        <f t="shared" si="284"/>
        <v>0</v>
      </c>
      <c r="AE51" s="343">
        <f t="shared" ref="AE51:AG51" si="332">AE44+AE50</f>
        <v>0</v>
      </c>
      <c r="AF51" s="343">
        <f t="shared" si="332"/>
        <v>0</v>
      </c>
      <c r="AG51" s="343">
        <f t="shared" si="332"/>
        <v>0</v>
      </c>
      <c r="AH51" s="342">
        <f t="shared" si="285"/>
        <v>0</v>
      </c>
      <c r="AI51" s="343">
        <f t="shared" ref="AI51:AK51" si="333">AI44+AI50</f>
        <v>0</v>
      </c>
      <c r="AJ51" s="343">
        <f t="shared" si="333"/>
        <v>0</v>
      </c>
      <c r="AK51" s="343">
        <f t="shared" si="333"/>
        <v>0</v>
      </c>
      <c r="AL51" s="342">
        <f t="shared" si="19"/>
        <v>0</v>
      </c>
      <c r="AM51" s="342">
        <f t="shared" si="37"/>
        <v>0</v>
      </c>
      <c r="AN51" s="344">
        <f t="shared" ref="AN51:AP51" si="334">AN44+AN50</f>
        <v>0</v>
      </c>
      <c r="AO51" s="344">
        <f t="shared" si="334"/>
        <v>0</v>
      </c>
      <c r="AP51" s="344">
        <f t="shared" si="334"/>
        <v>0</v>
      </c>
      <c r="AQ51" s="342">
        <f t="shared" si="306"/>
        <v>0</v>
      </c>
      <c r="AR51" s="344">
        <f t="shared" ref="AR51:AT51" si="335">AR44+AR50</f>
        <v>0</v>
      </c>
      <c r="AS51" s="344">
        <f t="shared" si="335"/>
        <v>0</v>
      </c>
      <c r="AT51" s="344">
        <f t="shared" si="335"/>
        <v>0</v>
      </c>
      <c r="AU51" s="342">
        <f t="shared" si="308"/>
        <v>0</v>
      </c>
      <c r="AV51" s="344">
        <f t="shared" ref="AV51:AX51" si="336">AV44+AV50</f>
        <v>0</v>
      </c>
      <c r="AW51" s="344">
        <f t="shared" si="336"/>
        <v>0</v>
      </c>
      <c r="AX51" s="344">
        <f t="shared" si="336"/>
        <v>0</v>
      </c>
      <c r="AY51" s="342">
        <f t="shared" si="310"/>
        <v>0</v>
      </c>
      <c r="AZ51" s="344">
        <f t="shared" ref="AZ51:BP51" si="337">AZ44+AZ50</f>
        <v>0</v>
      </c>
      <c r="BA51" s="344">
        <f t="shared" si="337"/>
        <v>0</v>
      </c>
      <c r="BB51" s="344">
        <f t="shared" si="337"/>
        <v>0</v>
      </c>
      <c r="BC51" s="342">
        <f t="shared" si="24"/>
        <v>0</v>
      </c>
      <c r="BD51" s="330">
        <f t="shared" si="337"/>
        <v>0</v>
      </c>
      <c r="BE51" s="330">
        <f t="shared" si="337"/>
        <v>0</v>
      </c>
      <c r="BF51" s="330">
        <f t="shared" si="337"/>
        <v>0</v>
      </c>
      <c r="BG51" s="330">
        <f t="shared" si="337"/>
        <v>0</v>
      </c>
      <c r="BH51" s="330">
        <f t="shared" si="337"/>
        <v>0</v>
      </c>
      <c r="BI51" s="330">
        <f t="shared" si="337"/>
        <v>0</v>
      </c>
      <c r="BJ51" s="330">
        <f t="shared" si="337"/>
        <v>0</v>
      </c>
      <c r="BK51" s="330">
        <f t="shared" si="337"/>
        <v>0</v>
      </c>
      <c r="BL51" s="330">
        <f t="shared" si="337"/>
        <v>0</v>
      </c>
      <c r="BM51" s="330">
        <f t="shared" si="337"/>
        <v>0</v>
      </c>
      <c r="BN51" s="330">
        <f t="shared" si="337"/>
        <v>0</v>
      </c>
      <c r="BO51" s="330">
        <f t="shared" si="337"/>
        <v>0</v>
      </c>
      <c r="BP51" s="330">
        <f t="shared" si="337"/>
        <v>0</v>
      </c>
      <c r="BQ51" s="329"/>
      <c r="BR51" s="329"/>
      <c r="BS51" s="329"/>
      <c r="BT51" s="327"/>
    </row>
  </sheetData>
  <mergeCells count="12">
    <mergeCell ref="U7:AK7"/>
    <mergeCell ref="AL7:BB7"/>
    <mergeCell ref="BC7:BS7"/>
    <mergeCell ref="A51:B51"/>
    <mergeCell ref="A1:B1"/>
    <mergeCell ref="B3:BT3"/>
    <mergeCell ref="A4:D4"/>
    <mergeCell ref="A5:A6"/>
    <mergeCell ref="B5:B6"/>
    <mergeCell ref="D5:T5"/>
    <mergeCell ref="U5:BC5"/>
    <mergeCell ref="BT5:BT6"/>
  </mergeCells>
  <phoneticPr fontId="3" type="noConversion"/>
  <dataValidations count="1">
    <dataValidation allowBlank="1" showInputMessage="1" showErrorMessage="1" prompt="开发间接费用按项目分摊相关人员费用，比例由项目部确定" sqref="A7:BT7" xr:uid="{00000000-0002-0000-0800-000000000000}"/>
  </dataValidations>
  <hyperlinks>
    <hyperlink ref="B2" location="一、资金流量预算表!A1" display="返回" xr:uid="{00000000-0004-0000-0800-000000000000}"/>
  </hyperlinks>
  <printOptions horizontalCentered="1"/>
  <pageMargins left="0.28000000000000003" right="0.39" top="0.27559055118110237" bottom="0.19685039370078741" header="0.16" footer="0"/>
  <pageSetup paperSize="9" scale="95" orientation="landscape"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2</vt:i4>
      </vt:variant>
    </vt:vector>
  </HeadingPairs>
  <TitlesOfParts>
    <vt:vector size="11" baseType="lpstr">
      <vt:lpstr>参数</vt:lpstr>
      <vt:lpstr>12-1管理费填列说明</vt:lpstr>
      <vt:lpstr>工资性费用预算</vt:lpstr>
      <vt:lpstr>社保费</vt:lpstr>
      <vt:lpstr>其他管理费用预算</vt:lpstr>
      <vt:lpstr>福利费明细</vt:lpstr>
      <vt:lpstr>12管理费用</vt:lpstr>
      <vt:lpstr>营销人员薪酬</vt:lpstr>
      <vt:lpstr>开发间接费用</vt:lpstr>
      <vt:lpstr>工资性费用预算!Print_Area</vt:lpstr>
      <vt:lpstr>部门</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黄燕嫦</dc:creator>
  <cp:lastModifiedBy>Cheny</cp:lastModifiedBy>
  <cp:lastPrinted>2012-09-20T07:03:29Z</cp:lastPrinted>
  <dcterms:created xsi:type="dcterms:W3CDTF">2012-09-13T00:49:02Z</dcterms:created>
  <dcterms:modified xsi:type="dcterms:W3CDTF">2018-08-02T08:08:57Z</dcterms:modified>
</cp:coreProperties>
</file>